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ternal\Tax Accounting\RATE CASES\Kentucky Rate Case\2020 Base Case\Data Requests\AG\"/>
    </mc:Choice>
  </mc:AlternateContent>
  <bookViews>
    <workbookView xWindow="0" yWindow="0" windowWidth="28800" windowHeight="13960"/>
  </bookViews>
  <sheets>
    <sheet name="Sheet1" sheetId="1" r:id="rId1"/>
  </sheets>
  <definedNames>
    <definedName name="_xlnm.Print_Area" localSheetId="0">Sheet1!$A$1:$V$516</definedName>
    <definedName name="_xlnm.Print_Titles" localSheetId="0">Sheet1!$1:$7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14" i="1" l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V488" i="1"/>
  <c r="V516" i="1" s="1"/>
  <c r="U488" i="1"/>
  <c r="U516" i="1" s="1"/>
  <c r="T488" i="1"/>
  <c r="T516" i="1" s="1"/>
  <c r="S488" i="1"/>
  <c r="S516" i="1" s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V80" i="1"/>
  <c r="U80" i="1"/>
  <c r="T80" i="1"/>
  <c r="S80" i="1"/>
  <c r="R80" i="1"/>
  <c r="R516" i="1" s="1"/>
  <c r="Q80" i="1"/>
  <c r="Q516" i="1" s="1"/>
  <c r="P80" i="1"/>
  <c r="P516" i="1" s="1"/>
  <c r="O80" i="1"/>
  <c r="O516" i="1" s="1"/>
  <c r="N80" i="1"/>
  <c r="N516" i="1" s="1"/>
  <c r="M80" i="1"/>
  <c r="M516" i="1" s="1"/>
  <c r="L80" i="1"/>
  <c r="L516" i="1" s="1"/>
  <c r="K80" i="1"/>
  <c r="K516" i="1" s="1"/>
  <c r="J80" i="1"/>
  <c r="J516" i="1" s="1"/>
  <c r="I80" i="1"/>
  <c r="I516" i="1" s="1"/>
  <c r="H80" i="1"/>
  <c r="H516" i="1" s="1"/>
  <c r="G80" i="1"/>
  <c r="G516" i="1" s="1"/>
  <c r="F80" i="1"/>
  <c r="E80" i="1"/>
  <c r="E516" i="1" s="1"/>
  <c r="C80" i="1"/>
  <c r="F516" i="1" l="1"/>
  <c r="C516" i="1"/>
  <c r="F512" i="1"/>
  <c r="F506" i="1"/>
  <c r="F499" i="1"/>
  <c r="F494" i="1"/>
  <c r="F397" i="1"/>
  <c r="F314" i="1"/>
  <c r="F258" i="1"/>
  <c r="F252" i="1"/>
  <c r="F219" i="1"/>
  <c r="F213" i="1"/>
  <c r="F167" i="1"/>
  <c r="F160" i="1"/>
  <c r="F147" i="1"/>
  <c r="F141" i="1"/>
  <c r="F135" i="1"/>
  <c r="F130" i="1"/>
  <c r="D80" i="1" l="1"/>
  <c r="D516" i="1" s="1"/>
</calcChain>
</file>

<file path=xl/sharedStrings.xml><?xml version="1.0" encoding="utf-8"?>
<sst xmlns="http://schemas.openxmlformats.org/spreadsheetml/2006/main" count="974" uniqueCount="425">
  <si>
    <t>1901001 1901001 Accum Deferred FIT-Other</t>
  </si>
  <si>
    <t>PowerTax Subledger DIT</t>
  </si>
  <si>
    <t>011C-DFIT</t>
  </si>
  <si>
    <t>TAX CREDIT C/F - DEF TAX ASSET</t>
  </si>
  <si>
    <t>011C-MJE</t>
  </si>
  <si>
    <t xml:space="preserve">TAX CREDIT C/F - DEF TAX ASSET- MJE </t>
  </si>
  <si>
    <t>380J</t>
  </si>
  <si>
    <t>INT EXP CAPITALIZED FOR TAX</t>
  </si>
  <si>
    <t>380J-EFB</t>
  </si>
  <si>
    <t>EFB - INT EXP CAPD FOR TAX (TC)</t>
  </si>
  <si>
    <t>390A</t>
  </si>
  <si>
    <t>CIAC - BOOK RECEIPTS</t>
  </si>
  <si>
    <t>390F</t>
  </si>
  <si>
    <t>CUST ADV INC FOR TAX</t>
  </si>
  <si>
    <t>410B</t>
  </si>
  <si>
    <t>DEFD FUEL ADJ-ACCRD UTIL REVS</t>
  </si>
  <si>
    <t>520A</t>
  </si>
  <si>
    <t>PROVS POSS REV REFDS-A/L</t>
  </si>
  <si>
    <t>520X</t>
  </si>
  <si>
    <t>PROV FOR RATE REFUND-TAX REFORM</t>
  </si>
  <si>
    <t>520Y</t>
  </si>
  <si>
    <t>PROV FOR RATE REFUND-EXCESS PROTECTED</t>
  </si>
  <si>
    <t>576F</t>
  </si>
  <si>
    <t>MARK &amp; SPREAD-DEFL-190-A/L</t>
  </si>
  <si>
    <t>602A</t>
  </si>
  <si>
    <t>PROV WORKER'S COMP</t>
  </si>
  <si>
    <t>605B</t>
  </si>
  <si>
    <t>ACCRUED BK PENSION EXPENSE</t>
  </si>
  <si>
    <t>605E</t>
  </si>
  <si>
    <t>SUPPLEMENTAL EXECUTIVE RETIREMENT PLAN</t>
  </si>
  <si>
    <t>605F</t>
  </si>
  <si>
    <t>ACCRD SUP EXEC RETIR PLAN COSTS-SFAS 158</t>
  </si>
  <si>
    <t>605I</t>
  </si>
  <si>
    <t>ACCRD BK SUP. SAVINGS PLAN EXP</t>
  </si>
  <si>
    <t>605J</t>
  </si>
  <si>
    <t>EMPLOYER SAVINGS PLAN MATCH</t>
  </si>
  <si>
    <t>605O</t>
  </si>
  <si>
    <t>ACCRUED PSI PLAN EXP</t>
  </si>
  <si>
    <t>605P</t>
  </si>
  <si>
    <t>STOCK BASED COMP-CAREER SHARES</t>
  </si>
  <si>
    <t>610A</t>
  </si>
  <si>
    <t>BK PROV UNCOLL ACCTS - ST</t>
  </si>
  <si>
    <t>610U</t>
  </si>
  <si>
    <t>PROV-TRADING CREDIT RISK - A/L</t>
  </si>
  <si>
    <t>611B</t>
  </si>
  <si>
    <t>PREL SURVEY&amp;INVEST RESERVE-BIG SANDY FGD</t>
  </si>
  <si>
    <t>611G</t>
  </si>
  <si>
    <t>DEFD COMPENSATION-BOOK EXPENSE</t>
  </si>
  <si>
    <t>612Y</t>
  </si>
  <si>
    <t>ACCRD COMPANYWIDE INCENTV PLAN</t>
  </si>
  <si>
    <t>613E</t>
  </si>
  <si>
    <t>ACCRUED BOOK VACATION PAY</t>
  </si>
  <si>
    <t>613K</t>
  </si>
  <si>
    <t>(ICDP)-INCENTIVE COMP DEFERRAL PLAN</t>
  </si>
  <si>
    <t>613Y</t>
  </si>
  <si>
    <t>ACCRUED BK SEVERANCE BENEFITS</t>
  </si>
  <si>
    <t>615A</t>
  </si>
  <si>
    <t>ACCRUED INTEREST EXP -STATE</t>
  </si>
  <si>
    <t>ACCRUED INTEREST EXP -STATE - MJE</t>
  </si>
  <si>
    <t>615B</t>
  </si>
  <si>
    <t>ACCRUED INTEREST-LONG-TERM - FIN 48</t>
  </si>
  <si>
    <t>615B-MJE</t>
  </si>
  <si>
    <t>ACCRD INTRST-TAX RES-L/T-FIN 48-MJE</t>
  </si>
  <si>
    <t>615C</t>
  </si>
  <si>
    <t>ACCRUED INTEREST-SHORT-TERM - FIN 48</t>
  </si>
  <si>
    <t>615E</t>
  </si>
  <si>
    <t>ACCRUED STATE INCOME TAX EXP</t>
  </si>
  <si>
    <t>615Q</t>
  </si>
  <si>
    <t>ACCRUED RTO CARRYING CHARGES</t>
  </si>
  <si>
    <t>615S</t>
  </si>
  <si>
    <t>PROV LOSS-CAR CHG-PURCHASD EMA</t>
  </si>
  <si>
    <t>625A</t>
  </si>
  <si>
    <t>FEDERAL MITIGATION PROGRAMS</t>
  </si>
  <si>
    <t>625B</t>
  </si>
  <si>
    <t xml:space="preserve">STATE MITIGATION PROGRAMS </t>
  </si>
  <si>
    <t>630F</t>
  </si>
  <si>
    <t>DEFD BK CONTRACT REVENUE</t>
  </si>
  <si>
    <t>630J</t>
  </si>
  <si>
    <t>DEFD STORM DAMAGE</t>
  </si>
  <si>
    <t>638C</t>
  </si>
  <si>
    <t>TAX &gt; BOOK BASIS - EMA-A/C 190</t>
  </si>
  <si>
    <t>639S</t>
  </si>
  <si>
    <t>DEFD TX LOSS-INTERCO SALE-EMA</t>
  </si>
  <si>
    <t>641I</t>
  </si>
  <si>
    <t>ADVANCE RENTAL INC (CUR MO)</t>
  </si>
  <si>
    <t>642B</t>
  </si>
  <si>
    <t>DEFD REV-BONUS LEASE SHORT-TERM</t>
  </si>
  <si>
    <t>642C</t>
  </si>
  <si>
    <t>DEFD REV-BONUS LEASE LONG-TERM</t>
  </si>
  <si>
    <t>652G</t>
  </si>
  <si>
    <t>REG LIAB-UNREAL MTM GAIN-DEFL</t>
  </si>
  <si>
    <t>668Q</t>
  </si>
  <si>
    <t>REG ASSET-CCS FEED STUDY RESERVE</t>
  </si>
  <si>
    <t>711N</t>
  </si>
  <si>
    <t>CAPITALIZED SOFTWARE COSTS-TAX</t>
  </si>
  <si>
    <t>906A</t>
  </si>
  <si>
    <t>ACCRD SFAS 106 PST RETIRE EXP</t>
  </si>
  <si>
    <t>906D</t>
  </si>
  <si>
    <t>SFAS 106 PST RETIRE EXP - NON-DEDUCT CONT</t>
  </si>
  <si>
    <t>906F</t>
  </si>
  <si>
    <t>ACCRD OPEB COSTS - SFAS 158</t>
  </si>
  <si>
    <t>906K</t>
  </si>
  <si>
    <t>ACCRD SFAS 112 PST EMPLOY BEN</t>
  </si>
  <si>
    <t>906P</t>
  </si>
  <si>
    <t>ACCRD BOOK ARO EXPENSE - SFAS 143</t>
  </si>
  <si>
    <t>907B</t>
  </si>
  <si>
    <t>SFAS 106 - MEDICARE SUBSIDY - NORM - (PPACA)</t>
  </si>
  <si>
    <t>908B</t>
  </si>
  <si>
    <t>BOOK OPERATING LEASE - ASSET</t>
  </si>
  <si>
    <t>910M</t>
  </si>
  <si>
    <t>GROSS RECEIPTS- TAX EXPENSE</t>
  </si>
  <si>
    <t>911F-FIN48</t>
  </si>
  <si>
    <t>FIN 48 DSIT</t>
  </si>
  <si>
    <t>911L-DSIT</t>
  </si>
  <si>
    <t>DSIT ENTRY-WV POLLUTION CONTROL</t>
  </si>
  <si>
    <t>911S</t>
  </si>
  <si>
    <t>ACCRUED SALES &amp; USE TAX RESERVE</t>
  </si>
  <si>
    <t>911V</t>
  </si>
  <si>
    <t>ACCRD SIT TX RESERVE-LNG-TERM-FIN 48</t>
  </si>
  <si>
    <t>911V-MJE</t>
  </si>
  <si>
    <t>ACCRD SIT TX RES-LNG-TERM-FIN 48-MJE</t>
  </si>
  <si>
    <t>911W</t>
  </si>
  <si>
    <t>ACCRD SIT TX RESERVE-SHRT-TERM-FIN 48</t>
  </si>
  <si>
    <t>940A</t>
  </si>
  <si>
    <t>IRS AUDIT SETTLEMENT</t>
  </si>
  <si>
    <t>940N</t>
  </si>
  <si>
    <t>1991-1996 IRS AUDIT SETTLEMENT</t>
  </si>
  <si>
    <t>940X</t>
  </si>
  <si>
    <t>IRS CAPITALIZATION ADJUSTMENT</t>
  </si>
  <si>
    <t>960E</t>
  </si>
  <si>
    <t>AMT CREDIT - DEFERRED</t>
  </si>
  <si>
    <t>980A</t>
  </si>
  <si>
    <t>RESTRICTED STOCK PLAN</t>
  </si>
  <si>
    <t>980J</t>
  </si>
  <si>
    <t>PSI - STOCK BASED COMP</t>
  </si>
  <si>
    <t>Total For 1901001 1901001 Accum Deferred FIT-Other:</t>
  </si>
  <si>
    <t>1901002 1901002 Accum Deferred SIT-Other</t>
  </si>
  <si>
    <t>014C-KY</t>
  </si>
  <si>
    <t>NOL-STATE C/F-DEF TAX ASSET-L/T - KY</t>
  </si>
  <si>
    <t>Total For 1901002 1901002 Accum Deferred SIT-Other:</t>
  </si>
  <si>
    <t>1902001 1902001 Accum Deferred FIT-Oth I&amp;D</t>
  </si>
  <si>
    <t>639M</t>
  </si>
  <si>
    <t>TAX &gt; BOOK BASIS EMA - 190 (B/L)</t>
  </si>
  <si>
    <t>913D</t>
  </si>
  <si>
    <t>CHARITABLE CONTRIBUTION CARRYFRWD</t>
  </si>
  <si>
    <t>Total For 1902001 1902001 Accum Deferred FIT-Oth I&amp;D:</t>
  </si>
  <si>
    <t>1903001 1903001 Acc DFIT-FAS 109 Flow-Thru</t>
  </si>
  <si>
    <t>012A</t>
  </si>
  <si>
    <t>SEC ALLOC-ITC-10%</t>
  </si>
  <si>
    <t>012S</t>
  </si>
  <si>
    <t>SEC ALLOC-ITC - HRJ-10%</t>
  </si>
  <si>
    <t>907A</t>
  </si>
  <si>
    <t>REG ASSET-MEDICARE SUBSIDY-FLOW-THRU-(PPACA)</t>
  </si>
  <si>
    <t>914A</t>
  </si>
  <si>
    <t>SFAS 109 - DEFD SIT LIABILITY</t>
  </si>
  <si>
    <t>Total For 1903001 1903001 Acc DFIT-FAS 109 Flow-Thru:</t>
  </si>
  <si>
    <t>1904001 1904001 Acc DFIT-FAS 109 Excess</t>
  </si>
  <si>
    <t>960F-XS</t>
  </si>
  <si>
    <t>EXCESS ADFIT 281 - PROTECTED</t>
  </si>
  <si>
    <t>EXCESS ADFIT 281 - PROTECTED-FERC</t>
  </si>
  <si>
    <t>EXCESS ADFIT 281 - PROTECTED-FERC.</t>
  </si>
  <si>
    <t>EXCESS ADFIT 281 - PROTECTED-KY</t>
  </si>
  <si>
    <t>EXCESS ADFIT 281 - PROTECTED-KY.</t>
  </si>
  <si>
    <t>EXCESS ADFIT 282 - PROTECTED</t>
  </si>
  <si>
    <t>EXCESS ADFIT 282 - PROTECTED.</t>
  </si>
  <si>
    <t>EXCESS ADFIT 282 - PROTECTED-FERC</t>
  </si>
  <si>
    <t>EXCESS ADFIT 282 - PROTECTED-KY</t>
  </si>
  <si>
    <t>EXCESS ADFIT 282 - PROTECTED-KY.</t>
  </si>
  <si>
    <t>EXCESS ADFIT 282 - UNPROTECTED</t>
  </si>
  <si>
    <t>EXCESS ADFIT 282 - UNPROTECTED.</t>
  </si>
  <si>
    <t>EXCESS ADFIT 282 - UNPROTECTED-FERC</t>
  </si>
  <si>
    <t>EXCESS ADFIT 282 - UNPROTECTED-FERC.</t>
  </si>
  <si>
    <t>EXCESS ADFIT 282 - UNPROTECTED-KY</t>
  </si>
  <si>
    <t>EXCESS ADFIT 282 - UNPROTECTED-KY.</t>
  </si>
  <si>
    <t>EXCESS ADFIT 283 - UNPROTECTED</t>
  </si>
  <si>
    <t>EXCESS ADFIT 283 - UNPROTECTED.</t>
  </si>
  <si>
    <t>EXCESS ADFIT 283 - UNPROTECTED-FERC</t>
  </si>
  <si>
    <t>EXCESS ADFIT 283 - UNPROTECTED-FERC.</t>
  </si>
  <si>
    <t>EXCESS ADFIT 283 - UNPROTECTED-KY</t>
  </si>
  <si>
    <t>EXCESS ADFIT 283 - UNPROTECTED-KY.</t>
  </si>
  <si>
    <t>Total For 1904001 1904001 Acc DFIT-FAS 109 Excess:</t>
  </si>
  <si>
    <t>2550001 2550001 Accum Deferred ITC-Federal</t>
  </si>
  <si>
    <t>Total For 2550001 2550001 Accum Deferred ITC-Federal:</t>
  </si>
  <si>
    <t>2811001 2811001 Acc DFIT-Accel Amort Prop</t>
  </si>
  <si>
    <t>533A</t>
  </si>
  <si>
    <t>TX AMORT POLLUTION CONT EQPT</t>
  </si>
  <si>
    <t>Total For 2811001 2811001 Acc DFIT-Accel Amort Prop:</t>
  </si>
  <si>
    <t>2814001 2814001 ADFIT-FAS 109 Exc Acc Am Pr</t>
  </si>
  <si>
    <t>Total For 2814001 2814001 ADFIT-FAS 109 Exc Acc Am Pr:</t>
  </si>
  <si>
    <t>2821001 2821001  Accum Defd FIT-Util Prop</t>
  </si>
  <si>
    <t>003H</t>
  </si>
  <si>
    <t>EXCESS FIT % RATE CHANGE</t>
  </si>
  <si>
    <t>210A</t>
  </si>
  <si>
    <t>LIBERALIZED DEPR-REG</t>
  </si>
  <si>
    <t>220A</t>
  </si>
  <si>
    <t>CLS LIFE DEPR (ADR)-REG</t>
  </si>
  <si>
    <t>230A</t>
  </si>
  <si>
    <t>ACRS BENEFIT NORMALIZED</t>
  </si>
  <si>
    <t>230B</t>
  </si>
  <si>
    <t>481 a BONUS DEPRECIATION</t>
  </si>
  <si>
    <t>230E</t>
  </si>
  <si>
    <t>SEC 481 - LEAD/LAG TAX DEPREC</t>
  </si>
  <si>
    <t>230I</t>
  </si>
  <si>
    <t xml:space="preserve">CAPD INTEREST-SECTION 481(a)-CHANGE IN METHD </t>
  </si>
  <si>
    <t>230J</t>
  </si>
  <si>
    <t>RELOCATION CST-SECTION 481(a)-CHANGE IN METHD</t>
  </si>
  <si>
    <t>230K</t>
  </si>
  <si>
    <t>PJM INTEGRATION-SEC 481(a)-INTANG-DFD LABOR</t>
  </si>
  <si>
    <t>230X</t>
  </si>
  <si>
    <t>R &amp; D DEDUCTION - SEC 174</t>
  </si>
  <si>
    <t>232A</t>
  </si>
  <si>
    <t>ACRS NORM-HRJ</t>
  </si>
  <si>
    <t>280H</t>
  </si>
  <si>
    <t>BK PLANT IN SERVICE - SFAS 143 - ARO</t>
  </si>
  <si>
    <t>280J</t>
  </si>
  <si>
    <t>TAX DEPRECIATION LOOKBACK</t>
  </si>
  <si>
    <t>280Y</t>
  </si>
  <si>
    <t>NORMALIZED BASIS DIFFS - TRANSFERRED PLANTS</t>
  </si>
  <si>
    <t>295A</t>
  </si>
  <si>
    <t>GAIN/LOSS ON ACRS/MACRS PROPERTY</t>
  </si>
  <si>
    <t>295A-EFB</t>
  </si>
  <si>
    <t>EFB - GAIN/LOSS ON ACRS/MACRS PROPERTY</t>
  </si>
  <si>
    <t>295C</t>
  </si>
  <si>
    <t>GAIN/LOSS-ACRS/MACRS-BK/TX UNIT PROP</t>
  </si>
  <si>
    <t>320A</t>
  </si>
  <si>
    <t>ABFUDC</t>
  </si>
  <si>
    <t>320A-EFB</t>
  </si>
  <si>
    <t>EFB - ABFUDC (TC)</t>
  </si>
  <si>
    <t>320I</t>
  </si>
  <si>
    <t>ABFUDC-HRJ POST IN-SERV</t>
  </si>
  <si>
    <t>320I-EFB</t>
  </si>
  <si>
    <t>EFB - ABFUDC - HRJ POST IN SERV (TC)</t>
  </si>
  <si>
    <t>320J</t>
  </si>
  <si>
    <t>ABFUDC-HRJ</t>
  </si>
  <si>
    <t>320J-EFB</t>
  </si>
  <si>
    <t>EFB - ABFUDC - HRJ (TC)</t>
  </si>
  <si>
    <t>350A</t>
  </si>
  <si>
    <t>TXS CAPD</t>
  </si>
  <si>
    <t>350A-EFB</t>
  </si>
  <si>
    <t>EFB - TXS CAPD (TC)</t>
  </si>
  <si>
    <t>360A</t>
  </si>
  <si>
    <t>PENS CAPD</t>
  </si>
  <si>
    <t>360A-EFB</t>
  </si>
  <si>
    <t>EFB - PENS CAPD (TC)</t>
  </si>
  <si>
    <t>360J</t>
  </si>
  <si>
    <t>SEC 481 PENS/OPEB ADJUSTMENT</t>
  </si>
  <si>
    <t>370A</t>
  </si>
  <si>
    <t>SAV PLAN CAPD</t>
  </si>
  <si>
    <t>370A-EFB</t>
  </si>
  <si>
    <t>EFB - SAVINGS PLAN CAPD (TC)</t>
  </si>
  <si>
    <t>532A</t>
  </si>
  <si>
    <t>PERCENT REPAIR ALLOWANCE</t>
  </si>
  <si>
    <t>532A-EFB</t>
  </si>
  <si>
    <t>EFB - PERCENT REPAIR ALLOW</t>
  </si>
  <si>
    <t>532C</t>
  </si>
  <si>
    <t>BOOK/TAX UNIT OF PROPERTY ADJ</t>
  </si>
  <si>
    <t>532D</t>
  </si>
  <si>
    <t>BK/TX UNIT OF PROPERTY ADJ-SEC 481 ADJ</t>
  </si>
  <si>
    <t>533J</t>
  </si>
  <si>
    <t>TX ACCEL AMORT - CAPITALIZED SOFTWARE</t>
  </si>
  <si>
    <t>534A</t>
  </si>
  <si>
    <t>CAPITALIZED RELOCATION COSTS</t>
  </si>
  <si>
    <t>534A-EFB</t>
  </si>
  <si>
    <t>EFB - CAPITALIZED RELOCATION COSTS</t>
  </si>
  <si>
    <t>908A</t>
  </si>
  <si>
    <t>BOOK OPERATING LEASE - LIAB</t>
  </si>
  <si>
    <t>912K</t>
  </si>
  <si>
    <t>REMOVAL CST - NORMALIZED</t>
  </si>
  <si>
    <t>NO KEY</t>
  </si>
  <si>
    <t>282 EXCESS ADJUSTMENT</t>
  </si>
  <si>
    <t>Total For 2821001 2821001  Accum Defd FIT-Util Prop:</t>
  </si>
  <si>
    <t>2823001 2823001 Acc Def FIT-FAS 109 F/T</t>
  </si>
  <si>
    <t>007A</t>
  </si>
  <si>
    <t>COMPOSITE SFAS 109 PROP A/C 282</t>
  </si>
  <si>
    <t>280A</t>
  </si>
  <si>
    <t>EXCESS TX VS S/L BK DEPR</t>
  </si>
  <si>
    <t>310A</t>
  </si>
  <si>
    <t>AOFUDC</t>
  </si>
  <si>
    <t>310D</t>
  </si>
  <si>
    <t>AOFUDC-HRJ POST IN-SERV</t>
  </si>
  <si>
    <t>562E</t>
  </si>
  <si>
    <t>DEFD TAX GAIN-FIBER OPTIC LINE - REG ASSET</t>
  </si>
  <si>
    <t>910K</t>
  </si>
  <si>
    <t>REMOVAL CST</t>
  </si>
  <si>
    <t>Total For 2823001 2823001 Acc Def FIT-FAS 109 F/T:</t>
  </si>
  <si>
    <t>2824001 2824001 Acc Def FIT-FAS 109 Excess</t>
  </si>
  <si>
    <t>Total For 2824001 2824001 Acc Def FIT-FAS 109 Excess:</t>
  </si>
  <si>
    <t>2831001 2831001  Accum Deferred FIT-Other</t>
  </si>
  <si>
    <t>432I</t>
  </si>
  <si>
    <t xml:space="preserve">UNDERRECOV FUEL COST </t>
  </si>
  <si>
    <t>510I</t>
  </si>
  <si>
    <t>PROP TX-STATE 2-OLD METHOD-TX</t>
  </si>
  <si>
    <t>510I-MJE</t>
  </si>
  <si>
    <t>PROP TX-STATE 2-OLD METHOD-TX - MJE</t>
  </si>
  <si>
    <t>575E</t>
  </si>
  <si>
    <t>MTM BK GAIN-A/L-TAX DEFL</t>
  </si>
  <si>
    <t>576E</t>
  </si>
  <si>
    <t>MARK &amp; SPREAD-DEFL-283-A/L</t>
  </si>
  <si>
    <t>605C</t>
  </si>
  <si>
    <t>ACCRUED BK PENSION COSTS - SFAS 158</t>
  </si>
  <si>
    <t>615R</t>
  </si>
  <si>
    <t>REG ASSET-DEFERRED RTO COSTS</t>
  </si>
  <si>
    <t>638A</t>
  </si>
  <si>
    <t>BOOK &gt; TAX BASIS - EMA-A/C 283</t>
  </si>
  <si>
    <t>639C</t>
  </si>
  <si>
    <t>DEFD BK LOSS-NON-AFF SALE-EMA</t>
  </si>
  <si>
    <t>639Q</t>
  </si>
  <si>
    <t>DEFD TX GAIN-INTERCO SALE-EMA</t>
  </si>
  <si>
    <t>640K</t>
  </si>
  <si>
    <t>DEFD TAX GAIN-EPA AUCTION</t>
  </si>
  <si>
    <t>640M</t>
  </si>
  <si>
    <t>DEFD BOOK GAIN-EPA AUCTION</t>
  </si>
  <si>
    <t>661R</t>
  </si>
  <si>
    <t>REG ASSET-SFAS 158 - PENSIONS</t>
  </si>
  <si>
    <t>661S</t>
  </si>
  <si>
    <t>REG ASSET-SFAS 158 - SERP</t>
  </si>
  <si>
    <t>661T</t>
  </si>
  <si>
    <t>REG ASSET-SFAS 158 - OPEB</t>
  </si>
  <si>
    <t>664V</t>
  </si>
  <si>
    <t>REG ASSET-NET CCS FEED STUDY COSTS</t>
  </si>
  <si>
    <t>671G</t>
  </si>
  <si>
    <t xml:space="preserve">REG ASSET-BIG SANDY U1 OR-UNDER RECOV </t>
  </si>
  <si>
    <t>671H</t>
  </si>
  <si>
    <t>REG ASSET-BIG SANDY RETIRE COSTS RECOV</t>
  </si>
  <si>
    <t>671I</t>
  </si>
  <si>
    <t>REG ASSET-BIG SANDY RETIRE RIDER U2 O&amp;M</t>
  </si>
  <si>
    <t>671K</t>
  </si>
  <si>
    <t>REG ASSET-UNDER RECOVERY-ENVIRONMENTAL</t>
  </si>
  <si>
    <t>671N</t>
  </si>
  <si>
    <t>REG ASSET-DEFD O&amp;M-ENVIRONMENTAL CSTS</t>
  </si>
  <si>
    <t>672G</t>
  </si>
  <si>
    <t>REG ASSET-BIG SANDY U1 OR-UNREC EQUITY CC</t>
  </si>
  <si>
    <t>672H</t>
  </si>
  <si>
    <t xml:space="preserve">REG ASSET-BIG SANDY U1 OR-UNDER RECOV CC </t>
  </si>
  <si>
    <t>672M</t>
  </si>
  <si>
    <t>REG ASSET-NERC COMPL/CYBER CC-UNREC EQ</t>
  </si>
  <si>
    <t>672N</t>
  </si>
  <si>
    <t>REG ASSET-NERC COMPL/CYBER SEC-CAR CST</t>
  </si>
  <si>
    <t>672O</t>
  </si>
  <si>
    <t>REG ASSET-NERC COMPL/CYBER SEC-DEF DEPR</t>
  </si>
  <si>
    <t>672S</t>
  </si>
  <si>
    <t>REG ASSET-CAPACITY CHARGE TARIFF REV</t>
  </si>
  <si>
    <t>673C</t>
  </si>
  <si>
    <t>REG ASSET-DEFD DEPR-BIG SANDY U1 GAS</t>
  </si>
  <si>
    <t>673F</t>
  </si>
  <si>
    <t>REG ASSET-DEFD PROP TAX-BIG SANDY U1 GAS</t>
  </si>
  <si>
    <t>674A</t>
  </si>
  <si>
    <t>REG ASSET-ROCKPORT CAPACITY DEF-EQ CC</t>
  </si>
  <si>
    <t>674B</t>
  </si>
  <si>
    <t>REG ASSET-ROCKPORT CAPACITY CC DEFERRAL</t>
  </si>
  <si>
    <t>674C</t>
  </si>
  <si>
    <t>REG ASSET-ROCKPORT CAPACITY DEFERRAL</t>
  </si>
  <si>
    <t>674D</t>
  </si>
  <si>
    <t>REG ASSET-KENTUCKY UNDER RECOV-PPA RIDER</t>
  </si>
  <si>
    <t>675H</t>
  </si>
  <si>
    <t>REG ASSET-GreenHat Settlement</t>
  </si>
  <si>
    <t>675I</t>
  </si>
  <si>
    <t>REG ASSET-Greenhat Liability</t>
  </si>
  <si>
    <t>690C</t>
  </si>
  <si>
    <t>REG ASSET-REMOVAL COSTS-AMORT-BIG SANDY</t>
  </si>
  <si>
    <t>690D</t>
  </si>
  <si>
    <t>REG ASSET-SPENT ARO-BIG SANDY</t>
  </si>
  <si>
    <t>690E</t>
  </si>
  <si>
    <t>REG ASSET-UNRECOVERED PLANT-BIG SANDY</t>
  </si>
  <si>
    <t>690F</t>
  </si>
  <si>
    <t>REG ASSET-NBV-ARO-RETIRED PLANTS</t>
  </si>
  <si>
    <t>690L</t>
  </si>
  <si>
    <t>REG ASSET-M&amp;S RETIRING PLANTS</t>
  </si>
  <si>
    <t>711O</t>
  </si>
  <si>
    <t>BOOK LEASES CAPITALIZED FOR TAX</t>
  </si>
  <si>
    <t>712K</t>
  </si>
  <si>
    <t>CAPITALIZED SOFTWARE COST-BOOK</t>
  </si>
  <si>
    <t>900A</t>
  </si>
  <si>
    <t>LOSS ON REACQUIRED DEBT</t>
  </si>
  <si>
    <t>906Z</t>
  </si>
  <si>
    <t>SFAS 106 - MEDICARE SUBSIDY - (PPACA)-REG ASSET</t>
  </si>
  <si>
    <t>913Y</t>
  </si>
  <si>
    <t>BK DEFL - MERGER COSTS</t>
  </si>
  <si>
    <t>914K</t>
  </si>
  <si>
    <t>REG ASSET-ACCRUED SFAS 112</t>
  </si>
  <si>
    <t>283 EXCESS ADJUSTMENT</t>
  </si>
  <si>
    <t>Total For 2831001 2831001  Accum Deferred FIT-Other:</t>
  </si>
  <si>
    <t>2831102 2831102  Acc Dfd SIT-WV Poll Cntrl</t>
  </si>
  <si>
    <t>Total For 2831102 2831102  Acc Dfd SIT-WV Poll Cntrl:</t>
  </si>
  <si>
    <t>2832001 2832001 Accum Defd FIT-Other I&amp;D</t>
  </si>
  <si>
    <t>639O</t>
  </si>
  <si>
    <t>BOOK &gt; TAX BASIS EMA - 283 (B/L)</t>
  </si>
  <si>
    <t>660Z</t>
  </si>
  <si>
    <t>REG ASSET-DEFERRED EQUITY CARRYING CHGS</t>
  </si>
  <si>
    <t>Total For 2832001 2832001 Accum Defd FIT-Other I&amp;D:</t>
  </si>
  <si>
    <t>2833001 2833001 Acc Defd FIT-FAS 109 F/T</t>
  </si>
  <si>
    <t>914B</t>
  </si>
  <si>
    <t>REG ASSET-SFAS 109 DSIT LIAB</t>
  </si>
  <si>
    <t>Total For 2833001 2833001 Acc Defd FIT-FAS 109 F/T:</t>
  </si>
  <si>
    <t>2833002 2833002 Acc Defd SIT-FAS 109 F/T</t>
  </si>
  <si>
    <t>914A-DSIT</t>
  </si>
  <si>
    <t>DSIT ENTRY-FLOW-THROUGH</t>
  </si>
  <si>
    <t>Total For 2833002 2833002 Acc Defd SIT-FAS 109 F/T:</t>
  </si>
  <si>
    <t>2834001 2834001 Acc Defd FIT-FAS 109 Excess</t>
  </si>
  <si>
    <t>EXCESS ADFIT 282 - FLOW THRU STATE GROSSUP</t>
  </si>
  <si>
    <t>EXCESS ADFIT 282 - STATE GROSSUP</t>
  </si>
  <si>
    <t>EXCESS ADFIT 282 - STATE GROSSUP Flow Through FIT</t>
  </si>
  <si>
    <t>Total For 2834001 2834001 Acc Defd FIT-FAS 109 Excess:</t>
  </si>
  <si>
    <t>1823301 1823301 SFAS 109 Flow-Thru DFIT</t>
  </si>
  <si>
    <t>Total For PowerTax Subledger DIT:</t>
  </si>
  <si>
    <t>PowerTax Subledger REG</t>
  </si>
  <si>
    <t>Total For 1823301 1823301 SFAS 109 Flow-Thru DFIT:</t>
  </si>
  <si>
    <t>1823302 1823302 SFAS 109 Flow-Thru DSIT</t>
  </si>
  <si>
    <t>Total For 1823302 1823302 SFAS 109 Flow-Thru DSIT:</t>
  </si>
  <si>
    <t>2543001 2543001 SFAS 109 Flow-Thru DFIT</t>
  </si>
  <si>
    <t>Total For 2543001 2543001 SFAS 109 Flow-Thru DFIT:</t>
  </si>
  <si>
    <t>2544001 2544001 SFAS 109 Excess DFIT</t>
  </si>
  <si>
    <t>Total For 2544001 2544001 SFAS 109 Excess DFIT:</t>
  </si>
  <si>
    <t>Total For PowerTax Subledger REG:</t>
  </si>
  <si>
    <t>Total For Kentucky Power Corp Consol:</t>
  </si>
  <si>
    <t>613U</t>
  </si>
  <si>
    <t>BK ACCRL - COOK CT RENT HOLIDAY</t>
  </si>
  <si>
    <t>614I</t>
  </si>
  <si>
    <t>ECONOMIC DEVEL FUND - CURRENT</t>
  </si>
  <si>
    <t>631S</t>
  </si>
  <si>
    <t>FICA - NON-CUURENT</t>
  </si>
  <si>
    <t>1904001-2544001 BALANCE ADJUSTMENT</t>
  </si>
  <si>
    <t>Kentucky Power Company</t>
  </si>
  <si>
    <t>Total ADIT</t>
  </si>
  <si>
    <t>December 2018 -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</si>
</sst>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\-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7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43" fontId="0" fillId="0" borderId="0" xfId="1" applyFont="1"/>
    <xf numFmtId="37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7" fontId="0" fillId="0" borderId="0" xfId="1" applyNumberFormat="1" applyFont="1"/>
    <xf numFmtId="37" fontId="0" fillId="0" borderId="1" xfId="0" applyNumberFormat="1" applyBorder="1"/>
    <xf numFmtId="37" fontId="0" fillId="0" borderId="1" xfId="1" applyNumberFormat="1" applyFont="1" applyBorder="1"/>
    <xf numFmtId="0" fontId="2" fillId="0" borderId="0" xfId="0" applyFont="1"/>
    <xf numFmtId="0" fontId="0" fillId="0" borderId="0" xfId="0" applyFont="1"/>
    <xf numFmtId="37" fontId="2" fillId="0" borderId="0" xfId="1" applyNumberFormat="1" applyFont="1"/>
    <xf numFmtId="37" fontId="2" fillId="0" borderId="0" xfId="0" applyNumberFormat="1" applyFont="1"/>
    <xf numFmtId="37" fontId="0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6"/>
  <sheetViews>
    <sheetView tabSelected="1" zoomScaleNormal="100" workbookViewId="0">
      <selection activeCell="B515" sqref="B515"/>
    </sheetView>
  </sheetViews>
  <sheetFormatPr defaultRowHeight="14.5" x14ac:dyDescent="0.35"/>
  <cols>
    <col min="1" max="1" width="48.81640625" bestFit="1" customWidth="1"/>
    <col min="2" max="2" width="46.08984375" bestFit="1" customWidth="1"/>
    <col min="3" max="3" width="11.6328125" style="4" bestFit="1" customWidth="1"/>
    <col min="4" max="4" width="11.6328125" style="5" bestFit="1" customWidth="1"/>
    <col min="5" max="5" width="13" style="4" customWidth="1"/>
    <col min="6" max="6" width="10.54296875" style="4" bestFit="1" customWidth="1"/>
    <col min="7" max="18" width="10.54296875" bestFit="1" customWidth="1"/>
    <col min="19" max="22" width="11.6328125" bestFit="1" customWidth="1"/>
  </cols>
  <sheetData>
    <row r="1" spans="1:22" x14ac:dyDescent="0.35">
      <c r="A1" t="s">
        <v>422</v>
      </c>
    </row>
    <row r="2" spans="1:22" x14ac:dyDescent="0.35">
      <c r="A2" t="s">
        <v>423</v>
      </c>
    </row>
    <row r="3" spans="1:22" x14ac:dyDescent="0.35">
      <c r="A3" t="s">
        <v>424</v>
      </c>
    </row>
    <row r="7" spans="1:22" x14ac:dyDescent="0.35">
      <c r="C7" s="3">
        <v>43435</v>
      </c>
      <c r="D7" s="3">
        <v>43467</v>
      </c>
      <c r="E7" s="3">
        <v>43497</v>
      </c>
      <c r="F7" s="3">
        <v>43525</v>
      </c>
      <c r="G7" s="1">
        <v>43556</v>
      </c>
      <c r="H7" s="1">
        <v>43586</v>
      </c>
      <c r="I7" s="1">
        <v>43617</v>
      </c>
      <c r="J7" s="1">
        <v>43647</v>
      </c>
      <c r="K7" s="1">
        <v>43678</v>
      </c>
      <c r="L7" s="1">
        <v>43709</v>
      </c>
      <c r="M7" s="1">
        <v>43739</v>
      </c>
      <c r="N7" s="1">
        <v>43770</v>
      </c>
      <c r="O7" s="1">
        <v>43800</v>
      </c>
      <c r="P7" s="1">
        <v>43831</v>
      </c>
      <c r="Q7" s="1">
        <v>43862</v>
      </c>
      <c r="R7" s="1">
        <v>43891</v>
      </c>
      <c r="S7" s="1">
        <v>43922</v>
      </c>
      <c r="T7" s="1">
        <v>43952</v>
      </c>
      <c r="U7" s="1">
        <v>43983</v>
      </c>
      <c r="V7" s="1">
        <v>44013</v>
      </c>
    </row>
    <row r="8" spans="1:22" x14ac:dyDescent="0.35">
      <c r="A8" s="18" t="s">
        <v>0</v>
      </c>
      <c r="B8" s="2"/>
    </row>
    <row r="9" spans="1:22" x14ac:dyDescent="0.35">
      <c r="A9" s="2" t="s">
        <v>1</v>
      </c>
      <c r="B9" s="2"/>
      <c r="G9" s="2"/>
    </row>
    <row r="10" spans="1:22" x14ac:dyDescent="0.35">
      <c r="A10" s="2" t="s">
        <v>2</v>
      </c>
      <c r="B10" s="2" t="s">
        <v>3</v>
      </c>
      <c r="C10" s="6">
        <v>0</v>
      </c>
      <c r="D10" s="6">
        <v>0</v>
      </c>
      <c r="E10" s="6">
        <v>0</v>
      </c>
      <c r="F10" s="6">
        <v>0</v>
      </c>
      <c r="G10" s="6">
        <v>50215.67</v>
      </c>
      <c r="H10" s="6">
        <v>50215.67</v>
      </c>
      <c r="I10" s="6">
        <v>50215.67</v>
      </c>
      <c r="J10" s="6">
        <v>50215.67</v>
      </c>
      <c r="K10" s="6">
        <v>50215.67</v>
      </c>
      <c r="L10" s="6">
        <v>50215.67</v>
      </c>
      <c r="M10" s="6">
        <v>50215.67</v>
      </c>
      <c r="N10" s="6">
        <v>50215.67</v>
      </c>
      <c r="O10" s="6">
        <v>50215.67</v>
      </c>
      <c r="P10" s="6">
        <v>50215.67</v>
      </c>
      <c r="Q10" s="6">
        <v>50215.67</v>
      </c>
      <c r="R10" s="6">
        <v>50215.67</v>
      </c>
      <c r="S10" s="6">
        <v>0</v>
      </c>
      <c r="T10" s="6">
        <v>0</v>
      </c>
      <c r="U10" s="6">
        <v>0</v>
      </c>
      <c r="V10" s="6">
        <v>0</v>
      </c>
    </row>
    <row r="11" spans="1:22" x14ac:dyDescent="0.35">
      <c r="A11" s="2" t="s">
        <v>4</v>
      </c>
      <c r="B11" s="2" t="s">
        <v>5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</row>
    <row r="12" spans="1:22" x14ac:dyDescent="0.35">
      <c r="A12" s="2" t="s">
        <v>6</v>
      </c>
      <c r="B12" s="2" t="s">
        <v>7</v>
      </c>
      <c r="C12" s="6">
        <v>35969.800000000003</v>
      </c>
      <c r="D12" s="6">
        <v>0</v>
      </c>
      <c r="E12" s="6">
        <v>0</v>
      </c>
      <c r="F12" s="6">
        <v>130224.46</v>
      </c>
      <c r="G12" s="6">
        <v>41681.620000000003</v>
      </c>
      <c r="H12" s="6">
        <v>41681.620000000003</v>
      </c>
      <c r="I12" s="6">
        <v>41681.620000000003</v>
      </c>
      <c r="J12" s="6">
        <v>41681.620000000003</v>
      </c>
      <c r="K12" s="6">
        <v>41681.620000000003</v>
      </c>
      <c r="L12" s="6">
        <v>41681.620000000003</v>
      </c>
      <c r="M12" s="6">
        <v>41681.620000000003</v>
      </c>
      <c r="N12" s="6">
        <v>41681.620000000003</v>
      </c>
      <c r="O12" s="6">
        <v>41681.620000000003</v>
      </c>
      <c r="P12" s="6">
        <v>41681.620000000003</v>
      </c>
      <c r="Q12" s="6">
        <v>41681.620000000003</v>
      </c>
      <c r="R12" s="6">
        <v>41681.620000000003</v>
      </c>
      <c r="S12" s="6">
        <v>72094.705000000075</v>
      </c>
      <c r="T12" s="6">
        <v>72094.705000000075</v>
      </c>
      <c r="U12" s="6">
        <v>72094.705000000075</v>
      </c>
      <c r="V12" s="6">
        <v>72094.705000000075</v>
      </c>
    </row>
    <row r="13" spans="1:22" x14ac:dyDescent="0.35">
      <c r="A13" s="2" t="s">
        <v>8</v>
      </c>
      <c r="B13" s="2" t="s">
        <v>9</v>
      </c>
      <c r="C13" s="6">
        <v>-28270</v>
      </c>
      <c r="D13" s="6">
        <v>0</v>
      </c>
      <c r="E13" s="6">
        <v>0</v>
      </c>
      <c r="F13" s="6">
        <v>-68859.03</v>
      </c>
      <c r="G13" s="6">
        <v>-22372.37</v>
      </c>
      <c r="H13" s="6">
        <v>-22372.37</v>
      </c>
      <c r="I13" s="6">
        <v>-22372.37</v>
      </c>
      <c r="J13" s="6">
        <v>-22372.37</v>
      </c>
      <c r="K13" s="6">
        <v>-22372.37</v>
      </c>
      <c r="L13" s="6">
        <v>-22372.37</v>
      </c>
      <c r="M13" s="6">
        <v>-22372.37</v>
      </c>
      <c r="N13" s="6">
        <v>-22372.37</v>
      </c>
      <c r="O13" s="6">
        <v>-22372.37</v>
      </c>
      <c r="P13" s="6">
        <v>-22372.37</v>
      </c>
      <c r="Q13" s="6">
        <v>-22372.37</v>
      </c>
      <c r="R13" s="6">
        <v>-22372.37</v>
      </c>
      <c r="S13" s="6">
        <v>-42661.780000000028</v>
      </c>
      <c r="T13" s="6">
        <v>-42661.780000000028</v>
      </c>
      <c r="U13" s="6">
        <v>-42661.780000000028</v>
      </c>
      <c r="V13" s="6">
        <v>-42661.780000000028</v>
      </c>
    </row>
    <row r="14" spans="1:22" x14ac:dyDescent="0.35">
      <c r="A14" s="2" t="s">
        <v>10</v>
      </c>
      <c r="B14" s="2" t="s">
        <v>11</v>
      </c>
      <c r="C14" s="6">
        <v>-230696.66</v>
      </c>
      <c r="D14" s="6">
        <v>0</v>
      </c>
      <c r="E14" s="6">
        <v>0</v>
      </c>
      <c r="F14" s="6">
        <v>46566.2</v>
      </c>
      <c r="G14" s="6">
        <v>19864.740000000002</v>
      </c>
      <c r="H14" s="6">
        <v>19864.740000000002</v>
      </c>
      <c r="I14" s="6">
        <v>19864.740000000002</v>
      </c>
      <c r="J14" s="6">
        <v>19864.740000000002</v>
      </c>
      <c r="K14" s="6">
        <v>19864.740000000002</v>
      </c>
      <c r="L14" s="6">
        <v>19864.740000000002</v>
      </c>
      <c r="M14" s="6">
        <v>19864.740000000002</v>
      </c>
      <c r="N14" s="6">
        <v>19864.740000000002</v>
      </c>
      <c r="O14" s="6">
        <v>19864.740000000002</v>
      </c>
      <c r="P14" s="6">
        <v>19864.740000000002</v>
      </c>
      <c r="Q14" s="6">
        <v>19864.740000000002</v>
      </c>
      <c r="R14" s="6">
        <v>19864.740000000002</v>
      </c>
      <c r="S14" s="6">
        <v>31338.66750000001</v>
      </c>
      <c r="T14" s="6">
        <v>31338.66750000001</v>
      </c>
      <c r="U14" s="6">
        <v>31338.66750000001</v>
      </c>
      <c r="V14" s="6">
        <v>31338.66750000001</v>
      </c>
    </row>
    <row r="15" spans="1:22" x14ac:dyDescent="0.35">
      <c r="A15" s="2" t="s">
        <v>12</v>
      </c>
      <c r="B15" s="2" t="s">
        <v>13</v>
      </c>
      <c r="C15" s="6">
        <v>404.41</v>
      </c>
      <c r="D15" s="15">
        <v>-75.42</v>
      </c>
      <c r="E15" s="6">
        <v>-12.29</v>
      </c>
      <c r="F15" s="6">
        <v>0</v>
      </c>
      <c r="G15" s="6">
        <v>48.75</v>
      </c>
      <c r="H15" s="6">
        <v>48.75</v>
      </c>
      <c r="I15" s="6">
        <v>48.75</v>
      </c>
      <c r="J15" s="6">
        <v>48.75</v>
      </c>
      <c r="K15" s="6">
        <v>48.75</v>
      </c>
      <c r="L15" s="6">
        <v>48.75</v>
      </c>
      <c r="M15" s="6">
        <v>48.75</v>
      </c>
      <c r="N15" s="6">
        <v>48.75</v>
      </c>
      <c r="O15" s="6">
        <v>48.75</v>
      </c>
      <c r="P15" s="6">
        <v>48.75</v>
      </c>
      <c r="Q15" s="6">
        <v>48.75</v>
      </c>
      <c r="R15" s="6">
        <v>48.75</v>
      </c>
      <c r="S15" s="6">
        <v>-20.284999999999997</v>
      </c>
      <c r="T15" s="6">
        <v>-20.284999999999997</v>
      </c>
      <c r="U15" s="6">
        <v>-20.284999999999997</v>
      </c>
      <c r="V15" s="6">
        <v>-20.284999999999997</v>
      </c>
    </row>
    <row r="16" spans="1:22" x14ac:dyDescent="0.35">
      <c r="A16" s="2" t="s">
        <v>14</v>
      </c>
      <c r="B16" s="2" t="s">
        <v>15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</row>
    <row r="17" spans="1:22" x14ac:dyDescent="0.35">
      <c r="A17" s="2" t="s">
        <v>16</v>
      </c>
      <c r="B17" s="2" t="s">
        <v>17</v>
      </c>
      <c r="C17" s="6">
        <v>-89951.18</v>
      </c>
      <c r="D17" s="15">
        <v>22098.3</v>
      </c>
      <c r="E17" s="6">
        <v>-10381.82</v>
      </c>
      <c r="F17" s="6">
        <v>-9896.61</v>
      </c>
      <c r="G17" s="6">
        <v>526.07000000000005</v>
      </c>
      <c r="H17" s="6">
        <v>526.07000000000005</v>
      </c>
      <c r="I17" s="6">
        <v>526.07000000000005</v>
      </c>
      <c r="J17" s="6">
        <v>526.07000000000005</v>
      </c>
      <c r="K17" s="6">
        <v>526.07000000000005</v>
      </c>
      <c r="L17" s="6">
        <v>526.07000000000005</v>
      </c>
      <c r="M17" s="6">
        <v>526.07000000000005</v>
      </c>
      <c r="N17" s="6">
        <v>526.07000000000005</v>
      </c>
      <c r="O17" s="6">
        <v>526.07000000000005</v>
      </c>
      <c r="P17" s="6">
        <v>526.07000000000005</v>
      </c>
      <c r="Q17" s="6">
        <v>526.07000000000005</v>
      </c>
      <c r="R17" s="6">
        <v>526.07000000000005</v>
      </c>
      <c r="S17" s="6">
        <v>-6541.9825000000019</v>
      </c>
      <c r="T17" s="6">
        <v>-6541.9825000000019</v>
      </c>
      <c r="U17" s="6">
        <v>-6541.9825000000019</v>
      </c>
      <c r="V17" s="6">
        <v>-6541.9825000000019</v>
      </c>
    </row>
    <row r="18" spans="1:22" x14ac:dyDescent="0.35">
      <c r="A18" s="2" t="s">
        <v>18</v>
      </c>
      <c r="B18" s="2" t="s">
        <v>19</v>
      </c>
      <c r="C18" s="6">
        <v>2513.67</v>
      </c>
      <c r="D18" s="15">
        <v>2513.6799999999998</v>
      </c>
      <c r="E18" s="15">
        <v>2513.6799999999998</v>
      </c>
      <c r="F18" s="15">
        <v>2513.6799999999998</v>
      </c>
      <c r="G18" s="6">
        <v>-3351.57</v>
      </c>
      <c r="H18" s="6">
        <v>-3351.57</v>
      </c>
      <c r="I18" s="6">
        <v>-3351.57</v>
      </c>
      <c r="J18" s="6">
        <v>-3351.57</v>
      </c>
      <c r="K18" s="6">
        <v>-3351.57</v>
      </c>
      <c r="L18" s="6">
        <v>-3351.57</v>
      </c>
      <c r="M18" s="6">
        <v>-3351.57</v>
      </c>
      <c r="N18" s="6">
        <v>-3351.57</v>
      </c>
      <c r="O18" s="6">
        <v>-3351.57</v>
      </c>
      <c r="P18" s="6">
        <v>-3351.57</v>
      </c>
      <c r="Q18" s="6">
        <v>-3351.57</v>
      </c>
      <c r="R18" s="6">
        <v>-3351.57</v>
      </c>
      <c r="S18" s="6">
        <v>0</v>
      </c>
      <c r="T18" s="6">
        <v>0</v>
      </c>
      <c r="U18" s="6">
        <v>0</v>
      </c>
      <c r="V18" s="6">
        <v>0</v>
      </c>
    </row>
    <row r="19" spans="1:22" x14ac:dyDescent="0.35">
      <c r="A19" s="2" t="s">
        <v>20</v>
      </c>
      <c r="B19" s="2" t="s">
        <v>21</v>
      </c>
      <c r="C19" s="6">
        <v>1356.08</v>
      </c>
      <c r="D19" s="15">
        <v>804.33</v>
      </c>
      <c r="E19" s="15">
        <v>804.33</v>
      </c>
      <c r="F19" s="15">
        <v>804.33</v>
      </c>
      <c r="G19" s="6">
        <v>-1184.33</v>
      </c>
      <c r="H19" s="6">
        <v>-1184.33</v>
      </c>
      <c r="I19" s="6">
        <v>-1184.33</v>
      </c>
      <c r="J19" s="6">
        <v>-1184.33</v>
      </c>
      <c r="K19" s="6">
        <v>-1184.33</v>
      </c>
      <c r="L19" s="6">
        <v>-1184.33</v>
      </c>
      <c r="M19" s="6">
        <v>-1184.33</v>
      </c>
      <c r="N19" s="6">
        <v>-1184.33</v>
      </c>
      <c r="O19" s="6">
        <v>-1184.33</v>
      </c>
      <c r="P19" s="6">
        <v>-1184.33</v>
      </c>
      <c r="Q19" s="6">
        <v>-1184.33</v>
      </c>
      <c r="R19" s="6">
        <v>-1184.33</v>
      </c>
      <c r="S19" s="6">
        <v>0</v>
      </c>
      <c r="T19" s="6">
        <v>0</v>
      </c>
      <c r="U19" s="6">
        <v>0</v>
      </c>
      <c r="V19" s="6">
        <v>0</v>
      </c>
    </row>
    <row r="20" spans="1:22" x14ac:dyDescent="0.35">
      <c r="A20" s="2" t="s">
        <v>22</v>
      </c>
      <c r="B20" s="2" t="s">
        <v>23</v>
      </c>
      <c r="C20" s="6">
        <v>-209640.48</v>
      </c>
      <c r="D20" s="6">
        <v>0</v>
      </c>
      <c r="E20" s="6">
        <v>0</v>
      </c>
      <c r="F20" s="6">
        <v>0</v>
      </c>
      <c r="G20" s="6">
        <v>12.02</v>
      </c>
      <c r="H20" s="6">
        <v>12.02</v>
      </c>
      <c r="I20" s="6">
        <v>12.02</v>
      </c>
      <c r="J20" s="6">
        <v>12.02</v>
      </c>
      <c r="K20" s="6">
        <v>12.02</v>
      </c>
      <c r="L20" s="6">
        <v>12.02</v>
      </c>
      <c r="M20" s="6">
        <v>12.02</v>
      </c>
      <c r="N20" s="6">
        <v>12.02</v>
      </c>
      <c r="O20" s="6">
        <v>12.02</v>
      </c>
      <c r="P20" s="6">
        <v>12.02</v>
      </c>
      <c r="Q20" s="6">
        <v>12.02</v>
      </c>
      <c r="R20" s="6">
        <v>12.02</v>
      </c>
      <c r="S20" s="6">
        <v>0</v>
      </c>
      <c r="T20" s="6">
        <v>0</v>
      </c>
      <c r="U20" s="6">
        <v>0</v>
      </c>
      <c r="V20" s="6">
        <v>0</v>
      </c>
    </row>
    <row r="21" spans="1:22" x14ac:dyDescent="0.35">
      <c r="A21" s="2" t="s">
        <v>24</v>
      </c>
      <c r="B21" s="2" t="s">
        <v>25</v>
      </c>
      <c r="C21" s="6">
        <v>-2757.1</v>
      </c>
      <c r="D21" s="15"/>
      <c r="E21" s="6">
        <v>-932.69</v>
      </c>
      <c r="F21" s="6">
        <v>-6176.81</v>
      </c>
      <c r="G21" s="6">
        <v>-6372.76</v>
      </c>
      <c r="H21" s="6">
        <v>-6372.76</v>
      </c>
      <c r="I21" s="6">
        <v>-6372.76</v>
      </c>
      <c r="J21" s="6">
        <v>-6372.76</v>
      </c>
      <c r="K21" s="6">
        <v>-6372.76</v>
      </c>
      <c r="L21" s="6">
        <v>-6372.76</v>
      </c>
      <c r="M21" s="6">
        <v>-6372.76</v>
      </c>
      <c r="N21" s="6">
        <v>-6372.76</v>
      </c>
      <c r="O21" s="6">
        <v>-6372.76</v>
      </c>
      <c r="P21" s="6">
        <v>-6372.76</v>
      </c>
      <c r="Q21" s="6">
        <v>-6372.76</v>
      </c>
      <c r="R21" s="6">
        <v>-6372.76</v>
      </c>
      <c r="S21" s="6">
        <v>-2013.6350000000093</v>
      </c>
      <c r="T21" s="6">
        <v>-2013.6350000000093</v>
      </c>
      <c r="U21" s="6">
        <v>-2013.6350000000093</v>
      </c>
      <c r="V21" s="6">
        <v>-2013.6350000000093</v>
      </c>
    </row>
    <row r="22" spans="1:22" x14ac:dyDescent="0.35">
      <c r="A22" s="2" t="s">
        <v>26</v>
      </c>
      <c r="B22" s="2" t="s">
        <v>27</v>
      </c>
      <c r="C22" s="6">
        <v>63940.75</v>
      </c>
      <c r="D22" s="15">
        <v>14367.42</v>
      </c>
      <c r="E22" s="15">
        <v>14367.42</v>
      </c>
      <c r="F22" s="6">
        <v>13580.45</v>
      </c>
      <c r="G22" s="6">
        <v>20136.32</v>
      </c>
      <c r="H22" s="6">
        <v>20136.32</v>
      </c>
      <c r="I22" s="6">
        <v>20136.32</v>
      </c>
      <c r="J22" s="6">
        <v>20136.32</v>
      </c>
      <c r="K22" s="6">
        <v>20136.32</v>
      </c>
      <c r="L22" s="6">
        <v>20136.32</v>
      </c>
      <c r="M22" s="6">
        <v>20136.32</v>
      </c>
      <c r="N22" s="6">
        <v>20136.32</v>
      </c>
      <c r="O22" s="6">
        <v>20136.32</v>
      </c>
      <c r="P22" s="6">
        <v>20136.32</v>
      </c>
      <c r="Q22" s="6">
        <v>20136.32</v>
      </c>
      <c r="R22" s="6">
        <v>20136.32</v>
      </c>
      <c r="S22" s="6">
        <v>45516.272499999963</v>
      </c>
      <c r="T22" s="6">
        <v>45516.272499999963</v>
      </c>
      <c r="U22" s="6">
        <v>45516.272499999963</v>
      </c>
      <c r="V22" s="6">
        <v>45516.272499999963</v>
      </c>
    </row>
    <row r="23" spans="1:22" x14ac:dyDescent="0.35">
      <c r="A23" s="2" t="s">
        <v>28</v>
      </c>
      <c r="B23" s="2" t="s">
        <v>29</v>
      </c>
      <c r="C23" s="6">
        <v>185.9</v>
      </c>
      <c r="D23" s="15">
        <v>185.01</v>
      </c>
      <c r="E23" s="15">
        <v>185.01</v>
      </c>
      <c r="F23" s="6">
        <v>-98.13</v>
      </c>
      <c r="G23" s="6">
        <v>94.62</v>
      </c>
      <c r="H23" s="6">
        <v>94.62</v>
      </c>
      <c r="I23" s="6">
        <v>94.62</v>
      </c>
      <c r="J23" s="6">
        <v>94.62</v>
      </c>
      <c r="K23" s="6">
        <v>94.62</v>
      </c>
      <c r="L23" s="6">
        <v>94.62</v>
      </c>
      <c r="M23" s="6">
        <v>94.62</v>
      </c>
      <c r="N23" s="6">
        <v>94.62</v>
      </c>
      <c r="O23" s="6">
        <v>94.62</v>
      </c>
      <c r="P23" s="6">
        <v>94.62</v>
      </c>
      <c r="Q23" s="6">
        <v>94.62</v>
      </c>
      <c r="R23" s="6">
        <v>94.62</v>
      </c>
      <c r="S23" s="6">
        <v>205.25250000000051</v>
      </c>
      <c r="T23" s="6">
        <v>205.25250000000051</v>
      </c>
      <c r="U23" s="6">
        <v>205.25250000000051</v>
      </c>
      <c r="V23" s="6">
        <v>205.25250000000051</v>
      </c>
    </row>
    <row r="24" spans="1:22" x14ac:dyDescent="0.35">
      <c r="A24" s="2" t="s">
        <v>30</v>
      </c>
      <c r="B24" s="2" t="s">
        <v>31</v>
      </c>
      <c r="C24" s="6">
        <v>-5250.73</v>
      </c>
      <c r="D24" s="6">
        <v>0</v>
      </c>
      <c r="E24" s="6">
        <v>0</v>
      </c>
      <c r="F24" s="6">
        <v>-59.11</v>
      </c>
      <c r="G24" s="6">
        <v>-5.81</v>
      </c>
      <c r="H24" s="6">
        <v>-5.81</v>
      </c>
      <c r="I24" s="6">
        <v>-5.81</v>
      </c>
      <c r="J24" s="6">
        <v>-5.81</v>
      </c>
      <c r="K24" s="6">
        <v>-5.81</v>
      </c>
      <c r="L24" s="6">
        <v>-5.81</v>
      </c>
      <c r="M24" s="6">
        <v>-5.81</v>
      </c>
      <c r="N24" s="6">
        <v>-5.81</v>
      </c>
      <c r="O24" s="6">
        <v>-5.81</v>
      </c>
      <c r="P24" s="6">
        <v>-5.81</v>
      </c>
      <c r="Q24" s="6">
        <v>-5.81</v>
      </c>
      <c r="R24" s="6">
        <v>-5.81</v>
      </c>
      <c r="S24" s="6">
        <v>-56.202500000000327</v>
      </c>
      <c r="T24" s="6">
        <v>-56.202500000000327</v>
      </c>
      <c r="U24" s="6">
        <v>-56.202500000000327</v>
      </c>
      <c r="V24" s="6">
        <v>-56.202500000000327</v>
      </c>
    </row>
    <row r="25" spans="1:22" x14ac:dyDescent="0.35">
      <c r="A25" s="2" t="s">
        <v>32</v>
      </c>
      <c r="B25" s="2" t="s">
        <v>33</v>
      </c>
      <c r="C25" s="6">
        <v>-1635.59</v>
      </c>
      <c r="D25" s="6">
        <v>0</v>
      </c>
      <c r="E25" s="6">
        <v>0</v>
      </c>
      <c r="F25" s="6">
        <v>237.64</v>
      </c>
      <c r="G25" s="6">
        <v>-12.72</v>
      </c>
      <c r="H25" s="6">
        <v>-12.72</v>
      </c>
      <c r="I25" s="6">
        <v>-12.72</v>
      </c>
      <c r="J25" s="6">
        <v>-12.72</v>
      </c>
      <c r="K25" s="6">
        <v>-12.72</v>
      </c>
      <c r="L25" s="6">
        <v>-12.72</v>
      </c>
      <c r="M25" s="6">
        <v>-12.72</v>
      </c>
      <c r="N25" s="6">
        <v>-12.72</v>
      </c>
      <c r="O25" s="6">
        <v>-12.72</v>
      </c>
      <c r="P25" s="6">
        <v>-12.72</v>
      </c>
      <c r="Q25" s="6">
        <v>-12.72</v>
      </c>
      <c r="R25" s="6">
        <v>-12.72</v>
      </c>
      <c r="S25" s="6">
        <v>30.602499999999964</v>
      </c>
      <c r="T25" s="6">
        <v>30.602499999999964</v>
      </c>
      <c r="U25" s="6">
        <v>30.602499999999964</v>
      </c>
      <c r="V25" s="6">
        <v>30.602499999999964</v>
      </c>
    </row>
    <row r="26" spans="1:22" x14ac:dyDescent="0.35">
      <c r="A26" s="2" t="s">
        <v>34</v>
      </c>
      <c r="B26" s="2" t="s">
        <v>35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</row>
    <row r="27" spans="1:22" x14ac:dyDescent="0.35">
      <c r="A27" s="2" t="s">
        <v>36</v>
      </c>
      <c r="B27" s="2" t="s">
        <v>37</v>
      </c>
      <c r="C27" s="6">
        <v>6037.52</v>
      </c>
      <c r="D27" s="6">
        <v>0</v>
      </c>
      <c r="E27" s="6">
        <v>-81607.47</v>
      </c>
      <c r="F27" s="6">
        <v>5.64</v>
      </c>
      <c r="G27" s="6">
        <v>204.03</v>
      </c>
      <c r="H27" s="6">
        <v>204.03</v>
      </c>
      <c r="I27" s="6">
        <v>204.03</v>
      </c>
      <c r="J27" s="6">
        <v>204.03</v>
      </c>
      <c r="K27" s="6">
        <v>204.03</v>
      </c>
      <c r="L27" s="6">
        <v>204.03</v>
      </c>
      <c r="M27" s="6">
        <v>204.03</v>
      </c>
      <c r="N27" s="6">
        <v>204.03</v>
      </c>
      <c r="O27" s="6">
        <v>204.03</v>
      </c>
      <c r="P27" s="6">
        <v>204.03</v>
      </c>
      <c r="Q27" s="6">
        <v>204.03</v>
      </c>
      <c r="R27" s="6">
        <v>204.03</v>
      </c>
      <c r="S27" s="6">
        <v>0</v>
      </c>
      <c r="T27" s="6">
        <v>0</v>
      </c>
      <c r="U27" s="6">
        <v>0</v>
      </c>
      <c r="V27" s="6">
        <v>0</v>
      </c>
    </row>
    <row r="28" spans="1:22" x14ac:dyDescent="0.35">
      <c r="A28" s="2" t="s">
        <v>38</v>
      </c>
      <c r="B28" s="2" t="s">
        <v>39</v>
      </c>
      <c r="C28" s="6">
        <v>0</v>
      </c>
      <c r="D28" s="6">
        <v>0</v>
      </c>
      <c r="E28" s="6">
        <v>0</v>
      </c>
      <c r="F28" s="6">
        <v>0</v>
      </c>
      <c r="G28" s="6">
        <v>3171.2</v>
      </c>
      <c r="H28" s="6">
        <v>3171.2</v>
      </c>
      <c r="I28" s="6">
        <v>3171.2</v>
      </c>
      <c r="J28" s="6">
        <v>3171.2</v>
      </c>
      <c r="K28" s="6">
        <v>3171.2</v>
      </c>
      <c r="L28" s="6">
        <v>3171.2</v>
      </c>
      <c r="M28" s="6">
        <v>3171.2</v>
      </c>
      <c r="N28" s="6">
        <v>3171.2</v>
      </c>
      <c r="O28" s="6">
        <v>3171.2</v>
      </c>
      <c r="P28" s="6">
        <v>3171.2</v>
      </c>
      <c r="Q28" s="6">
        <v>3171.2</v>
      </c>
      <c r="R28" s="6">
        <v>3171.2</v>
      </c>
      <c r="S28" s="6">
        <v>-9513.6124999999993</v>
      </c>
      <c r="T28" s="6">
        <v>-9513.6124999999993</v>
      </c>
      <c r="U28" s="6">
        <v>-9513.6124999999993</v>
      </c>
      <c r="V28" s="6">
        <v>-9513.6124999999993</v>
      </c>
    </row>
    <row r="29" spans="1:22" x14ac:dyDescent="0.35">
      <c r="A29" s="2" t="s">
        <v>40</v>
      </c>
      <c r="B29" s="2" t="s">
        <v>41</v>
      </c>
      <c r="C29" s="6">
        <v>0</v>
      </c>
      <c r="D29" s="15">
        <v>-298.17</v>
      </c>
      <c r="E29" s="6">
        <v>16783.43</v>
      </c>
      <c r="F29" s="6">
        <v>-7825.6</v>
      </c>
      <c r="G29" s="6">
        <v>7242.69</v>
      </c>
      <c r="H29" s="6">
        <v>7242.69</v>
      </c>
      <c r="I29" s="6">
        <v>7242.69</v>
      </c>
      <c r="J29" s="6">
        <v>7242.69</v>
      </c>
      <c r="K29" s="6">
        <v>7242.69</v>
      </c>
      <c r="L29" s="6">
        <v>7242.69</v>
      </c>
      <c r="M29" s="6">
        <v>7242.69</v>
      </c>
      <c r="N29" s="6">
        <v>7242.69</v>
      </c>
      <c r="O29" s="6">
        <v>7242.69</v>
      </c>
      <c r="P29" s="6">
        <v>7242.69</v>
      </c>
      <c r="Q29" s="6">
        <v>7242.69</v>
      </c>
      <c r="R29" s="6">
        <v>7242.69</v>
      </c>
      <c r="S29" s="6">
        <v>7278.6874999999982</v>
      </c>
      <c r="T29" s="6">
        <v>7278.6874999999982</v>
      </c>
      <c r="U29" s="6">
        <v>7278.6874999999982</v>
      </c>
      <c r="V29" s="6">
        <v>7278.6874999999982</v>
      </c>
    </row>
    <row r="30" spans="1:22" x14ac:dyDescent="0.35">
      <c r="A30" s="2" t="s">
        <v>42</v>
      </c>
      <c r="B30" s="2" t="s">
        <v>43</v>
      </c>
      <c r="C30" s="6">
        <v>666.12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</row>
    <row r="31" spans="1:22" x14ac:dyDescent="0.35">
      <c r="A31" s="2" t="s">
        <v>44</v>
      </c>
      <c r="B31" s="2" t="s">
        <v>45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</row>
    <row r="32" spans="1:22" x14ac:dyDescent="0.35">
      <c r="A32" s="2" t="s">
        <v>46</v>
      </c>
      <c r="B32" s="2" t="s">
        <v>47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</row>
    <row r="33" spans="1:22" x14ac:dyDescent="0.35">
      <c r="A33" s="2" t="s">
        <v>48</v>
      </c>
      <c r="B33" s="2" t="s">
        <v>49</v>
      </c>
      <c r="C33" s="6">
        <v>202659.06</v>
      </c>
      <c r="D33" s="15">
        <v>75513.83</v>
      </c>
      <c r="E33" s="6">
        <v>74125.03</v>
      </c>
      <c r="F33" s="6">
        <v>-1169152.3400000001</v>
      </c>
      <c r="G33" s="6">
        <v>-26310.67</v>
      </c>
      <c r="H33" s="6">
        <v>-26310.67</v>
      </c>
      <c r="I33" s="6">
        <v>-26310.67</v>
      </c>
      <c r="J33" s="6">
        <v>-26310.67</v>
      </c>
      <c r="K33" s="6">
        <v>-26310.67</v>
      </c>
      <c r="L33" s="6">
        <v>-26310.67</v>
      </c>
      <c r="M33" s="6">
        <v>-26310.67</v>
      </c>
      <c r="N33" s="6">
        <v>-26310.67</v>
      </c>
      <c r="O33" s="6">
        <v>-26310.67</v>
      </c>
      <c r="P33" s="6">
        <v>-26310.67</v>
      </c>
      <c r="Q33" s="6">
        <v>-26310.67</v>
      </c>
      <c r="R33" s="6">
        <v>-26310.67</v>
      </c>
      <c r="S33" s="6">
        <v>-354312.84250000003</v>
      </c>
      <c r="T33" s="6">
        <v>-354312.84250000003</v>
      </c>
      <c r="U33" s="6">
        <v>-354312.84250000003</v>
      </c>
      <c r="V33" s="6">
        <v>-354312.84250000003</v>
      </c>
    </row>
    <row r="34" spans="1:22" x14ac:dyDescent="0.35">
      <c r="A34" s="2" t="s">
        <v>50</v>
      </c>
      <c r="B34" s="2" t="s">
        <v>51</v>
      </c>
      <c r="C34" s="6">
        <v>-62612.92</v>
      </c>
      <c r="D34" s="15">
        <v>6778.84</v>
      </c>
      <c r="E34" s="6">
        <v>9200.84</v>
      </c>
      <c r="F34" s="6">
        <v>-19501.22</v>
      </c>
      <c r="G34" s="6">
        <v>8641.11</v>
      </c>
      <c r="H34" s="6">
        <v>8641.11</v>
      </c>
      <c r="I34" s="6">
        <v>8641.11</v>
      </c>
      <c r="J34" s="6">
        <v>8641.11</v>
      </c>
      <c r="K34" s="6">
        <v>8641.11</v>
      </c>
      <c r="L34" s="6">
        <v>8641.11</v>
      </c>
      <c r="M34" s="6">
        <v>8641.11</v>
      </c>
      <c r="N34" s="6">
        <v>8641.11</v>
      </c>
      <c r="O34" s="6">
        <v>8641.11</v>
      </c>
      <c r="P34" s="6">
        <v>8641.11</v>
      </c>
      <c r="Q34" s="6">
        <v>8641.11</v>
      </c>
      <c r="R34" s="6">
        <v>8641.11</v>
      </c>
      <c r="S34" s="6">
        <v>13433.184999999998</v>
      </c>
      <c r="T34" s="6">
        <v>13433.184999999998</v>
      </c>
      <c r="U34" s="6">
        <v>13433.184999999998</v>
      </c>
      <c r="V34" s="6">
        <v>13433.184999999998</v>
      </c>
    </row>
    <row r="35" spans="1:22" x14ac:dyDescent="0.35">
      <c r="A35" s="2" t="s">
        <v>52</v>
      </c>
      <c r="B35" s="2" t="s">
        <v>53</v>
      </c>
      <c r="C35" s="6">
        <v>-182.56</v>
      </c>
      <c r="D35" s="6">
        <v>0</v>
      </c>
      <c r="E35" s="6">
        <v>2140.25</v>
      </c>
      <c r="F35" s="6">
        <v>254.37</v>
      </c>
      <c r="G35" s="6">
        <v>-40.07</v>
      </c>
      <c r="H35" s="6">
        <v>-40.07</v>
      </c>
      <c r="I35" s="6">
        <v>-40.07</v>
      </c>
      <c r="J35" s="6">
        <v>-40.07</v>
      </c>
      <c r="K35" s="6">
        <v>-40.07</v>
      </c>
      <c r="L35" s="6">
        <v>-40.07</v>
      </c>
      <c r="M35" s="6">
        <v>-40.07</v>
      </c>
      <c r="N35" s="6">
        <v>-40.07</v>
      </c>
      <c r="O35" s="6">
        <v>-40.07</v>
      </c>
      <c r="P35" s="6">
        <v>-40.07</v>
      </c>
      <c r="Q35" s="6">
        <v>-40.07</v>
      </c>
      <c r="R35" s="6">
        <v>-40.07</v>
      </c>
      <c r="S35" s="6">
        <v>645.40000000000009</v>
      </c>
      <c r="T35" s="6">
        <v>645.40000000000009</v>
      </c>
      <c r="U35" s="6">
        <v>645.40000000000009</v>
      </c>
      <c r="V35" s="6">
        <v>645.40000000000009</v>
      </c>
    </row>
    <row r="36" spans="1:22" x14ac:dyDescent="0.35">
      <c r="A36" s="2" t="s">
        <v>54</v>
      </c>
      <c r="B36" s="2" t="s">
        <v>55</v>
      </c>
      <c r="C36" s="6">
        <v>0</v>
      </c>
      <c r="D36" s="6">
        <v>0</v>
      </c>
      <c r="E36" s="6">
        <v>0</v>
      </c>
      <c r="F36" s="6">
        <v>443172.24</v>
      </c>
      <c r="G36" s="6">
        <v>-14874.23</v>
      </c>
      <c r="H36" s="6">
        <v>-14874.23</v>
      </c>
      <c r="I36" s="6">
        <v>-14874.23</v>
      </c>
      <c r="J36" s="6">
        <v>-14874.23</v>
      </c>
      <c r="K36" s="6">
        <v>-14874.23</v>
      </c>
      <c r="L36" s="6">
        <v>-14874.23</v>
      </c>
      <c r="M36" s="6">
        <v>-14874.23</v>
      </c>
      <c r="N36" s="6">
        <v>-14874.23</v>
      </c>
      <c r="O36" s="6">
        <v>-14874.23</v>
      </c>
      <c r="P36" s="6">
        <v>-14874.23</v>
      </c>
      <c r="Q36" s="6">
        <v>-14874.23</v>
      </c>
      <c r="R36" s="6">
        <v>-14874.23</v>
      </c>
      <c r="S36" s="6">
        <v>0</v>
      </c>
      <c r="T36" s="6">
        <v>0</v>
      </c>
      <c r="U36" s="6">
        <v>0</v>
      </c>
      <c r="V36" s="6">
        <v>0</v>
      </c>
    </row>
    <row r="37" spans="1:22" s="4" customFormat="1" x14ac:dyDescent="0.35">
      <c r="A37" s="4" t="s">
        <v>415</v>
      </c>
      <c r="B37" s="4" t="s">
        <v>416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-5390.43</v>
      </c>
      <c r="T37" s="6">
        <v>-5390.43</v>
      </c>
      <c r="U37" s="6">
        <v>-5390.43</v>
      </c>
      <c r="V37" s="6">
        <v>-5390.43</v>
      </c>
    </row>
    <row r="38" spans="1:22" s="4" customFormat="1" x14ac:dyDescent="0.35">
      <c r="A38" s="4" t="s">
        <v>417</v>
      </c>
      <c r="B38" s="4" t="s">
        <v>418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-3465.41</v>
      </c>
      <c r="T38" s="6">
        <v>-3465.41</v>
      </c>
      <c r="U38" s="6">
        <v>-3465.41</v>
      </c>
      <c r="V38" s="6">
        <v>-3465.41</v>
      </c>
    </row>
    <row r="39" spans="1:22" x14ac:dyDescent="0.35">
      <c r="A39" s="2" t="s">
        <v>56</v>
      </c>
      <c r="B39" s="2" t="s">
        <v>57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</row>
    <row r="40" spans="1:22" x14ac:dyDescent="0.35">
      <c r="A40" s="2" t="s">
        <v>56</v>
      </c>
      <c r="B40" s="2" t="s">
        <v>58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</row>
    <row r="41" spans="1:22" x14ac:dyDescent="0.35">
      <c r="A41" s="2" t="s">
        <v>59</v>
      </c>
      <c r="B41" s="2" t="s">
        <v>60</v>
      </c>
      <c r="C41" s="6">
        <v>0</v>
      </c>
      <c r="D41" s="6">
        <v>0</v>
      </c>
      <c r="E41" s="6">
        <v>0</v>
      </c>
      <c r="F41" s="6">
        <v>-2957.22</v>
      </c>
      <c r="G41" s="6">
        <v>-138.08000000000001</v>
      </c>
      <c r="H41" s="6">
        <v>-138.08000000000001</v>
      </c>
      <c r="I41" s="6">
        <v>-138.08000000000001</v>
      </c>
      <c r="J41" s="6">
        <v>-138.08000000000001</v>
      </c>
      <c r="K41" s="6">
        <v>-138.08000000000001</v>
      </c>
      <c r="L41" s="6">
        <v>-138.08000000000001</v>
      </c>
      <c r="M41" s="6">
        <v>-138.08000000000001</v>
      </c>
      <c r="N41" s="6">
        <v>-138.08000000000001</v>
      </c>
      <c r="O41" s="6">
        <v>-138.08000000000001</v>
      </c>
      <c r="P41" s="6">
        <v>-138.08000000000001</v>
      </c>
      <c r="Q41" s="6">
        <v>-138.08000000000001</v>
      </c>
      <c r="R41" s="6">
        <v>-138.08000000000001</v>
      </c>
      <c r="S41" s="6">
        <v>0</v>
      </c>
      <c r="T41" s="6">
        <v>0</v>
      </c>
      <c r="U41" s="6">
        <v>0</v>
      </c>
      <c r="V41" s="6">
        <v>0</v>
      </c>
    </row>
    <row r="42" spans="1:22" x14ac:dyDescent="0.35">
      <c r="A42" s="2" t="s">
        <v>61</v>
      </c>
      <c r="B42" s="2" t="s">
        <v>62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</row>
    <row r="43" spans="1:22" x14ac:dyDescent="0.35">
      <c r="A43" s="2" t="s">
        <v>63</v>
      </c>
      <c r="B43" s="2" t="s">
        <v>64</v>
      </c>
      <c r="C43" s="6">
        <v>0</v>
      </c>
      <c r="D43" s="6">
        <v>0</v>
      </c>
      <c r="E43" s="6">
        <v>0</v>
      </c>
      <c r="F43" s="6">
        <v>0</v>
      </c>
      <c r="G43" s="6">
        <v>-130.22</v>
      </c>
      <c r="H43" s="6">
        <v>-130.22</v>
      </c>
      <c r="I43" s="6">
        <v>-130.22</v>
      </c>
      <c r="J43" s="6">
        <v>-130.22</v>
      </c>
      <c r="K43" s="6">
        <v>-130.22</v>
      </c>
      <c r="L43" s="6">
        <v>-130.22</v>
      </c>
      <c r="M43" s="6">
        <v>-130.22</v>
      </c>
      <c r="N43" s="6">
        <v>-130.22</v>
      </c>
      <c r="O43" s="6">
        <v>-130.22</v>
      </c>
      <c r="P43" s="6">
        <v>-130.22</v>
      </c>
      <c r="Q43" s="6">
        <v>-130.22</v>
      </c>
      <c r="R43" s="6">
        <v>-130.22</v>
      </c>
      <c r="S43" s="6">
        <v>0</v>
      </c>
      <c r="T43" s="6">
        <v>0</v>
      </c>
      <c r="U43" s="6">
        <v>0</v>
      </c>
      <c r="V43" s="6">
        <v>0</v>
      </c>
    </row>
    <row r="44" spans="1:22" x14ac:dyDescent="0.35">
      <c r="A44" s="2" t="s">
        <v>65</v>
      </c>
      <c r="B44" s="2" t="s">
        <v>66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</row>
    <row r="45" spans="1:22" x14ac:dyDescent="0.35">
      <c r="A45" s="2" t="s">
        <v>67</v>
      </c>
      <c r="B45" s="2" t="s">
        <v>68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</row>
    <row r="46" spans="1:22" x14ac:dyDescent="0.35">
      <c r="A46" s="2" t="s">
        <v>69</v>
      </c>
      <c r="B46" s="2" t="s">
        <v>70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</row>
    <row r="47" spans="1:22" x14ac:dyDescent="0.35">
      <c r="A47" s="2" t="s">
        <v>71</v>
      </c>
      <c r="B47" s="2" t="s">
        <v>72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</row>
    <row r="48" spans="1:22" x14ac:dyDescent="0.35">
      <c r="A48" s="2" t="s">
        <v>73</v>
      </c>
      <c r="B48" s="2" t="s">
        <v>74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</row>
    <row r="49" spans="1:22" x14ac:dyDescent="0.35">
      <c r="A49" s="2" t="s">
        <v>75</v>
      </c>
      <c r="B49" s="2" t="s">
        <v>76</v>
      </c>
      <c r="C49" s="6">
        <v>-564.04999999999995</v>
      </c>
      <c r="D49" s="15">
        <v>-553.55999999999995</v>
      </c>
      <c r="E49" s="6">
        <v>-563.48</v>
      </c>
      <c r="F49" s="6">
        <v>-563.48</v>
      </c>
      <c r="G49" s="6">
        <v>-307.08</v>
      </c>
      <c r="H49" s="6">
        <v>-307.08</v>
      </c>
      <c r="I49" s="6">
        <v>-307.08</v>
      </c>
      <c r="J49" s="6">
        <v>-307.08</v>
      </c>
      <c r="K49" s="6">
        <v>-307.08</v>
      </c>
      <c r="L49" s="6">
        <v>-307.08</v>
      </c>
      <c r="M49" s="6">
        <v>-307.08</v>
      </c>
      <c r="N49" s="6">
        <v>-307.08</v>
      </c>
      <c r="O49" s="6">
        <v>-307.08</v>
      </c>
      <c r="P49" s="6">
        <v>-307.08</v>
      </c>
      <c r="Q49" s="6">
        <v>-307.08</v>
      </c>
      <c r="R49" s="6">
        <v>-307.08</v>
      </c>
      <c r="S49" s="6">
        <v>-376.99749999999995</v>
      </c>
      <c r="T49" s="6">
        <v>-376.99749999999995</v>
      </c>
      <c r="U49" s="6">
        <v>-376.99749999999995</v>
      </c>
      <c r="V49" s="6">
        <v>-376.99749999999995</v>
      </c>
    </row>
    <row r="50" spans="1:22" x14ac:dyDescent="0.35">
      <c r="A50" s="2" t="s">
        <v>77</v>
      </c>
      <c r="B50" s="2" t="s">
        <v>78</v>
      </c>
      <c r="C50" s="6">
        <v>36164.78</v>
      </c>
      <c r="D50" s="15">
        <v>36164.78</v>
      </c>
      <c r="E50" s="6">
        <v>36164.78</v>
      </c>
      <c r="F50" s="6">
        <v>36164.78</v>
      </c>
      <c r="G50" s="6">
        <v>33151.050000000003</v>
      </c>
      <c r="H50" s="6">
        <v>33151.050000000003</v>
      </c>
      <c r="I50" s="6">
        <v>33151.050000000003</v>
      </c>
      <c r="J50" s="6">
        <v>33151.050000000003</v>
      </c>
      <c r="K50" s="6">
        <v>33151.050000000003</v>
      </c>
      <c r="L50" s="6">
        <v>33151.050000000003</v>
      </c>
      <c r="M50" s="6">
        <v>33151.050000000003</v>
      </c>
      <c r="N50" s="6">
        <v>33151.050000000003</v>
      </c>
      <c r="O50" s="6">
        <v>33151.050000000003</v>
      </c>
      <c r="P50" s="6">
        <v>33151.050000000003</v>
      </c>
      <c r="Q50" s="6">
        <v>33151.050000000003</v>
      </c>
      <c r="R50" s="6">
        <v>33151.050000000003</v>
      </c>
      <c r="S50" s="6">
        <v>54247.169999999984</v>
      </c>
      <c r="T50" s="6">
        <v>54247.169999999984</v>
      </c>
      <c r="U50" s="6">
        <v>54247.169999999984</v>
      </c>
      <c r="V50" s="6">
        <v>54247.169999999984</v>
      </c>
    </row>
    <row r="51" spans="1:22" s="7" customFormat="1" x14ac:dyDescent="0.35">
      <c r="A51" s="8" t="s">
        <v>419</v>
      </c>
      <c r="B51" s="8" t="s">
        <v>420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28622.7225</v>
      </c>
      <c r="T51" s="6">
        <v>28622.7225</v>
      </c>
      <c r="U51" s="6">
        <v>28622.7225</v>
      </c>
      <c r="V51" s="6">
        <v>28622.7225</v>
      </c>
    </row>
    <row r="52" spans="1:22" x14ac:dyDescent="0.35">
      <c r="A52" s="2" t="s">
        <v>79</v>
      </c>
      <c r="B52" s="2" t="s">
        <v>80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</row>
    <row r="53" spans="1:22" x14ac:dyDescent="0.35">
      <c r="A53" s="2" t="s">
        <v>81</v>
      </c>
      <c r="B53" s="2" t="s">
        <v>82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</row>
    <row r="54" spans="1:22" x14ac:dyDescent="0.35">
      <c r="A54" s="2" t="s">
        <v>83</v>
      </c>
      <c r="B54" s="2" t="s">
        <v>84</v>
      </c>
      <c r="C54" s="6">
        <v>-14872.57</v>
      </c>
      <c r="D54" s="15">
        <v>-14872.55</v>
      </c>
      <c r="E54" s="6">
        <v>132050.60999999999</v>
      </c>
      <c r="F54" s="6">
        <v>-14844.45</v>
      </c>
      <c r="G54" s="6">
        <v>1051.23</v>
      </c>
      <c r="H54" s="6">
        <v>1051.23</v>
      </c>
      <c r="I54" s="6">
        <v>1051.23</v>
      </c>
      <c r="J54" s="6">
        <v>1051.23</v>
      </c>
      <c r="K54" s="6">
        <v>1051.23</v>
      </c>
      <c r="L54" s="6">
        <v>1051.23</v>
      </c>
      <c r="M54" s="6">
        <v>1051.23</v>
      </c>
      <c r="N54" s="6">
        <v>1051.23</v>
      </c>
      <c r="O54" s="6">
        <v>1051.23</v>
      </c>
      <c r="P54" s="6">
        <v>1051.23</v>
      </c>
      <c r="Q54" s="6">
        <v>1051.23</v>
      </c>
      <c r="R54" s="6">
        <v>1051.23</v>
      </c>
      <c r="S54" s="6">
        <v>22687.635000000002</v>
      </c>
      <c r="T54" s="6">
        <v>22687.635000000002</v>
      </c>
      <c r="U54" s="6">
        <v>22687.635000000002</v>
      </c>
      <c r="V54" s="6">
        <v>22687.635000000002</v>
      </c>
    </row>
    <row r="55" spans="1:22" x14ac:dyDescent="0.35">
      <c r="A55" s="2" t="s">
        <v>85</v>
      </c>
      <c r="B55" s="2" t="s">
        <v>86</v>
      </c>
      <c r="C55" s="6">
        <v>-7552.37</v>
      </c>
      <c r="D55" s="15">
        <v>-7552.37</v>
      </c>
      <c r="E55" s="6">
        <v>-7552.37</v>
      </c>
      <c r="F55" s="6">
        <v>-7552.37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</row>
    <row r="56" spans="1:22" x14ac:dyDescent="0.35">
      <c r="A56" s="2" t="s">
        <v>87</v>
      </c>
      <c r="B56" s="2" t="s">
        <v>88</v>
      </c>
      <c r="C56" s="6">
        <v>0</v>
      </c>
      <c r="D56" s="6">
        <v>0</v>
      </c>
      <c r="E56" s="6">
        <v>0</v>
      </c>
      <c r="F56" s="6">
        <v>0</v>
      </c>
      <c r="G56" s="6">
        <v>-365.23</v>
      </c>
      <c r="H56" s="6">
        <v>-365.23</v>
      </c>
      <c r="I56" s="6">
        <v>-365.23</v>
      </c>
      <c r="J56" s="6">
        <v>-365.23</v>
      </c>
      <c r="K56" s="6">
        <v>-365.23</v>
      </c>
      <c r="L56" s="6">
        <v>-365.23</v>
      </c>
      <c r="M56" s="6">
        <v>-365.23</v>
      </c>
      <c r="N56" s="6">
        <v>-365.23</v>
      </c>
      <c r="O56" s="6">
        <v>-365.23</v>
      </c>
      <c r="P56" s="6">
        <v>-365.23</v>
      </c>
      <c r="Q56" s="6">
        <v>-365.23</v>
      </c>
      <c r="R56" s="6">
        <v>-365.23</v>
      </c>
      <c r="S56" s="6">
        <v>-597.64249999999993</v>
      </c>
      <c r="T56" s="6">
        <v>-597.64249999999993</v>
      </c>
      <c r="U56" s="6">
        <v>-597.64249999999993</v>
      </c>
      <c r="V56" s="6">
        <v>-597.64249999999993</v>
      </c>
    </row>
    <row r="57" spans="1:22" x14ac:dyDescent="0.35">
      <c r="A57" s="2" t="s">
        <v>89</v>
      </c>
      <c r="B57" s="2" t="s">
        <v>90</v>
      </c>
      <c r="C57" s="6">
        <v>-168844.13</v>
      </c>
      <c r="D57" s="15">
        <v>-191066.98</v>
      </c>
      <c r="E57" s="6">
        <v>-492415.98</v>
      </c>
      <c r="F57" s="6">
        <v>-26000.49</v>
      </c>
      <c r="G57" s="6">
        <v>-74445.8</v>
      </c>
      <c r="H57" s="6">
        <v>-74445.8</v>
      </c>
      <c r="I57" s="6">
        <v>-74445.8</v>
      </c>
      <c r="J57" s="6">
        <v>-74445.8</v>
      </c>
      <c r="K57" s="6">
        <v>-74445.8</v>
      </c>
      <c r="L57" s="6">
        <v>-74445.8</v>
      </c>
      <c r="M57" s="6">
        <v>-74445.8</v>
      </c>
      <c r="N57" s="6">
        <v>-74445.8</v>
      </c>
      <c r="O57" s="6">
        <v>-74445.8</v>
      </c>
      <c r="P57" s="6">
        <v>-74445.8</v>
      </c>
      <c r="Q57" s="6">
        <v>-74445.8</v>
      </c>
      <c r="R57" s="6">
        <v>-74445.8</v>
      </c>
      <c r="S57" s="6">
        <v>96836.632500000007</v>
      </c>
      <c r="T57" s="6">
        <v>96836.632500000007</v>
      </c>
      <c r="U57" s="6">
        <v>96836.632500000007</v>
      </c>
      <c r="V57" s="6">
        <v>96836.632500000007</v>
      </c>
    </row>
    <row r="58" spans="1:22" x14ac:dyDescent="0.35">
      <c r="A58" s="2" t="s">
        <v>91</v>
      </c>
      <c r="B58" s="2" t="s">
        <v>92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</row>
    <row r="59" spans="1:22" x14ac:dyDescent="0.35">
      <c r="A59" s="2" t="s">
        <v>93</v>
      </c>
      <c r="B59" s="2" t="s">
        <v>94</v>
      </c>
      <c r="C59" s="6">
        <v>-194.04</v>
      </c>
      <c r="D59" s="6">
        <v>0</v>
      </c>
      <c r="E59" s="6">
        <v>0</v>
      </c>
      <c r="F59" s="6">
        <v>0</v>
      </c>
      <c r="G59" s="6">
        <v>-1975</v>
      </c>
      <c r="H59" s="6">
        <v>-1975</v>
      </c>
      <c r="I59" s="6">
        <v>-1975</v>
      </c>
      <c r="J59" s="6">
        <v>-1975</v>
      </c>
      <c r="K59" s="6">
        <v>-1975</v>
      </c>
      <c r="L59" s="6">
        <v>-1975</v>
      </c>
      <c r="M59" s="6">
        <v>-1975</v>
      </c>
      <c r="N59" s="6">
        <v>-1975</v>
      </c>
      <c r="O59" s="6">
        <v>-1975</v>
      </c>
      <c r="P59" s="6">
        <v>-1975</v>
      </c>
      <c r="Q59" s="6">
        <v>-1975</v>
      </c>
      <c r="R59" s="6">
        <v>-1975</v>
      </c>
      <c r="S59" s="6">
        <v>-3039.4874999999993</v>
      </c>
      <c r="T59" s="6">
        <v>-3039.4874999999993</v>
      </c>
      <c r="U59" s="6">
        <v>-3039.4874999999993</v>
      </c>
      <c r="V59" s="6">
        <v>-3039.4874999999993</v>
      </c>
    </row>
    <row r="60" spans="1:22" x14ac:dyDescent="0.35">
      <c r="A60" s="2" t="s">
        <v>95</v>
      </c>
      <c r="B60" s="2" t="s">
        <v>96</v>
      </c>
      <c r="C60" s="6">
        <v>183981.67</v>
      </c>
      <c r="D60" s="15">
        <v>-43929</v>
      </c>
      <c r="E60" s="6">
        <v>-43919.72</v>
      </c>
      <c r="F60" s="6">
        <v>-43930.66</v>
      </c>
      <c r="G60" s="6">
        <v>-46089.46</v>
      </c>
      <c r="H60" s="6">
        <v>-46089.46</v>
      </c>
      <c r="I60" s="6">
        <v>-46089.46</v>
      </c>
      <c r="J60" s="6">
        <v>-46089.46</v>
      </c>
      <c r="K60" s="6">
        <v>-46089.46</v>
      </c>
      <c r="L60" s="6">
        <v>-46089.46</v>
      </c>
      <c r="M60" s="6">
        <v>-46089.46</v>
      </c>
      <c r="N60" s="6">
        <v>-46089.46</v>
      </c>
      <c r="O60" s="6">
        <v>-46089.46</v>
      </c>
      <c r="P60" s="6">
        <v>-46089.46</v>
      </c>
      <c r="Q60" s="6">
        <v>-46089.46</v>
      </c>
      <c r="R60" s="6">
        <v>-46089.46</v>
      </c>
      <c r="S60" s="6">
        <v>-88747.182499999995</v>
      </c>
      <c r="T60" s="6">
        <v>-88747.182499999995</v>
      </c>
      <c r="U60" s="6">
        <v>-88747.182499999995</v>
      </c>
      <c r="V60" s="6">
        <v>-88747.182499999995</v>
      </c>
    </row>
    <row r="61" spans="1:22" x14ac:dyDescent="0.35">
      <c r="A61" s="2" t="s">
        <v>97</v>
      </c>
      <c r="B61" s="2" t="s">
        <v>98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</row>
    <row r="62" spans="1:22" x14ac:dyDescent="0.35">
      <c r="A62" s="2" t="s">
        <v>99</v>
      </c>
      <c r="B62" s="2" t="s">
        <v>100</v>
      </c>
      <c r="C62" s="6">
        <v>853662.91</v>
      </c>
      <c r="D62" s="6">
        <v>0</v>
      </c>
      <c r="E62" s="6">
        <v>0</v>
      </c>
      <c r="F62" s="6">
        <v>78170.38</v>
      </c>
      <c r="G62" s="6">
        <v>-58270.64</v>
      </c>
      <c r="H62" s="6">
        <v>-58270.64</v>
      </c>
      <c r="I62" s="6">
        <v>-58270.64</v>
      </c>
      <c r="J62" s="6">
        <v>-58270.64</v>
      </c>
      <c r="K62" s="6">
        <v>-58270.64</v>
      </c>
      <c r="L62" s="6">
        <v>-58270.64</v>
      </c>
      <c r="M62" s="6">
        <v>-58270.64</v>
      </c>
      <c r="N62" s="6">
        <v>-58270.64</v>
      </c>
      <c r="O62" s="6">
        <v>-58270.64</v>
      </c>
      <c r="P62" s="6">
        <v>-58270.64</v>
      </c>
      <c r="Q62" s="6">
        <v>-58270.64</v>
      </c>
      <c r="R62" s="6">
        <v>-58270.64</v>
      </c>
      <c r="S62" s="6">
        <v>52940.28</v>
      </c>
      <c r="T62" s="6">
        <v>52940.28</v>
      </c>
      <c r="U62" s="6">
        <v>52940.28</v>
      </c>
      <c r="V62" s="6">
        <v>52940.28</v>
      </c>
    </row>
    <row r="63" spans="1:22" x14ac:dyDescent="0.35">
      <c r="A63" s="2" t="s">
        <v>101</v>
      </c>
      <c r="B63" s="2" t="s">
        <v>102</v>
      </c>
      <c r="C63" s="6">
        <v>0</v>
      </c>
      <c r="D63" s="6">
        <v>0</v>
      </c>
      <c r="E63" s="6">
        <v>0</v>
      </c>
      <c r="F63" s="6">
        <v>61914.09</v>
      </c>
      <c r="G63" s="6">
        <v>2647.28</v>
      </c>
      <c r="H63" s="6">
        <v>2647.28</v>
      </c>
      <c r="I63" s="6">
        <v>2647.28</v>
      </c>
      <c r="J63" s="6">
        <v>2647.28</v>
      </c>
      <c r="K63" s="6">
        <v>2647.28</v>
      </c>
      <c r="L63" s="6">
        <v>2647.28</v>
      </c>
      <c r="M63" s="6">
        <v>2647.28</v>
      </c>
      <c r="N63" s="6">
        <v>2647.28</v>
      </c>
      <c r="O63" s="6">
        <v>2647.28</v>
      </c>
      <c r="P63" s="6">
        <v>2647.28</v>
      </c>
      <c r="Q63" s="6">
        <v>2647.28</v>
      </c>
      <c r="R63" s="6">
        <v>2647.28</v>
      </c>
      <c r="S63" s="6">
        <v>7941.8324999999895</v>
      </c>
      <c r="T63" s="6">
        <v>7941.8324999999895</v>
      </c>
      <c r="U63" s="6">
        <v>7941.8324999999895</v>
      </c>
      <c r="V63" s="6">
        <v>7941.8324999999895</v>
      </c>
    </row>
    <row r="64" spans="1:22" x14ac:dyDescent="0.35">
      <c r="A64" s="2" t="s">
        <v>103</v>
      </c>
      <c r="B64" s="2" t="s">
        <v>104</v>
      </c>
      <c r="C64" s="6">
        <v>804574.71999999997</v>
      </c>
      <c r="D64" s="15">
        <v>1206610.43</v>
      </c>
      <c r="E64" s="6">
        <v>-1725659.41</v>
      </c>
      <c r="F64" s="6">
        <v>4210471.79</v>
      </c>
      <c r="G64" s="6">
        <v>-171331.69</v>
      </c>
      <c r="H64" s="6">
        <v>-171331.69</v>
      </c>
      <c r="I64" s="6">
        <v>-171331.69</v>
      </c>
      <c r="J64" s="6">
        <v>-171331.69</v>
      </c>
      <c r="K64" s="6">
        <v>-171331.69</v>
      </c>
      <c r="L64" s="6">
        <v>-171331.69</v>
      </c>
      <c r="M64" s="6">
        <v>-171331.69</v>
      </c>
      <c r="N64" s="6">
        <v>-171331.69</v>
      </c>
      <c r="O64" s="6">
        <v>-171331.69</v>
      </c>
      <c r="P64" s="6">
        <v>-171331.69</v>
      </c>
      <c r="Q64" s="6">
        <v>-171331.69</v>
      </c>
      <c r="R64" s="6">
        <v>-171331.69</v>
      </c>
      <c r="S64" s="6">
        <v>-380518.88749999995</v>
      </c>
      <c r="T64" s="6">
        <v>-380518.88749999995</v>
      </c>
      <c r="U64" s="6">
        <v>-380518.88749999995</v>
      </c>
      <c r="V64" s="6">
        <v>-380518.88749999995</v>
      </c>
    </row>
    <row r="65" spans="1:22" x14ac:dyDescent="0.35">
      <c r="A65" s="2" t="s">
        <v>105</v>
      </c>
      <c r="B65" s="2" t="s">
        <v>106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</row>
    <row r="66" spans="1:22" x14ac:dyDescent="0.35">
      <c r="A66" s="2" t="s">
        <v>107</v>
      </c>
      <c r="B66" s="2" t="s">
        <v>108</v>
      </c>
      <c r="C66" s="6">
        <v>0</v>
      </c>
      <c r="D66" s="6">
        <v>0</v>
      </c>
      <c r="E66" s="6">
        <v>0</v>
      </c>
      <c r="F66" s="6">
        <v>0</v>
      </c>
      <c r="G66" s="6">
        <v>164539.07</v>
      </c>
      <c r="H66" s="6">
        <v>164539.07</v>
      </c>
      <c r="I66" s="6">
        <v>164539.07</v>
      </c>
      <c r="J66" s="6">
        <v>164539.07</v>
      </c>
      <c r="K66" s="6">
        <v>164539.07</v>
      </c>
      <c r="L66" s="6">
        <v>164539.07</v>
      </c>
      <c r="M66" s="6">
        <v>164539.07</v>
      </c>
      <c r="N66" s="6">
        <v>164539.07</v>
      </c>
      <c r="O66" s="6">
        <v>164539.07</v>
      </c>
      <c r="P66" s="6">
        <v>164539.07</v>
      </c>
      <c r="Q66" s="6">
        <v>164539.07</v>
      </c>
      <c r="R66" s="6">
        <v>164539.07</v>
      </c>
      <c r="S66" s="6">
        <v>-44833.552499999991</v>
      </c>
      <c r="T66" s="6">
        <v>-44833.552499999991</v>
      </c>
      <c r="U66" s="6">
        <v>-44833.552499999991</v>
      </c>
      <c r="V66" s="6">
        <v>-44833.552499999991</v>
      </c>
    </row>
    <row r="67" spans="1:22" x14ac:dyDescent="0.35">
      <c r="A67" s="2" t="s">
        <v>109</v>
      </c>
      <c r="B67" s="2" t="s">
        <v>110</v>
      </c>
      <c r="C67" s="6">
        <v>0</v>
      </c>
      <c r="D67" s="6">
        <v>0</v>
      </c>
      <c r="E67" s="6">
        <v>0</v>
      </c>
      <c r="F67" s="6">
        <v>0</v>
      </c>
      <c r="G67" s="6">
        <v>-523.02</v>
      </c>
      <c r="H67" s="6">
        <v>-523.02</v>
      </c>
      <c r="I67" s="6">
        <v>-523.02</v>
      </c>
      <c r="J67" s="6">
        <v>-523.02</v>
      </c>
      <c r="K67" s="6">
        <v>-523.02</v>
      </c>
      <c r="L67" s="6">
        <v>-523.02</v>
      </c>
      <c r="M67" s="6">
        <v>-523.02</v>
      </c>
      <c r="N67" s="6">
        <v>-523.02</v>
      </c>
      <c r="O67" s="6">
        <v>-523.02</v>
      </c>
      <c r="P67" s="6">
        <v>-523.02</v>
      </c>
      <c r="Q67" s="6">
        <v>-523.02</v>
      </c>
      <c r="R67" s="6">
        <v>-523.02</v>
      </c>
      <c r="S67" s="6">
        <v>0</v>
      </c>
      <c r="T67" s="6">
        <v>0</v>
      </c>
      <c r="U67" s="6">
        <v>0</v>
      </c>
      <c r="V67" s="6">
        <v>0</v>
      </c>
    </row>
    <row r="68" spans="1:22" x14ac:dyDescent="0.35">
      <c r="A68" s="2" t="s">
        <v>111</v>
      </c>
      <c r="B68" s="2" t="s">
        <v>112</v>
      </c>
      <c r="C68" s="6">
        <v>0</v>
      </c>
      <c r="D68" s="6">
        <v>0</v>
      </c>
      <c r="E68" s="6">
        <v>0</v>
      </c>
      <c r="F68" s="6">
        <v>0</v>
      </c>
      <c r="G68" s="6">
        <v>60304.84</v>
      </c>
      <c r="H68" s="6">
        <v>60304.84</v>
      </c>
      <c r="I68" s="6">
        <v>60304.84</v>
      </c>
      <c r="J68" s="6">
        <v>60304.84</v>
      </c>
      <c r="K68" s="6">
        <v>60304.84</v>
      </c>
      <c r="L68" s="6">
        <v>60304.84</v>
      </c>
      <c r="M68" s="6">
        <v>60304.84</v>
      </c>
      <c r="N68" s="6">
        <v>60304.84</v>
      </c>
      <c r="O68" s="6">
        <v>60304.84</v>
      </c>
      <c r="P68" s="6">
        <v>60304.84</v>
      </c>
      <c r="Q68" s="6">
        <v>60304.84</v>
      </c>
      <c r="R68" s="6">
        <v>60304.84</v>
      </c>
      <c r="S68" s="6">
        <v>169504.23</v>
      </c>
      <c r="T68" s="6">
        <v>169504.23</v>
      </c>
      <c r="U68" s="6">
        <v>169504.23</v>
      </c>
      <c r="V68" s="6">
        <v>169504.23</v>
      </c>
    </row>
    <row r="69" spans="1:22" x14ac:dyDescent="0.35">
      <c r="A69" s="2" t="s">
        <v>113</v>
      </c>
      <c r="B69" s="2" t="s">
        <v>114</v>
      </c>
      <c r="C69" s="6">
        <v>0.84</v>
      </c>
      <c r="D69" s="6">
        <v>0</v>
      </c>
      <c r="E69" s="6">
        <v>0</v>
      </c>
      <c r="F69" s="6">
        <v>-23767.38</v>
      </c>
      <c r="G69" s="6">
        <v>-64422.96</v>
      </c>
      <c r="H69" s="6">
        <v>-64422.96</v>
      </c>
      <c r="I69" s="6">
        <v>-64422.96</v>
      </c>
      <c r="J69" s="6">
        <v>-64422.96</v>
      </c>
      <c r="K69" s="6">
        <v>-64422.96</v>
      </c>
      <c r="L69" s="6">
        <v>-64422.96</v>
      </c>
      <c r="M69" s="6">
        <v>-64422.96</v>
      </c>
      <c r="N69" s="6">
        <v>-64422.96</v>
      </c>
      <c r="O69" s="6">
        <v>-64422.96</v>
      </c>
      <c r="P69" s="6">
        <v>-64422.96</v>
      </c>
      <c r="Q69" s="6">
        <v>-64422.96</v>
      </c>
      <c r="R69" s="6">
        <v>-64422.96</v>
      </c>
      <c r="S69" s="6">
        <v>-161084.80499999999</v>
      </c>
      <c r="T69" s="6">
        <v>-161084.80499999999</v>
      </c>
      <c r="U69" s="6">
        <v>-161084.80499999999</v>
      </c>
      <c r="V69" s="6">
        <v>-161084.80499999999</v>
      </c>
    </row>
    <row r="70" spans="1:22" x14ac:dyDescent="0.35">
      <c r="A70" s="2" t="s">
        <v>115</v>
      </c>
      <c r="B70" s="2" t="s">
        <v>116</v>
      </c>
      <c r="C70" s="6">
        <v>0</v>
      </c>
      <c r="D70" s="6">
        <v>0</v>
      </c>
      <c r="E70" s="6">
        <v>0</v>
      </c>
      <c r="F70" s="6">
        <v>0</v>
      </c>
      <c r="G70" s="6">
        <v>7245</v>
      </c>
      <c r="H70" s="6">
        <v>7245</v>
      </c>
      <c r="I70" s="6">
        <v>7245</v>
      </c>
      <c r="J70" s="6">
        <v>7245</v>
      </c>
      <c r="K70" s="6">
        <v>7245</v>
      </c>
      <c r="L70" s="6">
        <v>7245</v>
      </c>
      <c r="M70" s="6">
        <v>7245</v>
      </c>
      <c r="N70" s="6">
        <v>7245</v>
      </c>
      <c r="O70" s="6">
        <v>7245</v>
      </c>
      <c r="P70" s="6">
        <v>7245</v>
      </c>
      <c r="Q70" s="6">
        <v>7245</v>
      </c>
      <c r="R70" s="6">
        <v>7245</v>
      </c>
      <c r="S70" s="6">
        <v>-85624.16</v>
      </c>
      <c r="T70" s="6">
        <v>-85624.16</v>
      </c>
      <c r="U70" s="6">
        <v>-85624.16</v>
      </c>
      <c r="V70" s="6">
        <v>-85624.16</v>
      </c>
    </row>
    <row r="71" spans="1:22" x14ac:dyDescent="0.35">
      <c r="A71" s="2" t="s">
        <v>117</v>
      </c>
      <c r="B71" s="2" t="s">
        <v>118</v>
      </c>
      <c r="C71" s="6">
        <v>0</v>
      </c>
      <c r="D71" s="6">
        <v>0</v>
      </c>
      <c r="E71" s="6">
        <v>0</v>
      </c>
      <c r="F71" s="6">
        <v>0</v>
      </c>
      <c r="G71" s="6">
        <v>-1406.6</v>
      </c>
      <c r="H71" s="6">
        <v>-1406.6</v>
      </c>
      <c r="I71" s="6">
        <v>-1406.6</v>
      </c>
      <c r="J71" s="6">
        <v>-1406.6</v>
      </c>
      <c r="K71" s="6">
        <v>-1406.6</v>
      </c>
      <c r="L71" s="6">
        <v>-1406.6</v>
      </c>
      <c r="M71" s="6">
        <v>-1406.6</v>
      </c>
      <c r="N71" s="6">
        <v>-1406.6</v>
      </c>
      <c r="O71" s="6">
        <v>-1406.6</v>
      </c>
      <c r="P71" s="6">
        <v>-1406.6</v>
      </c>
      <c r="Q71" s="6">
        <v>-1406.6</v>
      </c>
      <c r="R71" s="6">
        <v>-1406.6</v>
      </c>
      <c r="S71" s="6">
        <v>126438.26000000001</v>
      </c>
      <c r="T71" s="6">
        <v>126438.26000000001</v>
      </c>
      <c r="U71" s="6">
        <v>126438.26000000001</v>
      </c>
      <c r="V71" s="6">
        <v>126438.26000000001</v>
      </c>
    </row>
    <row r="72" spans="1:22" x14ac:dyDescent="0.35">
      <c r="A72" s="2" t="s">
        <v>119</v>
      </c>
      <c r="B72" s="2" t="s">
        <v>120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-62024.1</v>
      </c>
      <c r="T72" s="6">
        <v>-62024.1</v>
      </c>
      <c r="U72" s="6">
        <v>-62024.1</v>
      </c>
      <c r="V72" s="6">
        <v>-62024.1</v>
      </c>
    </row>
    <row r="73" spans="1:22" x14ac:dyDescent="0.35">
      <c r="A73" s="2" t="s">
        <v>121</v>
      </c>
      <c r="B73" s="2" t="s">
        <v>122</v>
      </c>
      <c r="C73" s="6">
        <v>0</v>
      </c>
      <c r="D73" s="6">
        <v>0</v>
      </c>
      <c r="E73" s="6">
        <v>0</v>
      </c>
      <c r="F73" s="6">
        <v>0</v>
      </c>
      <c r="G73" s="6">
        <v>-486.47</v>
      </c>
      <c r="H73" s="6">
        <v>-486.47</v>
      </c>
      <c r="I73" s="6">
        <v>-486.47</v>
      </c>
      <c r="J73" s="6">
        <v>-486.47</v>
      </c>
      <c r="K73" s="6">
        <v>-486.47</v>
      </c>
      <c r="L73" s="6">
        <v>-486.47</v>
      </c>
      <c r="M73" s="6">
        <v>-486.47</v>
      </c>
      <c r="N73" s="6">
        <v>-486.47</v>
      </c>
      <c r="O73" s="6">
        <v>-486.47</v>
      </c>
      <c r="P73" s="6">
        <v>-486.47</v>
      </c>
      <c r="Q73" s="6">
        <v>-486.47</v>
      </c>
      <c r="R73" s="6">
        <v>-486.47</v>
      </c>
      <c r="S73" s="6">
        <v>0</v>
      </c>
      <c r="T73" s="6">
        <v>0</v>
      </c>
      <c r="U73" s="6">
        <v>0</v>
      </c>
      <c r="V73" s="6">
        <v>0</v>
      </c>
    </row>
    <row r="74" spans="1:22" x14ac:dyDescent="0.35">
      <c r="A74" s="2" t="s">
        <v>123</v>
      </c>
      <c r="B74" s="2" t="s">
        <v>124</v>
      </c>
      <c r="C74" s="6">
        <v>-472740.1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</row>
    <row r="75" spans="1:22" x14ac:dyDescent="0.35">
      <c r="A75" s="2" t="s">
        <v>125</v>
      </c>
      <c r="B75" s="2" t="s">
        <v>126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</row>
    <row r="76" spans="1:22" x14ac:dyDescent="0.35">
      <c r="A76" s="2" t="s">
        <v>127</v>
      </c>
      <c r="B76" s="2" t="s">
        <v>128</v>
      </c>
      <c r="C76" s="6">
        <v>1115.94</v>
      </c>
      <c r="D76" s="6">
        <v>0</v>
      </c>
      <c r="E76" s="6">
        <v>0</v>
      </c>
      <c r="F76" s="6">
        <v>0</v>
      </c>
      <c r="G76" s="6">
        <v>929.6</v>
      </c>
      <c r="H76" s="6">
        <v>929.6</v>
      </c>
      <c r="I76" s="6">
        <v>929.6</v>
      </c>
      <c r="J76" s="6">
        <v>929.6</v>
      </c>
      <c r="K76" s="6">
        <v>929.6</v>
      </c>
      <c r="L76" s="6">
        <v>929.6</v>
      </c>
      <c r="M76" s="6">
        <v>929.6</v>
      </c>
      <c r="N76" s="6">
        <v>929.6</v>
      </c>
      <c r="O76" s="6">
        <v>929.6</v>
      </c>
      <c r="P76" s="6">
        <v>929.6</v>
      </c>
      <c r="Q76" s="6">
        <v>929.6</v>
      </c>
      <c r="R76" s="6">
        <v>929.6</v>
      </c>
      <c r="S76" s="6">
        <v>0</v>
      </c>
      <c r="T76" s="6">
        <v>0</v>
      </c>
      <c r="U76" s="6">
        <v>0</v>
      </c>
      <c r="V76" s="6">
        <v>0</v>
      </c>
    </row>
    <row r="77" spans="1:22" x14ac:dyDescent="0.35">
      <c r="A77" s="2" t="s">
        <v>129</v>
      </c>
      <c r="B77" s="2" t="s">
        <v>130</v>
      </c>
      <c r="C77" s="6">
        <v>0</v>
      </c>
      <c r="D77" s="6">
        <v>0</v>
      </c>
      <c r="E77" s="6">
        <v>0</v>
      </c>
      <c r="F77" s="6">
        <v>0</v>
      </c>
      <c r="G77" s="6">
        <v>217.66</v>
      </c>
      <c r="H77" s="6">
        <v>217.66</v>
      </c>
      <c r="I77" s="6">
        <v>217.66</v>
      </c>
      <c r="J77" s="6">
        <v>217.66</v>
      </c>
      <c r="K77" s="6">
        <v>217.66</v>
      </c>
      <c r="L77" s="6">
        <v>217.66</v>
      </c>
      <c r="M77" s="6">
        <v>217.66</v>
      </c>
      <c r="N77" s="6">
        <v>217.66</v>
      </c>
      <c r="O77" s="6">
        <v>217.66</v>
      </c>
      <c r="P77" s="6">
        <v>217.66</v>
      </c>
      <c r="Q77" s="6">
        <v>217.66</v>
      </c>
      <c r="R77" s="6">
        <v>217.66</v>
      </c>
      <c r="S77" s="6">
        <v>-652.97749999999996</v>
      </c>
      <c r="T77" s="6">
        <v>-652.97749999999996</v>
      </c>
      <c r="U77" s="6">
        <v>-652.97749999999996</v>
      </c>
      <c r="V77" s="6">
        <v>-652.97749999999996</v>
      </c>
    </row>
    <row r="78" spans="1:22" x14ac:dyDescent="0.35">
      <c r="A78" s="2" t="s">
        <v>131</v>
      </c>
      <c r="B78" s="2" t="s">
        <v>132</v>
      </c>
      <c r="C78" s="6">
        <v>1234.06</v>
      </c>
      <c r="D78" s="6">
        <v>0</v>
      </c>
      <c r="E78" s="6">
        <v>0</v>
      </c>
      <c r="F78" s="6">
        <v>615.12</v>
      </c>
      <c r="G78" s="6">
        <v>495.18</v>
      </c>
      <c r="H78" s="6">
        <v>495.18</v>
      </c>
      <c r="I78" s="6">
        <v>495.18</v>
      </c>
      <c r="J78" s="6">
        <v>495.18</v>
      </c>
      <c r="K78" s="6">
        <v>495.18</v>
      </c>
      <c r="L78" s="6">
        <v>495.18</v>
      </c>
      <c r="M78" s="6">
        <v>495.18</v>
      </c>
      <c r="N78" s="6">
        <v>495.18</v>
      </c>
      <c r="O78" s="6">
        <v>495.18</v>
      </c>
      <c r="P78" s="6">
        <v>495.18</v>
      </c>
      <c r="Q78" s="6">
        <v>495.18</v>
      </c>
      <c r="R78" s="6">
        <v>495.18</v>
      </c>
      <c r="S78" s="6">
        <v>-951.32749999999942</v>
      </c>
      <c r="T78" s="6">
        <v>-951.32749999999942</v>
      </c>
      <c r="U78" s="6">
        <v>-951.32749999999942</v>
      </c>
      <c r="V78" s="6">
        <v>-951.32749999999942</v>
      </c>
    </row>
    <row r="79" spans="1:22" x14ac:dyDescent="0.35">
      <c r="A79" s="2" t="s">
        <v>133</v>
      </c>
      <c r="B79" s="2" t="s">
        <v>134</v>
      </c>
      <c r="C79" s="16">
        <v>2695.07</v>
      </c>
      <c r="D79" s="16">
        <v>0</v>
      </c>
      <c r="E79" s="16">
        <v>0</v>
      </c>
      <c r="F79" s="16">
        <v>4639.0600000000004</v>
      </c>
      <c r="G79" s="16">
        <v>4130.24</v>
      </c>
      <c r="H79" s="16">
        <v>4130.24</v>
      </c>
      <c r="I79" s="16">
        <v>4130.24</v>
      </c>
      <c r="J79" s="16">
        <v>4130.24</v>
      </c>
      <c r="K79" s="16">
        <v>4130.24</v>
      </c>
      <c r="L79" s="16">
        <v>4130.24</v>
      </c>
      <c r="M79" s="16">
        <v>4130.24</v>
      </c>
      <c r="N79" s="16">
        <v>4130.24</v>
      </c>
      <c r="O79" s="16">
        <v>4130.24</v>
      </c>
      <c r="P79" s="16">
        <v>4130.24</v>
      </c>
      <c r="Q79" s="16">
        <v>4130.24</v>
      </c>
      <c r="R79" s="16">
        <v>4130.24</v>
      </c>
      <c r="S79" s="16">
        <v>7845.4724999999999</v>
      </c>
      <c r="T79" s="16">
        <v>7845.4724999999999</v>
      </c>
      <c r="U79" s="16">
        <v>7845.4724999999999</v>
      </c>
      <c r="V79" s="16">
        <v>7845.4724999999999</v>
      </c>
    </row>
    <row r="80" spans="1:22" s="18" customFormat="1" x14ac:dyDescent="0.35">
      <c r="A80" s="18" t="s">
        <v>135</v>
      </c>
      <c r="C80" s="20">
        <f>SUM(C10:C79)</f>
        <v>901398.8200000003</v>
      </c>
      <c r="D80" s="20">
        <f>SUM(D10:D79)</f>
        <v>1106688.5699999998</v>
      </c>
      <c r="E80" s="20">
        <f t="shared" ref="E80:V80" si="0">SUM(E10:E79)</f>
        <v>-2074709.8499999999</v>
      </c>
      <c r="F80" s="20">
        <f t="shared" si="0"/>
        <v>3628149.3300000005</v>
      </c>
      <c r="G80" s="20">
        <f t="shared" si="0"/>
        <v>-67866.789999999994</v>
      </c>
      <c r="H80" s="20">
        <f t="shared" si="0"/>
        <v>-67866.789999999994</v>
      </c>
      <c r="I80" s="20">
        <f t="shared" si="0"/>
        <v>-67866.789999999994</v>
      </c>
      <c r="J80" s="20">
        <f t="shared" si="0"/>
        <v>-67866.789999999994</v>
      </c>
      <c r="K80" s="20">
        <f t="shared" si="0"/>
        <v>-67866.789999999994</v>
      </c>
      <c r="L80" s="20">
        <f t="shared" si="0"/>
        <v>-67866.789999999994</v>
      </c>
      <c r="M80" s="20">
        <f t="shared" si="0"/>
        <v>-67866.789999999994</v>
      </c>
      <c r="N80" s="20">
        <f t="shared" si="0"/>
        <v>-67866.789999999994</v>
      </c>
      <c r="O80" s="20">
        <f t="shared" si="0"/>
        <v>-67866.789999999994</v>
      </c>
      <c r="P80" s="20">
        <f t="shared" si="0"/>
        <v>-67866.789999999994</v>
      </c>
      <c r="Q80" s="20">
        <f t="shared" si="0"/>
        <v>-67866.789999999994</v>
      </c>
      <c r="R80" s="20">
        <f t="shared" si="0"/>
        <v>-67866.789999999994</v>
      </c>
      <c r="S80" s="20">
        <f t="shared" si="0"/>
        <v>-514820.29249999986</v>
      </c>
      <c r="T80" s="20">
        <f t="shared" si="0"/>
        <v>-514820.29249999986</v>
      </c>
      <c r="U80" s="20">
        <f t="shared" si="0"/>
        <v>-514820.29249999986</v>
      </c>
      <c r="V80" s="20">
        <f t="shared" si="0"/>
        <v>-514820.29249999986</v>
      </c>
    </row>
    <row r="81" spans="1:22" x14ac:dyDescent="0.35">
      <c r="A81" s="2" t="s">
        <v>136</v>
      </c>
      <c r="B81" s="2"/>
      <c r="C81" s="6"/>
      <c r="D81" s="15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x14ac:dyDescent="0.35">
      <c r="A82" s="2" t="s">
        <v>137</v>
      </c>
      <c r="B82" s="2" t="s">
        <v>138</v>
      </c>
      <c r="C82" s="16">
        <v>-2974469.72</v>
      </c>
      <c r="D82" s="17"/>
      <c r="E82" s="16"/>
      <c r="F82" s="16"/>
      <c r="G82" s="16">
        <v>62349.718333333345</v>
      </c>
      <c r="H82" s="16">
        <v>62349.718333333345</v>
      </c>
      <c r="I82" s="16">
        <v>62349.718333333345</v>
      </c>
      <c r="J82" s="16">
        <v>62349.718333333345</v>
      </c>
      <c r="K82" s="16">
        <v>62349.718333333345</v>
      </c>
      <c r="L82" s="16">
        <v>62349.718333333345</v>
      </c>
      <c r="M82" s="16">
        <v>62349.718333333345</v>
      </c>
      <c r="N82" s="16">
        <v>62349.718333333345</v>
      </c>
      <c r="O82" s="16">
        <v>62349.718333333345</v>
      </c>
      <c r="P82" s="16">
        <v>62349.718333333345</v>
      </c>
      <c r="Q82" s="16">
        <v>62349.718333333345</v>
      </c>
      <c r="R82" s="16">
        <v>62349.718333333345</v>
      </c>
      <c r="S82" s="16">
        <v>0</v>
      </c>
      <c r="T82" s="16">
        <v>0</v>
      </c>
      <c r="U82" s="16">
        <v>0</v>
      </c>
      <c r="V82" s="16">
        <v>0</v>
      </c>
    </row>
    <row r="83" spans="1:22" x14ac:dyDescent="0.35">
      <c r="A83" s="2" t="s">
        <v>139</v>
      </c>
      <c r="B83" s="2"/>
      <c r="C83" s="6">
        <f>C82</f>
        <v>-2974469.72</v>
      </c>
      <c r="D83" s="6">
        <f t="shared" ref="D83:V83" si="1">D82</f>
        <v>0</v>
      </c>
      <c r="E83" s="6">
        <f t="shared" si="1"/>
        <v>0</v>
      </c>
      <c r="F83" s="6">
        <f t="shared" si="1"/>
        <v>0</v>
      </c>
      <c r="G83" s="6">
        <f t="shared" si="1"/>
        <v>62349.718333333345</v>
      </c>
      <c r="H83" s="6">
        <f t="shared" si="1"/>
        <v>62349.718333333345</v>
      </c>
      <c r="I83" s="6">
        <f t="shared" si="1"/>
        <v>62349.718333333345</v>
      </c>
      <c r="J83" s="6">
        <f t="shared" si="1"/>
        <v>62349.718333333345</v>
      </c>
      <c r="K83" s="6">
        <f t="shared" si="1"/>
        <v>62349.718333333345</v>
      </c>
      <c r="L83" s="6">
        <f t="shared" si="1"/>
        <v>62349.718333333345</v>
      </c>
      <c r="M83" s="6">
        <f t="shared" si="1"/>
        <v>62349.718333333345</v>
      </c>
      <c r="N83" s="6">
        <f t="shared" si="1"/>
        <v>62349.718333333345</v>
      </c>
      <c r="O83" s="6">
        <f t="shared" si="1"/>
        <v>62349.718333333345</v>
      </c>
      <c r="P83" s="6">
        <f t="shared" si="1"/>
        <v>62349.718333333345</v>
      </c>
      <c r="Q83" s="6">
        <f t="shared" si="1"/>
        <v>62349.718333333345</v>
      </c>
      <c r="R83" s="6">
        <f t="shared" si="1"/>
        <v>62349.718333333345</v>
      </c>
      <c r="S83" s="6">
        <f t="shared" si="1"/>
        <v>0</v>
      </c>
      <c r="T83" s="6">
        <f t="shared" si="1"/>
        <v>0</v>
      </c>
      <c r="U83" s="6">
        <f t="shared" si="1"/>
        <v>0</v>
      </c>
      <c r="V83" s="6">
        <f t="shared" si="1"/>
        <v>0</v>
      </c>
    </row>
    <row r="84" spans="1:22" x14ac:dyDescent="0.35">
      <c r="A84" s="2" t="s">
        <v>140</v>
      </c>
      <c r="B84" s="2"/>
      <c r="C84" s="6"/>
      <c r="D84" s="15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x14ac:dyDescent="0.35">
      <c r="A85" s="2" t="s">
        <v>141</v>
      </c>
      <c r="B85" s="2" t="s">
        <v>142</v>
      </c>
      <c r="C85" s="6"/>
      <c r="D85" s="15"/>
      <c r="E85" s="6"/>
      <c r="F85" s="6"/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</row>
    <row r="86" spans="1:22" x14ac:dyDescent="0.35">
      <c r="A86" s="2" t="s">
        <v>143</v>
      </c>
      <c r="B86" s="2" t="s">
        <v>144</v>
      </c>
      <c r="C86" s="16">
        <v>-76197.17</v>
      </c>
      <c r="D86" s="17"/>
      <c r="E86" s="16"/>
      <c r="F86" s="16"/>
      <c r="G86" s="16">
        <v>77480.7</v>
      </c>
      <c r="H86" s="16">
        <v>77480.7</v>
      </c>
      <c r="I86" s="16">
        <v>77480.7</v>
      </c>
      <c r="J86" s="16">
        <v>77480.7</v>
      </c>
      <c r="K86" s="16">
        <v>77480.7</v>
      </c>
      <c r="L86" s="16">
        <v>77480.7</v>
      </c>
      <c r="M86" s="16">
        <v>77480.7</v>
      </c>
      <c r="N86" s="16">
        <v>77480.7</v>
      </c>
      <c r="O86" s="16">
        <v>77480.7</v>
      </c>
      <c r="P86" s="16">
        <v>77480.7</v>
      </c>
      <c r="Q86" s="16">
        <v>77480.7</v>
      </c>
      <c r="R86" s="16">
        <v>77480.7</v>
      </c>
      <c r="S86" s="16">
        <v>0</v>
      </c>
      <c r="T86" s="16">
        <v>0</v>
      </c>
      <c r="U86" s="16">
        <v>0</v>
      </c>
      <c r="V86" s="16">
        <v>0</v>
      </c>
    </row>
    <row r="87" spans="1:22" x14ac:dyDescent="0.35">
      <c r="A87" s="2" t="s">
        <v>145</v>
      </c>
      <c r="B87" s="2"/>
      <c r="C87" s="6">
        <f>C85+C86</f>
        <v>-76197.17</v>
      </c>
      <c r="D87" s="6">
        <f t="shared" ref="D87:V87" si="2">D85+D86</f>
        <v>0</v>
      </c>
      <c r="E87" s="6">
        <f t="shared" si="2"/>
        <v>0</v>
      </c>
      <c r="F87" s="6">
        <f t="shared" si="2"/>
        <v>0</v>
      </c>
      <c r="G87" s="6">
        <f t="shared" si="2"/>
        <v>77480.7</v>
      </c>
      <c r="H87" s="6">
        <f t="shared" si="2"/>
        <v>77480.7</v>
      </c>
      <c r="I87" s="6">
        <f t="shared" si="2"/>
        <v>77480.7</v>
      </c>
      <c r="J87" s="6">
        <f t="shared" si="2"/>
        <v>77480.7</v>
      </c>
      <c r="K87" s="6">
        <f t="shared" si="2"/>
        <v>77480.7</v>
      </c>
      <c r="L87" s="6">
        <f t="shared" si="2"/>
        <v>77480.7</v>
      </c>
      <c r="M87" s="6">
        <f t="shared" si="2"/>
        <v>77480.7</v>
      </c>
      <c r="N87" s="6">
        <f t="shared" si="2"/>
        <v>77480.7</v>
      </c>
      <c r="O87" s="6">
        <f t="shared" si="2"/>
        <v>77480.7</v>
      </c>
      <c r="P87" s="6">
        <f t="shared" si="2"/>
        <v>77480.7</v>
      </c>
      <c r="Q87" s="6">
        <f t="shared" si="2"/>
        <v>77480.7</v>
      </c>
      <c r="R87" s="6">
        <f t="shared" si="2"/>
        <v>77480.7</v>
      </c>
      <c r="S87" s="6">
        <f t="shared" si="2"/>
        <v>0</v>
      </c>
      <c r="T87" s="6">
        <f t="shared" si="2"/>
        <v>0</v>
      </c>
      <c r="U87" s="6">
        <f t="shared" si="2"/>
        <v>0</v>
      </c>
      <c r="V87" s="6">
        <f t="shared" si="2"/>
        <v>0</v>
      </c>
    </row>
    <row r="88" spans="1:22" x14ac:dyDescent="0.35">
      <c r="A88" s="2" t="s">
        <v>146</v>
      </c>
      <c r="B88" s="2"/>
      <c r="C88" s="6"/>
      <c r="D88" s="15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x14ac:dyDescent="0.35">
      <c r="A89" s="2" t="s">
        <v>147</v>
      </c>
      <c r="B89" s="2" t="s">
        <v>148</v>
      </c>
      <c r="C89" s="6">
        <v>0.27</v>
      </c>
      <c r="D89" s="6">
        <v>0.27</v>
      </c>
      <c r="E89" s="6">
        <v>0.27</v>
      </c>
      <c r="F89" s="6">
        <v>-15.69</v>
      </c>
      <c r="G89" s="6">
        <v>-0.61</v>
      </c>
      <c r="H89" s="6">
        <v>-0.61</v>
      </c>
      <c r="I89" s="6">
        <v>-0.61</v>
      </c>
      <c r="J89" s="6">
        <v>-0.61</v>
      </c>
      <c r="K89" s="6">
        <v>-0.61</v>
      </c>
      <c r="L89" s="6">
        <v>-0.61</v>
      </c>
      <c r="M89" s="6">
        <v>-0.61</v>
      </c>
      <c r="N89" s="6">
        <v>-0.61</v>
      </c>
      <c r="O89" s="6">
        <v>-0.61</v>
      </c>
      <c r="P89" s="6">
        <v>-0.61</v>
      </c>
      <c r="Q89" s="6">
        <v>-0.61</v>
      </c>
      <c r="R89" s="6">
        <v>-0.61</v>
      </c>
      <c r="S89" s="6">
        <v>-1.7274999999999998</v>
      </c>
      <c r="T89" s="6">
        <v>-1.7274999999999998</v>
      </c>
      <c r="U89" s="6">
        <v>-1.7274999999999998</v>
      </c>
      <c r="V89" s="6">
        <v>-1.7274999999999998</v>
      </c>
    </row>
    <row r="90" spans="1:22" x14ac:dyDescent="0.35">
      <c r="A90" s="2" t="s">
        <v>149</v>
      </c>
      <c r="B90" s="2" t="s">
        <v>150</v>
      </c>
      <c r="C90" s="6">
        <v>0.27</v>
      </c>
      <c r="D90" s="6">
        <v>0.27</v>
      </c>
      <c r="E90" s="6">
        <v>0.27</v>
      </c>
      <c r="F90" s="6">
        <v>0.27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</row>
    <row r="91" spans="1:22" x14ac:dyDescent="0.35">
      <c r="A91" s="2" t="s">
        <v>137</v>
      </c>
      <c r="B91" s="2" t="s">
        <v>138</v>
      </c>
      <c r="C91" s="6">
        <v>0.27</v>
      </c>
      <c r="D91" s="6">
        <v>0.27</v>
      </c>
      <c r="E91" s="6">
        <v>0.27</v>
      </c>
      <c r="F91" s="6">
        <v>0.27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-2.5000000000000001E-3</v>
      </c>
      <c r="T91" s="6">
        <v>-2.5000000000000001E-3</v>
      </c>
      <c r="U91" s="6">
        <v>-2.5000000000000001E-3</v>
      </c>
      <c r="V91" s="6">
        <v>-2.5000000000000001E-3</v>
      </c>
    </row>
    <row r="92" spans="1:22" x14ac:dyDescent="0.35">
      <c r="A92" s="2" t="s">
        <v>10</v>
      </c>
      <c r="B92" s="2" t="s">
        <v>11</v>
      </c>
      <c r="C92" s="6">
        <v>0.27</v>
      </c>
      <c r="D92" s="6">
        <v>0.27</v>
      </c>
      <c r="E92" s="6">
        <v>0.27</v>
      </c>
      <c r="F92" s="6">
        <v>0.27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</row>
    <row r="93" spans="1:22" x14ac:dyDescent="0.35">
      <c r="A93" s="2" t="s">
        <v>12</v>
      </c>
      <c r="B93" s="2" t="s">
        <v>13</v>
      </c>
      <c r="C93" s="6">
        <v>0.27</v>
      </c>
      <c r="D93" s="6">
        <v>0.27</v>
      </c>
      <c r="E93" s="6">
        <v>0.27</v>
      </c>
      <c r="F93" s="6">
        <v>0.27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7.4999999999999997E-3</v>
      </c>
      <c r="T93" s="6">
        <v>7.4999999999999997E-3</v>
      </c>
      <c r="U93" s="6">
        <v>7.4999999999999997E-3</v>
      </c>
      <c r="V93" s="6">
        <v>7.4999999999999997E-3</v>
      </c>
    </row>
    <row r="94" spans="1:22" x14ac:dyDescent="0.35">
      <c r="A94" s="2" t="s">
        <v>14</v>
      </c>
      <c r="B94" s="2" t="s">
        <v>15</v>
      </c>
      <c r="C94" s="6">
        <v>0.27</v>
      </c>
      <c r="D94" s="6">
        <v>0.27</v>
      </c>
      <c r="E94" s="6">
        <v>0.27</v>
      </c>
      <c r="F94" s="6">
        <v>0.27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2.5000000000000001E-3</v>
      </c>
      <c r="T94" s="6">
        <v>2.5000000000000001E-3</v>
      </c>
      <c r="U94" s="6">
        <v>2.5000000000000001E-3</v>
      </c>
      <c r="V94" s="6">
        <v>2.5000000000000001E-3</v>
      </c>
    </row>
    <row r="95" spans="1:22" x14ac:dyDescent="0.35">
      <c r="A95" s="2" t="s">
        <v>16</v>
      </c>
      <c r="B95" s="2" t="s">
        <v>17</v>
      </c>
      <c r="C95" s="6">
        <v>0.27</v>
      </c>
      <c r="D95" s="6">
        <v>0.27</v>
      </c>
      <c r="E95" s="6">
        <v>0.27</v>
      </c>
      <c r="F95" s="6">
        <v>0.27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-0.01</v>
      </c>
      <c r="T95" s="6">
        <v>-0.01</v>
      </c>
      <c r="U95" s="6">
        <v>-0.01</v>
      </c>
      <c r="V95" s="6">
        <v>-0.01</v>
      </c>
    </row>
    <row r="96" spans="1:22" x14ac:dyDescent="0.35">
      <c r="A96" s="2" t="s">
        <v>18</v>
      </c>
      <c r="B96" s="2" t="s">
        <v>19</v>
      </c>
      <c r="C96" s="6">
        <v>0.27</v>
      </c>
      <c r="D96" s="6">
        <v>0.27</v>
      </c>
      <c r="E96" s="6">
        <v>0.27</v>
      </c>
      <c r="F96" s="6">
        <v>0.27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</row>
    <row r="97" spans="1:22" x14ac:dyDescent="0.35">
      <c r="A97" s="2" t="s">
        <v>20</v>
      </c>
      <c r="B97" s="2" t="s">
        <v>21</v>
      </c>
      <c r="C97" s="6">
        <v>0.27</v>
      </c>
      <c r="D97" s="6">
        <v>0.27</v>
      </c>
      <c r="E97" s="6">
        <v>0.27</v>
      </c>
      <c r="F97" s="6">
        <v>0.27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</row>
    <row r="98" spans="1:22" x14ac:dyDescent="0.35">
      <c r="A98" s="2" t="s">
        <v>24</v>
      </c>
      <c r="B98" s="2" t="s">
        <v>25</v>
      </c>
      <c r="C98" s="6">
        <v>0.27</v>
      </c>
      <c r="D98" s="6">
        <v>0.27</v>
      </c>
      <c r="E98" s="6">
        <v>0.27</v>
      </c>
      <c r="F98" s="6">
        <v>0.27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</row>
    <row r="99" spans="1:22" x14ac:dyDescent="0.35">
      <c r="A99" s="2" t="s">
        <v>26</v>
      </c>
      <c r="B99" s="2" t="s">
        <v>27</v>
      </c>
      <c r="C99" s="6">
        <v>0.27</v>
      </c>
      <c r="D99" s="6">
        <v>0.27</v>
      </c>
      <c r="E99" s="6">
        <v>0.27</v>
      </c>
      <c r="F99" s="6">
        <v>0.27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</row>
    <row r="100" spans="1:22" x14ac:dyDescent="0.35">
      <c r="A100" s="2" t="s">
        <v>28</v>
      </c>
      <c r="B100" s="2" t="s">
        <v>29</v>
      </c>
      <c r="C100" s="6">
        <v>0.27</v>
      </c>
      <c r="D100" s="6">
        <v>0.27</v>
      </c>
      <c r="E100" s="6">
        <v>0.27</v>
      </c>
      <c r="F100" s="6">
        <v>0.27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</row>
    <row r="101" spans="1:22" x14ac:dyDescent="0.35">
      <c r="A101" s="2" t="s">
        <v>32</v>
      </c>
      <c r="B101" s="2" t="s">
        <v>33</v>
      </c>
      <c r="C101" s="6">
        <v>0.27</v>
      </c>
      <c r="D101" s="6">
        <v>0.27</v>
      </c>
      <c r="E101" s="6">
        <v>0.27</v>
      </c>
      <c r="F101" s="6">
        <v>0.27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</row>
    <row r="102" spans="1:22" x14ac:dyDescent="0.35">
      <c r="A102" s="2" t="s">
        <v>34</v>
      </c>
      <c r="B102" s="2" t="s">
        <v>35</v>
      </c>
      <c r="C102" s="6">
        <v>0.27</v>
      </c>
      <c r="D102" s="6">
        <v>0.27</v>
      </c>
      <c r="E102" s="6">
        <v>0.27</v>
      </c>
      <c r="F102" s="6">
        <v>0.27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</row>
    <row r="103" spans="1:22" x14ac:dyDescent="0.35">
      <c r="A103" s="2" t="s">
        <v>36</v>
      </c>
      <c r="B103" s="2" t="s">
        <v>37</v>
      </c>
      <c r="C103" s="6">
        <v>0.27</v>
      </c>
      <c r="D103" s="6">
        <v>0.27</v>
      </c>
      <c r="E103" s="6">
        <v>0.27</v>
      </c>
      <c r="F103" s="6">
        <v>0.27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</row>
    <row r="104" spans="1:22" x14ac:dyDescent="0.35">
      <c r="A104" s="2" t="s">
        <v>40</v>
      </c>
      <c r="B104" s="2" t="s">
        <v>41</v>
      </c>
      <c r="C104" s="6">
        <v>0.27</v>
      </c>
      <c r="D104" s="6">
        <v>0.27</v>
      </c>
      <c r="E104" s="6">
        <v>0.27</v>
      </c>
      <c r="F104" s="6">
        <v>0.27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</row>
    <row r="105" spans="1:22" x14ac:dyDescent="0.35">
      <c r="A105" s="2" t="s">
        <v>46</v>
      </c>
      <c r="B105" s="2" t="s">
        <v>47</v>
      </c>
      <c r="C105" s="6">
        <v>0.27</v>
      </c>
      <c r="D105" s="6">
        <v>0.27</v>
      </c>
      <c r="E105" s="6">
        <v>0.27</v>
      </c>
      <c r="F105" s="6">
        <v>0.27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</row>
    <row r="106" spans="1:22" x14ac:dyDescent="0.35">
      <c r="A106" s="2" t="s">
        <v>48</v>
      </c>
      <c r="B106" s="2" t="s">
        <v>49</v>
      </c>
      <c r="C106" s="6">
        <v>0.27</v>
      </c>
      <c r="D106" s="6">
        <v>0.27</v>
      </c>
      <c r="E106" s="6">
        <v>0.27</v>
      </c>
      <c r="F106" s="6">
        <v>0.27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</row>
    <row r="107" spans="1:22" x14ac:dyDescent="0.35">
      <c r="A107" s="2" t="s">
        <v>50</v>
      </c>
      <c r="B107" s="2" t="s">
        <v>51</v>
      </c>
      <c r="C107" s="6">
        <v>0.27</v>
      </c>
      <c r="D107" s="6">
        <v>0.27</v>
      </c>
      <c r="E107" s="6">
        <v>0.27</v>
      </c>
      <c r="F107" s="6">
        <v>0.27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</row>
    <row r="108" spans="1:22" x14ac:dyDescent="0.35">
      <c r="A108" s="2" t="s">
        <v>52</v>
      </c>
      <c r="B108" s="2" t="s">
        <v>53</v>
      </c>
      <c r="C108" s="6">
        <v>0.27</v>
      </c>
      <c r="D108" s="6">
        <v>0.27</v>
      </c>
      <c r="E108" s="6">
        <v>0.27</v>
      </c>
      <c r="F108" s="6">
        <v>0.27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</row>
    <row r="109" spans="1:22" x14ac:dyDescent="0.35">
      <c r="A109" s="2" t="s">
        <v>54</v>
      </c>
      <c r="B109" s="2" t="s">
        <v>55</v>
      </c>
      <c r="C109" s="6">
        <v>0.27</v>
      </c>
      <c r="D109" s="6">
        <v>0.27</v>
      </c>
      <c r="E109" s="6">
        <v>0.27</v>
      </c>
      <c r="F109" s="6">
        <v>0.27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</row>
    <row r="110" spans="1:22" x14ac:dyDescent="0.35">
      <c r="A110" s="2" t="s">
        <v>77</v>
      </c>
      <c r="B110" s="2" t="s">
        <v>78</v>
      </c>
      <c r="C110" s="6">
        <v>0.27</v>
      </c>
      <c r="D110" s="6">
        <v>0.27</v>
      </c>
      <c r="E110" s="6">
        <v>0.27</v>
      </c>
      <c r="F110" s="6">
        <v>0.27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</row>
    <row r="111" spans="1:22" x14ac:dyDescent="0.35">
      <c r="A111" s="2" t="s">
        <v>83</v>
      </c>
      <c r="B111" s="2" t="s">
        <v>84</v>
      </c>
      <c r="C111" s="6">
        <v>0.27</v>
      </c>
      <c r="D111" s="6">
        <v>0.27</v>
      </c>
      <c r="E111" s="6">
        <v>0.27</v>
      </c>
      <c r="F111" s="6">
        <v>0.27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</row>
    <row r="112" spans="1:22" x14ac:dyDescent="0.35">
      <c r="A112" s="2" t="s">
        <v>85</v>
      </c>
      <c r="B112" s="2" t="s">
        <v>86</v>
      </c>
      <c r="C112" s="6">
        <v>0.27</v>
      </c>
      <c r="D112" s="6">
        <v>0.27</v>
      </c>
      <c r="E112" s="6">
        <v>0.27</v>
      </c>
      <c r="F112" s="6">
        <v>0.27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</row>
    <row r="113" spans="1:22" x14ac:dyDescent="0.35">
      <c r="A113" s="2" t="s">
        <v>87</v>
      </c>
      <c r="B113" s="2" t="s">
        <v>88</v>
      </c>
      <c r="C113" s="6">
        <v>0.27</v>
      </c>
      <c r="D113" s="6">
        <v>0.27</v>
      </c>
      <c r="E113" s="6">
        <v>0.27</v>
      </c>
      <c r="F113" s="6">
        <v>0.27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</row>
    <row r="114" spans="1:22" x14ac:dyDescent="0.35">
      <c r="A114" s="2" t="s">
        <v>89</v>
      </c>
      <c r="B114" s="2" t="s">
        <v>90</v>
      </c>
      <c r="C114" s="6">
        <v>0.27</v>
      </c>
      <c r="D114" s="6">
        <v>0.27</v>
      </c>
      <c r="E114" s="6">
        <v>0.27</v>
      </c>
      <c r="F114" s="6">
        <v>0.27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</row>
    <row r="115" spans="1:22" x14ac:dyDescent="0.35">
      <c r="A115" s="2" t="s">
        <v>95</v>
      </c>
      <c r="B115" s="2" t="s">
        <v>96</v>
      </c>
      <c r="C115" s="6">
        <v>0.27</v>
      </c>
      <c r="D115" s="6">
        <v>0.27</v>
      </c>
      <c r="E115" s="6">
        <v>0.27</v>
      </c>
      <c r="F115" s="6">
        <v>0.27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</row>
    <row r="116" spans="1:22" x14ac:dyDescent="0.35">
      <c r="A116" s="2" t="s">
        <v>99</v>
      </c>
      <c r="B116" s="2" t="s">
        <v>100</v>
      </c>
      <c r="C116" s="6">
        <v>0.27</v>
      </c>
      <c r="D116" s="6">
        <v>0.27</v>
      </c>
      <c r="E116" s="6">
        <v>0.27</v>
      </c>
      <c r="F116" s="6">
        <v>0.27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</row>
    <row r="117" spans="1:22" x14ac:dyDescent="0.35">
      <c r="A117" s="2" t="s">
        <v>101</v>
      </c>
      <c r="B117" s="2" t="s">
        <v>102</v>
      </c>
      <c r="C117" s="6">
        <v>0.27</v>
      </c>
      <c r="D117" s="6">
        <v>0.27</v>
      </c>
      <c r="E117" s="6">
        <v>0.27</v>
      </c>
      <c r="F117" s="6">
        <v>0.27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</row>
    <row r="118" spans="1:22" x14ac:dyDescent="0.35">
      <c r="A118" s="2" t="s">
        <v>103</v>
      </c>
      <c r="B118" s="2" t="s">
        <v>104</v>
      </c>
      <c r="C118" s="6">
        <v>0.27</v>
      </c>
      <c r="D118" s="6">
        <v>0.27</v>
      </c>
      <c r="E118" s="6">
        <v>0.27</v>
      </c>
      <c r="F118" s="6">
        <v>0.27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</row>
    <row r="119" spans="1:22" x14ac:dyDescent="0.35">
      <c r="A119" s="2" t="s">
        <v>151</v>
      </c>
      <c r="B119" s="2" t="s">
        <v>152</v>
      </c>
      <c r="C119" s="6">
        <v>0</v>
      </c>
      <c r="D119" s="6">
        <v>0.27</v>
      </c>
      <c r="E119" s="6">
        <v>0.27</v>
      </c>
      <c r="F119" s="6">
        <v>0.27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</row>
    <row r="120" spans="1:22" x14ac:dyDescent="0.35">
      <c r="A120" s="2" t="s">
        <v>153</v>
      </c>
      <c r="B120" s="2" t="s">
        <v>154</v>
      </c>
      <c r="C120" s="6">
        <v>-60963.63</v>
      </c>
      <c r="D120" s="15">
        <v>13129.54</v>
      </c>
      <c r="E120" s="6">
        <v>33592.11</v>
      </c>
      <c r="F120" s="6">
        <v>259816</v>
      </c>
      <c r="G120" s="6">
        <v>115979.08</v>
      </c>
      <c r="H120" s="6">
        <v>115979.08</v>
      </c>
      <c r="I120" s="6">
        <v>115979.08</v>
      </c>
      <c r="J120" s="6">
        <v>115979.08</v>
      </c>
      <c r="K120" s="6">
        <v>115979.08</v>
      </c>
      <c r="L120" s="6">
        <v>115979.08</v>
      </c>
      <c r="M120" s="6">
        <v>115979.08</v>
      </c>
      <c r="N120" s="6">
        <v>115979.08</v>
      </c>
      <c r="O120" s="6">
        <v>115979.08</v>
      </c>
      <c r="P120" s="6">
        <v>115979.08</v>
      </c>
      <c r="Q120" s="6">
        <v>115979.08</v>
      </c>
      <c r="R120" s="6">
        <v>115979.08</v>
      </c>
      <c r="S120" s="6">
        <v>173524.78500000015</v>
      </c>
      <c r="T120" s="6">
        <v>173524.78500000015</v>
      </c>
      <c r="U120" s="6">
        <v>173524.78500000015</v>
      </c>
      <c r="V120" s="6">
        <v>173524.78500000015</v>
      </c>
    </row>
    <row r="121" spans="1:22" x14ac:dyDescent="0.35">
      <c r="A121" s="2" t="s">
        <v>127</v>
      </c>
      <c r="B121" s="2" t="s">
        <v>128</v>
      </c>
      <c r="C121" s="6">
        <v>0.27</v>
      </c>
      <c r="D121" s="6">
        <v>0.27</v>
      </c>
      <c r="E121" s="6">
        <v>0.27</v>
      </c>
      <c r="F121" s="6">
        <v>0.27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</row>
    <row r="122" spans="1:22" x14ac:dyDescent="0.35">
      <c r="A122" s="2" t="s">
        <v>131</v>
      </c>
      <c r="B122" s="2" t="s">
        <v>132</v>
      </c>
      <c r="C122" s="6">
        <v>0.27</v>
      </c>
      <c r="D122" s="6">
        <v>0.27</v>
      </c>
      <c r="E122" s="6">
        <v>0.27</v>
      </c>
      <c r="F122" s="6">
        <v>0.27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</row>
    <row r="123" spans="1:22" x14ac:dyDescent="0.35">
      <c r="A123" s="2" t="s">
        <v>133</v>
      </c>
      <c r="B123" s="2" t="s">
        <v>134</v>
      </c>
      <c r="C123" s="6">
        <v>0.27</v>
      </c>
      <c r="D123" s="6">
        <v>0.27</v>
      </c>
      <c r="E123" s="6">
        <v>0.27</v>
      </c>
      <c r="F123" s="6">
        <v>0.27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</row>
    <row r="124" spans="1:22" x14ac:dyDescent="0.35">
      <c r="A124" s="2" t="s">
        <v>155</v>
      </c>
      <c r="B124" s="2"/>
      <c r="C124" s="6">
        <f>SUM(C89:C123)</f>
        <v>-60954.720000000008</v>
      </c>
      <c r="D124" s="6">
        <f t="shared" ref="D124:V124" si="3">SUM(D89:D123)</f>
        <v>13138.720000000003</v>
      </c>
      <c r="E124" s="6">
        <f t="shared" si="3"/>
        <v>33601.289999999994</v>
      </c>
      <c r="F124" s="6">
        <f t="shared" si="3"/>
        <v>259809.21999999997</v>
      </c>
      <c r="G124" s="6">
        <f t="shared" si="3"/>
        <v>115978.47</v>
      </c>
      <c r="H124" s="6">
        <f t="shared" si="3"/>
        <v>115978.47</v>
      </c>
      <c r="I124" s="6">
        <f t="shared" si="3"/>
        <v>115978.47</v>
      </c>
      <c r="J124" s="6">
        <f t="shared" si="3"/>
        <v>115978.47</v>
      </c>
      <c r="K124" s="6">
        <f t="shared" si="3"/>
        <v>115978.47</v>
      </c>
      <c r="L124" s="6">
        <f t="shared" si="3"/>
        <v>115978.47</v>
      </c>
      <c r="M124" s="6">
        <f t="shared" si="3"/>
        <v>115978.47</v>
      </c>
      <c r="N124" s="6">
        <f t="shared" si="3"/>
        <v>115978.47</v>
      </c>
      <c r="O124" s="6">
        <f t="shared" si="3"/>
        <v>115978.47</v>
      </c>
      <c r="P124" s="6">
        <f t="shared" si="3"/>
        <v>115978.47</v>
      </c>
      <c r="Q124" s="6">
        <f t="shared" si="3"/>
        <v>115978.47</v>
      </c>
      <c r="R124" s="6">
        <f t="shared" si="3"/>
        <v>115978.47</v>
      </c>
      <c r="S124" s="6">
        <f t="shared" si="3"/>
        <v>173523.05500000014</v>
      </c>
      <c r="T124" s="6">
        <f t="shared" si="3"/>
        <v>173523.05500000014</v>
      </c>
      <c r="U124" s="6">
        <f t="shared" si="3"/>
        <v>173523.05500000014</v>
      </c>
      <c r="V124" s="6">
        <f t="shared" si="3"/>
        <v>173523.05500000014</v>
      </c>
    </row>
    <row r="125" spans="1:22" x14ac:dyDescent="0.35">
      <c r="A125" s="2" t="s">
        <v>156</v>
      </c>
      <c r="B125" s="2"/>
      <c r="C125" s="6"/>
      <c r="D125" s="15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x14ac:dyDescent="0.35">
      <c r="A126" s="2" t="s">
        <v>157</v>
      </c>
      <c r="B126" s="2" t="s">
        <v>158</v>
      </c>
      <c r="C126" s="6">
        <v>6909.48</v>
      </c>
      <c r="D126" s="15">
        <v>-6909.48</v>
      </c>
      <c r="E126" s="6">
        <v>0.27</v>
      </c>
      <c r="F126" s="6">
        <v>0.27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1548763.9675</v>
      </c>
      <c r="T126" s="6">
        <v>1548763.9675</v>
      </c>
      <c r="U126" s="6">
        <v>1548763.9675</v>
      </c>
      <c r="V126" s="6">
        <v>1548763.9675</v>
      </c>
    </row>
    <row r="127" spans="1:22" x14ac:dyDescent="0.35">
      <c r="A127" s="2" t="s">
        <v>157</v>
      </c>
      <c r="B127" s="2" t="s">
        <v>159</v>
      </c>
      <c r="C127" s="6">
        <v>0.27</v>
      </c>
      <c r="D127" s="6">
        <v>0.27</v>
      </c>
      <c r="E127" s="6">
        <v>0.27</v>
      </c>
      <c r="F127" s="6">
        <v>0.27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</row>
    <row r="128" spans="1:22" x14ac:dyDescent="0.35">
      <c r="A128" s="2" t="s">
        <v>157</v>
      </c>
      <c r="B128" s="2" t="s">
        <v>160</v>
      </c>
      <c r="C128" s="6">
        <v>-364.71</v>
      </c>
      <c r="D128" s="15">
        <v>-250.4</v>
      </c>
      <c r="E128" s="6">
        <v>-354.08</v>
      </c>
      <c r="F128" s="6">
        <v>-463.43</v>
      </c>
      <c r="G128" s="6">
        <v>-639.80999999999995</v>
      </c>
      <c r="H128" s="6">
        <v>-639.80999999999995</v>
      </c>
      <c r="I128" s="6">
        <v>-639.80999999999995</v>
      </c>
      <c r="J128" s="6">
        <v>-639.80999999999995</v>
      </c>
      <c r="K128" s="6">
        <v>-639.80999999999995</v>
      </c>
      <c r="L128" s="6">
        <v>-639.80999999999995</v>
      </c>
      <c r="M128" s="6">
        <v>-639.80999999999995</v>
      </c>
      <c r="N128" s="6">
        <v>-639.80999999999995</v>
      </c>
      <c r="O128" s="6">
        <v>-639.80999999999995</v>
      </c>
      <c r="P128" s="6">
        <v>-639.80999999999995</v>
      </c>
      <c r="Q128" s="6">
        <v>-639.80999999999995</v>
      </c>
      <c r="R128" s="6">
        <v>-639.80999999999995</v>
      </c>
      <c r="S128" s="6">
        <v>-25349.1325</v>
      </c>
      <c r="T128" s="6">
        <v>-25349.1325</v>
      </c>
      <c r="U128" s="6">
        <v>-25349.1325</v>
      </c>
      <c r="V128" s="6">
        <v>-25349.1325</v>
      </c>
    </row>
    <row r="129" spans="1:22" x14ac:dyDescent="0.35">
      <c r="A129" s="2" t="s">
        <v>157</v>
      </c>
      <c r="B129" s="2" t="s">
        <v>161</v>
      </c>
      <c r="C129" s="6">
        <v>-23944.25</v>
      </c>
      <c r="D129" s="6">
        <v>0.27</v>
      </c>
      <c r="E129" s="6">
        <v>0.27</v>
      </c>
      <c r="F129" s="6">
        <v>0.27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</row>
    <row r="130" spans="1:22" x14ac:dyDescent="0.35">
      <c r="A130" s="2" t="s">
        <v>157</v>
      </c>
      <c r="B130" s="2" t="s">
        <v>162</v>
      </c>
      <c r="C130" s="6">
        <v>0.27</v>
      </c>
      <c r="D130" s="15">
        <v>-16441.669999999998</v>
      </c>
      <c r="E130" s="6">
        <v>-23247.53</v>
      </c>
      <c r="F130" s="6">
        <f>23247.53-60856.02</f>
        <v>-37608.49</v>
      </c>
      <c r="G130" s="6">
        <v>-42384.21</v>
      </c>
      <c r="H130" s="6">
        <v>-42384.21</v>
      </c>
      <c r="I130" s="6">
        <v>-42384.21</v>
      </c>
      <c r="J130" s="6">
        <v>-42384.21</v>
      </c>
      <c r="K130" s="6">
        <v>-42384.21</v>
      </c>
      <c r="L130" s="6">
        <v>-42384.21</v>
      </c>
      <c r="M130" s="6">
        <v>-42384.21</v>
      </c>
      <c r="N130" s="6">
        <v>-42384.21</v>
      </c>
      <c r="O130" s="6">
        <v>-42384.21</v>
      </c>
      <c r="P130" s="6">
        <v>-42384.21</v>
      </c>
      <c r="Q130" s="6">
        <v>-42384.21</v>
      </c>
      <c r="R130" s="6">
        <v>-42384.21</v>
      </c>
      <c r="S130" s="6">
        <v>-1664616.4575</v>
      </c>
      <c r="T130" s="6">
        <v>-1664616.4575</v>
      </c>
      <c r="U130" s="6">
        <v>-1664616.4575</v>
      </c>
      <c r="V130" s="6">
        <v>-1664616.4575</v>
      </c>
    </row>
    <row r="131" spans="1:22" x14ac:dyDescent="0.35">
      <c r="A131" s="2" t="s">
        <v>157</v>
      </c>
      <c r="B131" s="2" t="s">
        <v>163</v>
      </c>
      <c r="C131" s="6">
        <v>0.27</v>
      </c>
      <c r="D131" s="6">
        <v>0.27</v>
      </c>
      <c r="E131" s="6">
        <v>0.27</v>
      </c>
      <c r="F131" s="6">
        <v>0.27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</row>
    <row r="132" spans="1:22" x14ac:dyDescent="0.35">
      <c r="A132" s="2" t="s">
        <v>157</v>
      </c>
      <c r="B132" s="2" t="s">
        <v>164</v>
      </c>
      <c r="C132" s="6">
        <v>193873.64</v>
      </c>
      <c r="D132" s="15">
        <v>-1128735.22</v>
      </c>
      <c r="E132" s="6">
        <v>-13339.78</v>
      </c>
      <c r="F132" s="6">
        <v>-17460.07</v>
      </c>
      <c r="G132" s="6">
        <v>-26645.03</v>
      </c>
      <c r="H132" s="6">
        <v>-26645.03</v>
      </c>
      <c r="I132" s="6">
        <v>-26645.03</v>
      </c>
      <c r="J132" s="6">
        <v>-26645.03</v>
      </c>
      <c r="K132" s="6">
        <v>-26645.03</v>
      </c>
      <c r="L132" s="6">
        <v>-26645.03</v>
      </c>
      <c r="M132" s="6">
        <v>-26645.03</v>
      </c>
      <c r="N132" s="6">
        <v>-26645.03</v>
      </c>
      <c r="O132" s="6">
        <v>-26645.03</v>
      </c>
      <c r="P132" s="6">
        <v>-26645.03</v>
      </c>
      <c r="Q132" s="6">
        <v>-26645.03</v>
      </c>
      <c r="R132" s="6">
        <v>-26645.03</v>
      </c>
      <c r="S132" s="6">
        <v>4351863.5600000005</v>
      </c>
      <c r="T132" s="6">
        <v>4351863.5600000005</v>
      </c>
      <c r="U132" s="6">
        <v>4351863.5600000005</v>
      </c>
      <c r="V132" s="6">
        <v>4351863.5600000005</v>
      </c>
    </row>
    <row r="133" spans="1:22" x14ac:dyDescent="0.35">
      <c r="A133" s="2" t="s">
        <v>157</v>
      </c>
      <c r="B133" s="2" t="s">
        <v>165</v>
      </c>
      <c r="C133" s="6">
        <v>-829.37</v>
      </c>
      <c r="D133" s="15">
        <v>-30822.68</v>
      </c>
      <c r="E133" s="6">
        <v>-405.91</v>
      </c>
      <c r="F133" s="6">
        <v>-531.29</v>
      </c>
      <c r="G133" s="6">
        <v>-310.60000000000002</v>
      </c>
      <c r="H133" s="6">
        <v>-310.60000000000002</v>
      </c>
      <c r="I133" s="6">
        <v>-310.60000000000002</v>
      </c>
      <c r="J133" s="6">
        <v>-310.60000000000002</v>
      </c>
      <c r="K133" s="6">
        <v>-310.60000000000002</v>
      </c>
      <c r="L133" s="6">
        <v>-310.60000000000002</v>
      </c>
      <c r="M133" s="6">
        <v>-310.60000000000002</v>
      </c>
      <c r="N133" s="6">
        <v>-310.60000000000002</v>
      </c>
      <c r="O133" s="6">
        <v>-310.60000000000002</v>
      </c>
      <c r="P133" s="6">
        <v>-310.60000000000002</v>
      </c>
      <c r="Q133" s="6">
        <v>-310.60000000000002</v>
      </c>
      <c r="R133" s="6">
        <v>-310.60000000000002</v>
      </c>
      <c r="S133" s="6">
        <v>-66620.56</v>
      </c>
      <c r="T133" s="6">
        <v>-66620.56</v>
      </c>
      <c r="U133" s="6">
        <v>-66620.56</v>
      </c>
      <c r="V133" s="6">
        <v>-66620.56</v>
      </c>
    </row>
    <row r="134" spans="1:22" x14ac:dyDescent="0.35">
      <c r="A134" s="2" t="s">
        <v>157</v>
      </c>
      <c r="B134" s="2" t="s">
        <v>166</v>
      </c>
      <c r="C134" s="6">
        <v>0.27</v>
      </c>
      <c r="D134" s="6">
        <v>0.27</v>
      </c>
      <c r="E134" s="6">
        <v>0.27</v>
      </c>
      <c r="F134" s="6">
        <v>0.27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</row>
    <row r="135" spans="1:22" x14ac:dyDescent="0.35">
      <c r="A135" s="2" t="s">
        <v>157</v>
      </c>
      <c r="B135" s="2" t="s">
        <v>167</v>
      </c>
      <c r="C135" s="6">
        <v>-60380.33</v>
      </c>
      <c r="D135" s="15">
        <v>-2139557.35</v>
      </c>
      <c r="E135" s="6">
        <v>-26646.34</v>
      </c>
      <c r="F135" s="6">
        <f>26646.34-69753.21</f>
        <v>-43106.87000000001</v>
      </c>
      <c r="G135" s="6">
        <v>-44399.48</v>
      </c>
      <c r="H135" s="6">
        <v>-44399.48</v>
      </c>
      <c r="I135" s="6">
        <v>-44399.48</v>
      </c>
      <c r="J135" s="6">
        <v>-44399.48</v>
      </c>
      <c r="K135" s="6">
        <v>-44399.48</v>
      </c>
      <c r="L135" s="6">
        <v>-44399.48</v>
      </c>
      <c r="M135" s="6">
        <v>-44399.48</v>
      </c>
      <c r="N135" s="6">
        <v>-44399.48</v>
      </c>
      <c r="O135" s="6">
        <v>-44399.48</v>
      </c>
      <c r="P135" s="6">
        <v>-44399.48</v>
      </c>
      <c r="Q135" s="6">
        <v>-44399.48</v>
      </c>
      <c r="R135" s="6">
        <v>-44399.48</v>
      </c>
      <c r="S135" s="6">
        <v>-4301648.5599999996</v>
      </c>
      <c r="T135" s="6">
        <v>-4301648.5599999996</v>
      </c>
      <c r="U135" s="6">
        <v>-4301648.5599999996</v>
      </c>
      <c r="V135" s="6">
        <v>-4301648.5599999996</v>
      </c>
    </row>
    <row r="136" spans="1:22" x14ac:dyDescent="0.35">
      <c r="A136" s="2" t="s">
        <v>157</v>
      </c>
      <c r="B136" s="2" t="s">
        <v>168</v>
      </c>
      <c r="C136" s="6">
        <v>0.27</v>
      </c>
      <c r="D136" s="6">
        <v>0.27</v>
      </c>
      <c r="E136" s="6">
        <v>0.27</v>
      </c>
      <c r="F136" s="6">
        <v>0.27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</row>
    <row r="137" spans="1:22" x14ac:dyDescent="0.35">
      <c r="A137" s="2" t="s">
        <v>157</v>
      </c>
      <c r="B137" s="2" t="s">
        <v>169</v>
      </c>
      <c r="C137" s="6">
        <v>-8502.8700000000008</v>
      </c>
      <c r="D137" s="15">
        <v>1619516.01</v>
      </c>
      <c r="E137" s="6">
        <v>-24107.47</v>
      </c>
      <c r="F137" s="6">
        <v>-31553.57</v>
      </c>
      <c r="G137" s="6">
        <v>-39792.53</v>
      </c>
      <c r="H137" s="6">
        <v>-39792.53</v>
      </c>
      <c r="I137" s="6">
        <v>-39792.53</v>
      </c>
      <c r="J137" s="6">
        <v>-39792.53</v>
      </c>
      <c r="K137" s="6">
        <v>-39792.53</v>
      </c>
      <c r="L137" s="6">
        <v>-39792.53</v>
      </c>
      <c r="M137" s="6">
        <v>-39792.53</v>
      </c>
      <c r="N137" s="6">
        <v>-39792.53</v>
      </c>
      <c r="O137" s="6">
        <v>-39792.53</v>
      </c>
      <c r="P137" s="6">
        <v>-39792.53</v>
      </c>
      <c r="Q137" s="6">
        <v>-39792.53</v>
      </c>
      <c r="R137" s="6">
        <v>-39792.53</v>
      </c>
      <c r="S137" s="6">
        <v>4231729.7825000007</v>
      </c>
      <c r="T137" s="6">
        <v>4231729.7825000007</v>
      </c>
      <c r="U137" s="6">
        <v>4231729.7825000007</v>
      </c>
      <c r="V137" s="6">
        <v>4231729.7825000007</v>
      </c>
    </row>
    <row r="138" spans="1:22" x14ac:dyDescent="0.35">
      <c r="A138" s="2" t="s">
        <v>157</v>
      </c>
      <c r="B138" s="2" t="s">
        <v>170</v>
      </c>
      <c r="C138" s="6">
        <v>0.27</v>
      </c>
      <c r="D138" s="6">
        <v>0.27</v>
      </c>
      <c r="E138" s="6">
        <v>0.27</v>
      </c>
      <c r="F138" s="6">
        <v>0.27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</row>
    <row r="139" spans="1:22" x14ac:dyDescent="0.35">
      <c r="A139" s="2" t="s">
        <v>157</v>
      </c>
      <c r="B139" s="2" t="s">
        <v>171</v>
      </c>
      <c r="C139" s="6">
        <v>-1984.9</v>
      </c>
      <c r="D139" s="15">
        <v>32518.9</v>
      </c>
      <c r="E139" s="6">
        <v>-1157.6600000000001</v>
      </c>
      <c r="F139" s="6">
        <v>-1515.2</v>
      </c>
      <c r="G139" s="6">
        <v>-3144.03</v>
      </c>
      <c r="H139" s="6">
        <v>-3144.03</v>
      </c>
      <c r="I139" s="6">
        <v>-3144.03</v>
      </c>
      <c r="J139" s="6">
        <v>-3144.03</v>
      </c>
      <c r="K139" s="6">
        <v>-3144.03</v>
      </c>
      <c r="L139" s="6">
        <v>-3144.03</v>
      </c>
      <c r="M139" s="6">
        <v>-3144.03</v>
      </c>
      <c r="N139" s="6">
        <v>-3144.03</v>
      </c>
      <c r="O139" s="6">
        <v>-3144.03</v>
      </c>
      <c r="P139" s="6">
        <v>-3144.03</v>
      </c>
      <c r="Q139" s="6">
        <v>-3144.03</v>
      </c>
      <c r="R139" s="6">
        <v>-3144.03</v>
      </c>
      <c r="S139" s="6">
        <v>-67852.227499999994</v>
      </c>
      <c r="T139" s="6">
        <v>-67852.227499999994</v>
      </c>
      <c r="U139" s="6">
        <v>-67852.227499999994</v>
      </c>
      <c r="V139" s="6">
        <v>-67852.227499999994</v>
      </c>
    </row>
    <row r="140" spans="1:22" x14ac:dyDescent="0.35">
      <c r="A140" s="2" t="s">
        <v>157</v>
      </c>
      <c r="B140" s="2" t="s">
        <v>172</v>
      </c>
      <c r="C140" s="6">
        <v>0.27</v>
      </c>
      <c r="D140" s="6">
        <v>0.27</v>
      </c>
      <c r="E140" s="6">
        <v>0.27</v>
      </c>
      <c r="F140" s="6">
        <v>0.27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</row>
    <row r="141" spans="1:22" x14ac:dyDescent="0.35">
      <c r="A141" s="2" t="s">
        <v>157</v>
      </c>
      <c r="B141" s="2" t="s">
        <v>173</v>
      </c>
      <c r="C141" s="6">
        <v>-117867.15</v>
      </c>
      <c r="D141" s="15">
        <v>2105033.89</v>
      </c>
      <c r="E141" s="6">
        <v>-97746.76</v>
      </c>
      <c r="F141" s="6">
        <f>97746.76-282526.6</f>
        <v>-184779.83999999997</v>
      </c>
      <c r="G141" s="6">
        <v>-188234.95</v>
      </c>
      <c r="H141" s="6">
        <v>-188234.95</v>
      </c>
      <c r="I141" s="6">
        <v>-188234.95</v>
      </c>
      <c r="J141" s="6">
        <v>-188234.95</v>
      </c>
      <c r="K141" s="6">
        <v>-188234.95</v>
      </c>
      <c r="L141" s="6">
        <v>-188234.95</v>
      </c>
      <c r="M141" s="6">
        <v>-188234.95</v>
      </c>
      <c r="N141" s="6">
        <v>-188234.95</v>
      </c>
      <c r="O141" s="6">
        <v>-188234.95</v>
      </c>
      <c r="P141" s="6">
        <v>-188234.95</v>
      </c>
      <c r="Q141" s="6">
        <v>-188234.95</v>
      </c>
      <c r="R141" s="6">
        <v>-188234.95</v>
      </c>
      <c r="S141" s="6">
        <v>-4459639.3099999996</v>
      </c>
      <c r="T141" s="6">
        <v>-4459639.3099999996</v>
      </c>
      <c r="U141" s="6">
        <v>-4459639.3099999996</v>
      </c>
      <c r="V141" s="6">
        <v>-4459639.3099999996</v>
      </c>
    </row>
    <row r="142" spans="1:22" x14ac:dyDescent="0.35">
      <c r="A142" s="2" t="s">
        <v>157</v>
      </c>
      <c r="B142" s="2" t="s">
        <v>174</v>
      </c>
      <c r="C142" s="6">
        <v>0.27</v>
      </c>
      <c r="D142" s="6">
        <v>0.27</v>
      </c>
      <c r="E142" s="6">
        <v>0.27</v>
      </c>
      <c r="F142" s="6">
        <v>0.27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</row>
    <row r="143" spans="1:22" x14ac:dyDescent="0.35">
      <c r="A143" s="2" t="s">
        <v>157</v>
      </c>
      <c r="B143" s="2" t="s">
        <v>175</v>
      </c>
      <c r="C143" s="6">
        <v>-264680.58</v>
      </c>
      <c r="D143" s="15">
        <v>-394539.96</v>
      </c>
      <c r="E143" s="6">
        <v>9858.2999999999993</v>
      </c>
      <c r="F143" s="6">
        <v>12903.24</v>
      </c>
      <c r="G143" s="6">
        <v>16272.63</v>
      </c>
      <c r="H143" s="6">
        <v>16272.63</v>
      </c>
      <c r="I143" s="6">
        <v>16272.63</v>
      </c>
      <c r="J143" s="6">
        <v>16272.63</v>
      </c>
      <c r="K143" s="6">
        <v>16272.63</v>
      </c>
      <c r="L143" s="6">
        <v>16272.63</v>
      </c>
      <c r="M143" s="6">
        <v>16272.63</v>
      </c>
      <c r="N143" s="6">
        <v>16272.63</v>
      </c>
      <c r="O143" s="6">
        <v>16272.63</v>
      </c>
      <c r="P143" s="6">
        <v>16272.63</v>
      </c>
      <c r="Q143" s="6">
        <v>16272.63</v>
      </c>
      <c r="R143" s="6">
        <v>16272.63</v>
      </c>
      <c r="S143" s="6">
        <v>3023235.8475000001</v>
      </c>
      <c r="T143" s="6">
        <v>3023235.8475000001</v>
      </c>
      <c r="U143" s="6">
        <v>3023235.8475000001</v>
      </c>
      <c r="V143" s="6">
        <v>3023235.8475000001</v>
      </c>
    </row>
    <row r="144" spans="1:22" x14ac:dyDescent="0.35">
      <c r="A144" s="2" t="s">
        <v>157</v>
      </c>
      <c r="B144" s="2" t="s">
        <v>176</v>
      </c>
      <c r="C144" s="6">
        <v>0.27</v>
      </c>
      <c r="D144" s="6">
        <v>0.27</v>
      </c>
      <c r="E144" s="6">
        <v>0.27</v>
      </c>
      <c r="F144" s="6">
        <v>0.27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</row>
    <row r="145" spans="1:22" x14ac:dyDescent="0.35">
      <c r="A145" s="2" t="s">
        <v>157</v>
      </c>
      <c r="B145" s="2" t="s">
        <v>177</v>
      </c>
      <c r="C145" s="6">
        <v>-15092.7</v>
      </c>
      <c r="D145" s="15">
        <v>-4504.63</v>
      </c>
      <c r="E145" s="6">
        <v>-732.88</v>
      </c>
      <c r="F145" s="6">
        <v>-959.25</v>
      </c>
      <c r="G145" s="6">
        <v>-311.47000000000003</v>
      </c>
      <c r="H145" s="6">
        <v>-311.47000000000003</v>
      </c>
      <c r="I145" s="6">
        <v>-311.47000000000003</v>
      </c>
      <c r="J145" s="6">
        <v>-311.47000000000003</v>
      </c>
      <c r="K145" s="6">
        <v>-311.47000000000003</v>
      </c>
      <c r="L145" s="6">
        <v>-311.47000000000003</v>
      </c>
      <c r="M145" s="6">
        <v>-311.47000000000003</v>
      </c>
      <c r="N145" s="6">
        <v>-311.47000000000003</v>
      </c>
      <c r="O145" s="6">
        <v>-311.47000000000003</v>
      </c>
      <c r="P145" s="6">
        <v>-311.47000000000003</v>
      </c>
      <c r="Q145" s="6">
        <v>-311.47000000000003</v>
      </c>
      <c r="R145" s="6">
        <v>-311.47000000000003</v>
      </c>
      <c r="S145" s="6">
        <v>-47168.762499999997</v>
      </c>
      <c r="T145" s="6">
        <v>-47168.762499999997</v>
      </c>
      <c r="U145" s="6">
        <v>-47168.762499999997</v>
      </c>
      <c r="V145" s="6">
        <v>-47168.762499999997</v>
      </c>
    </row>
    <row r="146" spans="1:22" x14ac:dyDescent="0.35">
      <c r="A146" s="2" t="s">
        <v>157</v>
      </c>
      <c r="B146" s="2" t="s">
        <v>178</v>
      </c>
      <c r="C146" s="6">
        <v>0.27</v>
      </c>
      <c r="D146" s="6">
        <v>0.27</v>
      </c>
      <c r="E146" s="6">
        <v>0.27</v>
      </c>
      <c r="F146" s="6">
        <v>0.27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</row>
    <row r="147" spans="1:22" x14ac:dyDescent="0.35">
      <c r="A147" s="2" t="s">
        <v>157</v>
      </c>
      <c r="B147" s="2" t="s">
        <v>179</v>
      </c>
      <c r="C147" s="6">
        <v>-190982.51</v>
      </c>
      <c r="D147" s="15">
        <v>-312904.25</v>
      </c>
      <c r="E147" s="6">
        <v>-71797.41</v>
      </c>
      <c r="F147" s="6">
        <f>71797.41-207521.76</f>
        <v>-135724.35</v>
      </c>
      <c r="G147" s="6">
        <v>-18059.169999999998</v>
      </c>
      <c r="H147" s="6">
        <v>-18059.169999999998</v>
      </c>
      <c r="I147" s="6">
        <v>-18059.169999999998</v>
      </c>
      <c r="J147" s="6">
        <v>-18059.169999999998</v>
      </c>
      <c r="K147" s="6">
        <v>-18059.169999999998</v>
      </c>
      <c r="L147" s="6">
        <v>-18059.169999999998</v>
      </c>
      <c r="M147" s="6">
        <v>-18059.169999999998</v>
      </c>
      <c r="N147" s="6">
        <v>-18059.169999999998</v>
      </c>
      <c r="O147" s="6">
        <v>-18059.169999999998</v>
      </c>
      <c r="P147" s="6">
        <v>-18059.169999999998</v>
      </c>
      <c r="Q147" s="6">
        <v>-18059.169999999998</v>
      </c>
      <c r="R147" s="6">
        <v>-18059.169999999998</v>
      </c>
      <c r="S147" s="6">
        <v>-2972293.5550000002</v>
      </c>
      <c r="T147" s="6">
        <v>-2972293.5550000002</v>
      </c>
      <c r="U147" s="6">
        <v>-2972293.5550000002</v>
      </c>
      <c r="V147" s="6">
        <v>-2972293.5550000002</v>
      </c>
    </row>
    <row r="148" spans="1:22" s="11" customFormat="1" x14ac:dyDescent="0.35">
      <c r="A148" s="12" t="s">
        <v>268</v>
      </c>
      <c r="B148" s="12" t="s">
        <v>421</v>
      </c>
      <c r="C148" s="6">
        <v>0.27</v>
      </c>
      <c r="D148" s="6">
        <v>0.27</v>
      </c>
      <c r="E148" s="6">
        <v>0.27</v>
      </c>
      <c r="F148" s="6">
        <v>0.27</v>
      </c>
      <c r="G148" s="6">
        <v>0.27</v>
      </c>
      <c r="H148" s="6">
        <v>0.27</v>
      </c>
      <c r="I148" s="6">
        <v>0.27</v>
      </c>
      <c r="J148" s="6">
        <v>0.27</v>
      </c>
      <c r="K148" s="6">
        <v>0.27</v>
      </c>
      <c r="L148" s="6">
        <v>0.27</v>
      </c>
      <c r="M148" s="6">
        <v>0.27</v>
      </c>
      <c r="N148" s="6">
        <v>0.27</v>
      </c>
      <c r="O148" s="6">
        <v>0.27</v>
      </c>
      <c r="P148" s="6">
        <v>0.27</v>
      </c>
      <c r="Q148" s="6">
        <v>0.27</v>
      </c>
      <c r="R148" s="6">
        <v>0.27</v>
      </c>
      <c r="S148" s="16">
        <v>-173274.9025</v>
      </c>
      <c r="T148" s="16">
        <v>-173274.9025</v>
      </c>
      <c r="U148" s="16">
        <v>-173274.9025</v>
      </c>
      <c r="V148" s="16">
        <v>-173274.9025</v>
      </c>
    </row>
    <row r="149" spans="1:22" x14ac:dyDescent="0.35">
      <c r="A149" s="2" t="s">
        <v>180</v>
      </c>
      <c r="B149" s="2"/>
      <c r="C149" s="6">
        <f>SUM(C126:C148)</f>
        <v>-483843.27999999991</v>
      </c>
      <c r="D149" s="6">
        <f t="shared" ref="D149:V149" si="4">SUM(D126:D148)</f>
        <v>-277593.86999999965</v>
      </c>
      <c r="E149" s="6">
        <f t="shared" si="4"/>
        <v>-249674.28000000006</v>
      </c>
      <c r="F149" s="6">
        <f t="shared" si="4"/>
        <v>-440795.87999999989</v>
      </c>
      <c r="G149" s="6">
        <f t="shared" si="4"/>
        <v>-347648.37999999995</v>
      </c>
      <c r="H149" s="6">
        <f t="shared" si="4"/>
        <v>-347648.37999999995</v>
      </c>
      <c r="I149" s="6">
        <f t="shared" si="4"/>
        <v>-347648.37999999995</v>
      </c>
      <c r="J149" s="6">
        <f t="shared" si="4"/>
        <v>-347648.37999999995</v>
      </c>
      <c r="K149" s="6">
        <f t="shared" si="4"/>
        <v>-347648.37999999995</v>
      </c>
      <c r="L149" s="6">
        <f t="shared" si="4"/>
        <v>-347648.37999999995</v>
      </c>
      <c r="M149" s="6">
        <f t="shared" si="4"/>
        <v>-347648.37999999995</v>
      </c>
      <c r="N149" s="6">
        <f t="shared" si="4"/>
        <v>-347648.37999999995</v>
      </c>
      <c r="O149" s="6">
        <f t="shared" si="4"/>
        <v>-347648.37999999995</v>
      </c>
      <c r="P149" s="6">
        <f t="shared" si="4"/>
        <v>-347648.37999999995</v>
      </c>
      <c r="Q149" s="6">
        <f t="shared" si="4"/>
        <v>-347648.37999999995</v>
      </c>
      <c r="R149" s="6">
        <f t="shared" si="4"/>
        <v>-347648.37999999995</v>
      </c>
      <c r="S149" s="6">
        <f t="shared" si="4"/>
        <v>-622870.30999999878</v>
      </c>
      <c r="T149" s="6">
        <f t="shared" si="4"/>
        <v>-622870.30999999878</v>
      </c>
      <c r="U149" s="6">
        <f t="shared" si="4"/>
        <v>-622870.30999999878</v>
      </c>
      <c r="V149" s="6">
        <f t="shared" si="4"/>
        <v>-622870.30999999878</v>
      </c>
    </row>
    <row r="150" spans="1:22" x14ac:dyDescent="0.35">
      <c r="A150" s="2" t="s">
        <v>181</v>
      </c>
      <c r="B150" s="2"/>
      <c r="C150" s="6"/>
      <c r="D150" s="15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x14ac:dyDescent="0.35">
      <c r="A151" s="2" t="s">
        <v>147</v>
      </c>
      <c r="B151" s="2" t="s">
        <v>148</v>
      </c>
      <c r="C151" s="6">
        <v>-1</v>
      </c>
      <c r="D151" s="6">
        <v>0.27</v>
      </c>
      <c r="E151" s="6">
        <v>0.27</v>
      </c>
      <c r="F151" s="6">
        <v>59</v>
      </c>
      <c r="G151" s="6">
        <v>2.31</v>
      </c>
      <c r="H151" s="6">
        <v>2.31</v>
      </c>
      <c r="I151" s="6">
        <v>2.31</v>
      </c>
      <c r="J151" s="6">
        <v>2.31</v>
      </c>
      <c r="K151" s="6">
        <v>2.31</v>
      </c>
      <c r="L151" s="6">
        <v>2.31</v>
      </c>
      <c r="M151" s="6">
        <v>2.31</v>
      </c>
      <c r="N151" s="6">
        <v>2.31</v>
      </c>
      <c r="O151" s="6">
        <v>2.31</v>
      </c>
      <c r="P151" s="6">
        <v>2.31</v>
      </c>
      <c r="Q151" s="6">
        <v>2.31</v>
      </c>
      <c r="R151" s="6">
        <v>2.31</v>
      </c>
      <c r="S151" s="6">
        <v>6.4050000000000002</v>
      </c>
      <c r="T151" s="6">
        <v>6.4050000000000002</v>
      </c>
      <c r="U151" s="6">
        <v>6.4050000000000002</v>
      </c>
      <c r="V151" s="6">
        <v>6.4050000000000002</v>
      </c>
    </row>
    <row r="152" spans="1:22" x14ac:dyDescent="0.35">
      <c r="A152" s="2" t="s">
        <v>149</v>
      </c>
      <c r="B152" s="2" t="s">
        <v>150</v>
      </c>
      <c r="C152" s="16">
        <v>0.27</v>
      </c>
      <c r="D152" s="16">
        <v>0.27</v>
      </c>
      <c r="E152" s="16">
        <v>0.27</v>
      </c>
      <c r="F152" s="16">
        <v>0.27</v>
      </c>
      <c r="G152" s="16">
        <v>-0.01</v>
      </c>
      <c r="H152" s="16">
        <v>-0.01</v>
      </c>
      <c r="I152" s="16">
        <v>-0.01</v>
      </c>
      <c r="J152" s="16">
        <v>-0.01</v>
      </c>
      <c r="K152" s="16">
        <v>-0.01</v>
      </c>
      <c r="L152" s="16">
        <v>-0.01</v>
      </c>
      <c r="M152" s="16">
        <v>-0.01</v>
      </c>
      <c r="N152" s="16">
        <v>-0.01</v>
      </c>
      <c r="O152" s="16">
        <v>-0.01</v>
      </c>
      <c r="P152" s="16">
        <v>-0.01</v>
      </c>
      <c r="Q152" s="16">
        <v>-0.01</v>
      </c>
      <c r="R152" s="16">
        <v>-0.01</v>
      </c>
      <c r="S152" s="16"/>
      <c r="T152" s="16"/>
      <c r="U152" s="16"/>
      <c r="V152" s="16"/>
    </row>
    <row r="153" spans="1:22" x14ac:dyDescent="0.35">
      <c r="A153" s="2" t="s">
        <v>182</v>
      </c>
      <c r="B153" s="2"/>
      <c r="C153" s="6">
        <f>SUM(C151:C152)</f>
        <v>-0.73</v>
      </c>
      <c r="D153" s="6">
        <f t="shared" ref="D153:V153" si="5">SUM(D151:D152)</f>
        <v>0.54</v>
      </c>
      <c r="E153" s="6">
        <f t="shared" si="5"/>
        <v>0.54</v>
      </c>
      <c r="F153" s="6">
        <f t="shared" si="5"/>
        <v>59.27</v>
      </c>
      <c r="G153" s="6">
        <f t="shared" si="5"/>
        <v>2.3000000000000003</v>
      </c>
      <c r="H153" s="6">
        <f t="shared" si="5"/>
        <v>2.3000000000000003</v>
      </c>
      <c r="I153" s="6">
        <f t="shared" si="5"/>
        <v>2.3000000000000003</v>
      </c>
      <c r="J153" s="6">
        <f t="shared" si="5"/>
        <v>2.3000000000000003</v>
      </c>
      <c r="K153" s="6">
        <f t="shared" si="5"/>
        <v>2.3000000000000003</v>
      </c>
      <c r="L153" s="6">
        <f t="shared" si="5"/>
        <v>2.3000000000000003</v>
      </c>
      <c r="M153" s="6">
        <f t="shared" si="5"/>
        <v>2.3000000000000003</v>
      </c>
      <c r="N153" s="6">
        <f t="shared" si="5"/>
        <v>2.3000000000000003</v>
      </c>
      <c r="O153" s="6">
        <f t="shared" si="5"/>
        <v>2.3000000000000003</v>
      </c>
      <c r="P153" s="6">
        <f t="shared" si="5"/>
        <v>2.3000000000000003</v>
      </c>
      <c r="Q153" s="6">
        <f t="shared" si="5"/>
        <v>2.3000000000000003</v>
      </c>
      <c r="R153" s="6">
        <f t="shared" si="5"/>
        <v>2.3000000000000003</v>
      </c>
      <c r="S153" s="6">
        <f t="shared" si="5"/>
        <v>6.4050000000000002</v>
      </c>
      <c r="T153" s="6">
        <f t="shared" si="5"/>
        <v>6.4050000000000002</v>
      </c>
      <c r="U153" s="6">
        <f t="shared" si="5"/>
        <v>6.4050000000000002</v>
      </c>
      <c r="V153" s="6">
        <f t="shared" si="5"/>
        <v>6.4050000000000002</v>
      </c>
    </row>
    <row r="154" spans="1:22" s="18" customFormat="1" x14ac:dyDescent="0.35">
      <c r="A154" s="18" t="s">
        <v>183</v>
      </c>
      <c r="C154" s="21"/>
      <c r="D154" s="20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</row>
    <row r="155" spans="1:22" x14ac:dyDescent="0.35">
      <c r="A155" s="2" t="s">
        <v>184</v>
      </c>
      <c r="B155" s="2" t="s">
        <v>185</v>
      </c>
      <c r="C155" s="6">
        <v>94360.77</v>
      </c>
      <c r="D155" s="6">
        <v>0.27</v>
      </c>
      <c r="E155" s="6">
        <v>0.27</v>
      </c>
      <c r="F155" s="6">
        <v>0.27</v>
      </c>
      <c r="G155" s="6">
        <v>33113.89</v>
      </c>
      <c r="H155" s="6">
        <v>33113.89</v>
      </c>
      <c r="I155" s="6">
        <v>33113.89</v>
      </c>
      <c r="J155" s="6">
        <v>33113.89</v>
      </c>
      <c r="K155" s="6">
        <v>33113.89</v>
      </c>
      <c r="L155" s="6">
        <v>33113.89</v>
      </c>
      <c r="M155" s="6">
        <v>33113.89</v>
      </c>
      <c r="N155" s="6">
        <v>33113.89</v>
      </c>
      <c r="O155" s="6">
        <v>33113.89</v>
      </c>
      <c r="P155" s="6">
        <v>33113.89</v>
      </c>
      <c r="Q155" s="6">
        <v>33113.89</v>
      </c>
      <c r="R155" s="6">
        <v>33113.89</v>
      </c>
      <c r="S155" s="6">
        <v>233063.04999999981</v>
      </c>
      <c r="T155" s="6">
        <v>233063.04999999981</v>
      </c>
      <c r="U155" s="6">
        <v>233063.04999999981</v>
      </c>
      <c r="V155" s="6">
        <v>233063.04999999981</v>
      </c>
    </row>
    <row r="156" spans="1:22" x14ac:dyDescent="0.35">
      <c r="A156" s="2" t="s">
        <v>157</v>
      </c>
      <c r="B156" s="2" t="s">
        <v>158</v>
      </c>
      <c r="C156" s="6">
        <v>-25992.82</v>
      </c>
      <c r="D156" s="15">
        <v>25992.82</v>
      </c>
      <c r="E156" s="6">
        <v>0.27</v>
      </c>
      <c r="F156" s="6">
        <v>0.27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-4496124.0674999999</v>
      </c>
      <c r="T156" s="6">
        <v>-4496124.0674999999</v>
      </c>
      <c r="U156" s="6">
        <v>-4496124.0674999999</v>
      </c>
      <c r="V156" s="6">
        <v>-4496124.0674999999</v>
      </c>
    </row>
    <row r="157" spans="1:22" x14ac:dyDescent="0.35">
      <c r="A157" s="2" t="s">
        <v>157</v>
      </c>
      <c r="B157" s="2" t="s">
        <v>159</v>
      </c>
      <c r="C157" s="6">
        <v>0.27</v>
      </c>
      <c r="D157" s="6">
        <v>0.27</v>
      </c>
      <c r="E157" s="6">
        <v>0.27</v>
      </c>
      <c r="F157" s="6">
        <v>0.27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</row>
    <row r="158" spans="1:22" x14ac:dyDescent="0.35">
      <c r="A158" s="2" t="s">
        <v>157</v>
      </c>
      <c r="B158" s="2" t="s">
        <v>160</v>
      </c>
      <c r="C158" s="6">
        <v>1372</v>
      </c>
      <c r="D158" s="15">
        <v>942</v>
      </c>
      <c r="E158" s="6">
        <v>1332</v>
      </c>
      <c r="F158" s="6">
        <v>1332</v>
      </c>
      <c r="G158" s="6">
        <v>1596.48</v>
      </c>
      <c r="H158" s="6">
        <v>1596.48</v>
      </c>
      <c r="I158" s="6">
        <v>1596.48</v>
      </c>
      <c r="J158" s="6">
        <v>1596.48</v>
      </c>
      <c r="K158" s="6">
        <v>1596.48</v>
      </c>
      <c r="L158" s="6">
        <v>1596.48</v>
      </c>
      <c r="M158" s="6">
        <v>1596.48</v>
      </c>
      <c r="N158" s="6">
        <v>1596.48</v>
      </c>
      <c r="O158" s="6">
        <v>1596.48</v>
      </c>
      <c r="P158" s="6">
        <v>1596.48</v>
      </c>
      <c r="Q158" s="6">
        <v>1596.48</v>
      </c>
      <c r="R158" s="6">
        <v>1596.48</v>
      </c>
      <c r="S158" s="6">
        <v>73589.552500000005</v>
      </c>
      <c r="T158" s="6">
        <v>73589.552500000005</v>
      </c>
      <c r="U158" s="6">
        <v>73589.552500000005</v>
      </c>
      <c r="V158" s="6">
        <v>73589.552500000005</v>
      </c>
    </row>
    <row r="159" spans="1:22" x14ac:dyDescent="0.35">
      <c r="A159" s="2" t="s">
        <v>157</v>
      </c>
      <c r="B159" s="2" t="s">
        <v>161</v>
      </c>
      <c r="C159" s="6">
        <v>90076</v>
      </c>
      <c r="D159" s="15"/>
      <c r="E159" s="6"/>
      <c r="F159" s="6"/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</row>
    <row r="160" spans="1:22" x14ac:dyDescent="0.35">
      <c r="A160" s="2" t="s">
        <v>157</v>
      </c>
      <c r="B160" s="2" t="s">
        <v>162</v>
      </c>
      <c r="C160" s="16"/>
      <c r="D160" s="17">
        <v>61852</v>
      </c>
      <c r="E160" s="16">
        <v>87455</v>
      </c>
      <c r="F160" s="16">
        <f>-87455+174910</f>
        <v>87455</v>
      </c>
      <c r="G160" s="16">
        <v>105908.83</v>
      </c>
      <c r="H160" s="16">
        <v>105908.83</v>
      </c>
      <c r="I160" s="16">
        <v>105908.83</v>
      </c>
      <c r="J160" s="16">
        <v>105908.83</v>
      </c>
      <c r="K160" s="16">
        <v>105908.83</v>
      </c>
      <c r="L160" s="16">
        <v>105908.83</v>
      </c>
      <c r="M160" s="16">
        <v>105908.83</v>
      </c>
      <c r="N160" s="16">
        <v>105908.83</v>
      </c>
      <c r="O160" s="16">
        <v>105908.83</v>
      </c>
      <c r="P160" s="16">
        <v>105908.83</v>
      </c>
      <c r="Q160" s="16">
        <v>105908.83</v>
      </c>
      <c r="R160" s="16">
        <v>105908.83</v>
      </c>
      <c r="S160" s="16">
        <v>4832448.5149999997</v>
      </c>
      <c r="T160" s="16">
        <v>4832448.5149999997</v>
      </c>
      <c r="U160" s="16">
        <v>4832448.5149999997</v>
      </c>
      <c r="V160" s="16">
        <v>4832448.5149999997</v>
      </c>
    </row>
    <row r="161" spans="1:22" s="18" customFormat="1" x14ac:dyDescent="0.35">
      <c r="A161" s="18" t="s">
        <v>186</v>
      </c>
      <c r="C161" s="21">
        <f>SUM(C155:C160)</f>
        <v>159816.22000000003</v>
      </c>
      <c r="D161" s="21">
        <f t="shared" ref="D161:V161" si="6">SUM(D155:D160)</f>
        <v>88787.36</v>
      </c>
      <c r="E161" s="21">
        <f t="shared" si="6"/>
        <v>88787.81</v>
      </c>
      <c r="F161" s="21">
        <f t="shared" si="6"/>
        <v>88787.81</v>
      </c>
      <c r="G161" s="21">
        <f t="shared" si="6"/>
        <v>140619.20000000001</v>
      </c>
      <c r="H161" s="21">
        <f t="shared" si="6"/>
        <v>140619.20000000001</v>
      </c>
      <c r="I161" s="21">
        <f t="shared" si="6"/>
        <v>140619.20000000001</v>
      </c>
      <c r="J161" s="21">
        <f t="shared" si="6"/>
        <v>140619.20000000001</v>
      </c>
      <c r="K161" s="21">
        <f t="shared" si="6"/>
        <v>140619.20000000001</v>
      </c>
      <c r="L161" s="21">
        <f t="shared" si="6"/>
        <v>140619.20000000001</v>
      </c>
      <c r="M161" s="21">
        <f t="shared" si="6"/>
        <v>140619.20000000001</v>
      </c>
      <c r="N161" s="21">
        <f t="shared" si="6"/>
        <v>140619.20000000001</v>
      </c>
      <c r="O161" s="21">
        <f t="shared" si="6"/>
        <v>140619.20000000001</v>
      </c>
      <c r="P161" s="21">
        <f t="shared" si="6"/>
        <v>140619.20000000001</v>
      </c>
      <c r="Q161" s="21">
        <f t="shared" si="6"/>
        <v>140619.20000000001</v>
      </c>
      <c r="R161" s="21">
        <f t="shared" si="6"/>
        <v>140619.20000000001</v>
      </c>
      <c r="S161" s="21">
        <f t="shared" si="6"/>
        <v>642977.04999999981</v>
      </c>
      <c r="T161" s="21">
        <f t="shared" si="6"/>
        <v>642977.04999999981</v>
      </c>
      <c r="U161" s="21">
        <f t="shared" si="6"/>
        <v>642977.04999999981</v>
      </c>
      <c r="V161" s="21">
        <f t="shared" si="6"/>
        <v>642977.04999999981</v>
      </c>
    </row>
    <row r="162" spans="1:22" x14ac:dyDescent="0.35">
      <c r="A162" s="2" t="s">
        <v>187</v>
      </c>
      <c r="B162" s="2"/>
      <c r="C162" s="6"/>
      <c r="D162" s="15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x14ac:dyDescent="0.35">
      <c r="A163" s="2" t="s">
        <v>157</v>
      </c>
      <c r="B163" s="2" t="s">
        <v>158</v>
      </c>
      <c r="C163" s="6">
        <v>25992.82</v>
      </c>
      <c r="D163" s="15">
        <v>-25992.82</v>
      </c>
      <c r="E163" s="6">
        <v>0.27</v>
      </c>
      <c r="F163" s="6">
        <v>0.27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4496124.0674999999</v>
      </c>
      <c r="T163" s="6">
        <v>4496124.0674999999</v>
      </c>
      <c r="U163" s="6">
        <v>4496124.0674999999</v>
      </c>
      <c r="V163" s="6">
        <v>4496124.0674999999</v>
      </c>
    </row>
    <row r="164" spans="1:22" x14ac:dyDescent="0.35">
      <c r="A164" s="2" t="s">
        <v>157</v>
      </c>
      <c r="B164" s="2" t="s">
        <v>159</v>
      </c>
      <c r="C164" s="6">
        <v>0.27</v>
      </c>
      <c r="D164" s="6">
        <v>0.27</v>
      </c>
      <c r="E164" s="6">
        <v>0.27</v>
      </c>
      <c r="F164" s="6">
        <v>0.27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</row>
    <row r="165" spans="1:22" x14ac:dyDescent="0.35">
      <c r="A165" s="2" t="s">
        <v>157</v>
      </c>
      <c r="B165" s="2" t="s">
        <v>160</v>
      </c>
      <c r="C165" s="6">
        <v>-1372</v>
      </c>
      <c r="D165" s="15">
        <v>-942</v>
      </c>
      <c r="E165" s="6">
        <v>-1332</v>
      </c>
      <c r="F165" s="6">
        <v>-1332</v>
      </c>
      <c r="G165" s="6">
        <v>-1596.48</v>
      </c>
      <c r="H165" s="6">
        <v>-1596.48</v>
      </c>
      <c r="I165" s="6">
        <v>-1596.48</v>
      </c>
      <c r="J165" s="6">
        <v>-1596.48</v>
      </c>
      <c r="K165" s="6">
        <v>-1596.48</v>
      </c>
      <c r="L165" s="6">
        <v>-1596.48</v>
      </c>
      <c r="M165" s="6">
        <v>-1596.48</v>
      </c>
      <c r="N165" s="6">
        <v>-1596.48</v>
      </c>
      <c r="O165" s="6">
        <v>-1596.48</v>
      </c>
      <c r="P165" s="6">
        <v>-1596.48</v>
      </c>
      <c r="Q165" s="6">
        <v>-1596.48</v>
      </c>
      <c r="R165" s="6">
        <v>-1596.48</v>
      </c>
      <c r="S165" s="6">
        <v>-73589.552500000005</v>
      </c>
      <c r="T165" s="6">
        <v>-73589.552500000005</v>
      </c>
      <c r="U165" s="6">
        <v>-73589.552500000005</v>
      </c>
      <c r="V165" s="6">
        <v>-73589.552500000005</v>
      </c>
    </row>
    <row r="166" spans="1:22" x14ac:dyDescent="0.35">
      <c r="A166" s="2" t="s">
        <v>157</v>
      </c>
      <c r="B166" s="2" t="s">
        <v>161</v>
      </c>
      <c r="C166" s="6">
        <v>0.27</v>
      </c>
      <c r="D166" s="6">
        <v>0.27</v>
      </c>
      <c r="E166" s="6">
        <v>0.27</v>
      </c>
      <c r="F166" s="6">
        <v>0.27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</row>
    <row r="167" spans="1:22" x14ac:dyDescent="0.35">
      <c r="A167" s="2" t="s">
        <v>157</v>
      </c>
      <c r="B167" s="2" t="s">
        <v>162</v>
      </c>
      <c r="C167" s="16">
        <v>-90076</v>
      </c>
      <c r="D167" s="17">
        <v>-61852</v>
      </c>
      <c r="E167" s="16">
        <v>-87455</v>
      </c>
      <c r="F167" s="16">
        <f>87455-174910</f>
        <v>-87455</v>
      </c>
      <c r="G167" s="16">
        <v>-105908.83</v>
      </c>
      <c r="H167" s="16">
        <v>-105908.83</v>
      </c>
      <c r="I167" s="16">
        <v>-105908.83</v>
      </c>
      <c r="J167" s="16">
        <v>-105908.83</v>
      </c>
      <c r="K167" s="16">
        <v>-105908.83</v>
      </c>
      <c r="L167" s="16">
        <v>-105908.83</v>
      </c>
      <c r="M167" s="16">
        <v>-105908.83</v>
      </c>
      <c r="N167" s="16">
        <v>-105908.83</v>
      </c>
      <c r="O167" s="16">
        <v>-105908.83</v>
      </c>
      <c r="P167" s="16">
        <v>-105908.83</v>
      </c>
      <c r="Q167" s="16">
        <v>-105908.83</v>
      </c>
      <c r="R167" s="16">
        <v>-105908.83</v>
      </c>
      <c r="S167" s="16">
        <v>-4832448.5149999997</v>
      </c>
      <c r="T167" s="16">
        <v>-4832448.5149999997</v>
      </c>
      <c r="U167" s="16">
        <v>-4832448.5149999997</v>
      </c>
      <c r="V167" s="16">
        <v>-4832448.5149999997</v>
      </c>
    </row>
    <row r="168" spans="1:22" x14ac:dyDescent="0.35">
      <c r="A168" s="2" t="s">
        <v>188</v>
      </c>
      <c r="B168" s="2"/>
      <c r="C168" s="6">
        <f>SUM(C163:C167)</f>
        <v>-65454.64</v>
      </c>
      <c r="D168" s="6">
        <f t="shared" ref="D168:V168" si="7">SUM(D163:D167)</f>
        <v>-88786.28</v>
      </c>
      <c r="E168" s="6">
        <f t="shared" si="7"/>
        <v>-88786.19</v>
      </c>
      <c r="F168" s="6">
        <f t="shared" si="7"/>
        <v>-88786.19</v>
      </c>
      <c r="G168" s="6">
        <f t="shared" si="7"/>
        <v>-107505.31</v>
      </c>
      <c r="H168" s="6">
        <f t="shared" si="7"/>
        <v>-107505.31</v>
      </c>
      <c r="I168" s="6">
        <f t="shared" si="7"/>
        <v>-107505.31</v>
      </c>
      <c r="J168" s="6">
        <f t="shared" si="7"/>
        <v>-107505.31</v>
      </c>
      <c r="K168" s="6">
        <f t="shared" si="7"/>
        <v>-107505.31</v>
      </c>
      <c r="L168" s="6">
        <f t="shared" si="7"/>
        <v>-107505.31</v>
      </c>
      <c r="M168" s="6">
        <f t="shared" si="7"/>
        <v>-107505.31</v>
      </c>
      <c r="N168" s="6">
        <f t="shared" si="7"/>
        <v>-107505.31</v>
      </c>
      <c r="O168" s="6">
        <f t="shared" si="7"/>
        <v>-107505.31</v>
      </c>
      <c r="P168" s="6">
        <f t="shared" si="7"/>
        <v>-107505.31</v>
      </c>
      <c r="Q168" s="6">
        <f t="shared" si="7"/>
        <v>-107505.31</v>
      </c>
      <c r="R168" s="6">
        <f t="shared" si="7"/>
        <v>-107505.31</v>
      </c>
      <c r="S168" s="6">
        <f t="shared" si="7"/>
        <v>-409914</v>
      </c>
      <c r="T168" s="6">
        <f t="shared" si="7"/>
        <v>-409914</v>
      </c>
      <c r="U168" s="6">
        <f t="shared" si="7"/>
        <v>-409914</v>
      </c>
      <c r="V168" s="6">
        <f t="shared" si="7"/>
        <v>-409914</v>
      </c>
    </row>
    <row r="169" spans="1:22" x14ac:dyDescent="0.35">
      <c r="A169" s="18" t="s">
        <v>189</v>
      </c>
      <c r="B169" s="2"/>
      <c r="C169" s="6"/>
      <c r="D169" s="15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x14ac:dyDescent="0.35">
      <c r="A170" s="2" t="s">
        <v>190</v>
      </c>
      <c r="B170" s="2" t="s">
        <v>191</v>
      </c>
      <c r="C170" s="6">
        <v>0.27</v>
      </c>
      <c r="D170" s="6">
        <v>0.27</v>
      </c>
      <c r="E170" s="6">
        <v>0.27</v>
      </c>
      <c r="F170" s="6">
        <v>0.27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</row>
    <row r="171" spans="1:22" x14ac:dyDescent="0.35">
      <c r="A171" s="2" t="s">
        <v>192</v>
      </c>
      <c r="B171" s="2" t="s">
        <v>193</v>
      </c>
      <c r="C171" s="6">
        <v>1363.32</v>
      </c>
      <c r="D171" s="6">
        <v>0.27</v>
      </c>
      <c r="E171" s="6">
        <v>0.27</v>
      </c>
      <c r="F171" s="6">
        <v>0.27</v>
      </c>
      <c r="G171" s="6">
        <v>-420</v>
      </c>
      <c r="H171" s="6">
        <v>-420</v>
      </c>
      <c r="I171" s="6">
        <v>-420</v>
      </c>
      <c r="J171" s="6">
        <v>-420</v>
      </c>
      <c r="K171" s="6">
        <v>-420</v>
      </c>
      <c r="L171" s="6">
        <v>-420</v>
      </c>
      <c r="M171" s="6">
        <v>-420</v>
      </c>
      <c r="N171" s="6">
        <v>-420</v>
      </c>
      <c r="O171" s="6">
        <v>-420</v>
      </c>
      <c r="P171" s="6">
        <v>-420</v>
      </c>
      <c r="Q171" s="6">
        <v>-420</v>
      </c>
      <c r="R171" s="6">
        <v>-420</v>
      </c>
      <c r="S171" s="6">
        <v>0</v>
      </c>
      <c r="T171" s="6">
        <v>0</v>
      </c>
      <c r="U171" s="6">
        <v>0</v>
      </c>
      <c r="V171" s="6">
        <v>0</v>
      </c>
    </row>
    <row r="172" spans="1:22" x14ac:dyDescent="0.35">
      <c r="A172" s="2" t="s">
        <v>194</v>
      </c>
      <c r="B172" s="2" t="s">
        <v>195</v>
      </c>
      <c r="C172" s="6">
        <v>-0.63</v>
      </c>
      <c r="D172" s="6">
        <v>0.27</v>
      </c>
      <c r="E172" s="6">
        <v>0.27</v>
      </c>
      <c r="F172" s="6">
        <v>0.27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</row>
    <row r="173" spans="1:22" x14ac:dyDescent="0.35">
      <c r="A173" s="2" t="s">
        <v>196</v>
      </c>
      <c r="B173" s="2" t="s">
        <v>197</v>
      </c>
      <c r="C173" s="6">
        <v>18048044.91</v>
      </c>
      <c r="D173" s="15"/>
      <c r="E173" s="6"/>
      <c r="F173" s="6">
        <v>1868880.55</v>
      </c>
      <c r="G173" s="6">
        <v>216917.13</v>
      </c>
      <c r="H173" s="6">
        <v>216917.13</v>
      </c>
      <c r="I173" s="6">
        <v>216917.13</v>
      </c>
      <c r="J173" s="6">
        <v>216917.13</v>
      </c>
      <c r="K173" s="6">
        <v>216917.13</v>
      </c>
      <c r="L173" s="6">
        <v>216917.13</v>
      </c>
      <c r="M173" s="6">
        <v>216917.13</v>
      </c>
      <c r="N173" s="6">
        <v>216917.13</v>
      </c>
      <c r="O173" s="6">
        <v>216917.13</v>
      </c>
      <c r="P173" s="6">
        <v>216917.13</v>
      </c>
      <c r="Q173" s="6">
        <v>216917.13</v>
      </c>
      <c r="R173" s="6">
        <v>216917.13</v>
      </c>
      <c r="S173" s="6">
        <v>-253173.73749999702</v>
      </c>
      <c r="T173" s="6">
        <v>-253173.73749999702</v>
      </c>
      <c r="U173" s="6">
        <v>-253173.73749999702</v>
      </c>
      <c r="V173" s="6">
        <v>-253173.73749999702</v>
      </c>
    </row>
    <row r="174" spans="1:22" x14ac:dyDescent="0.35">
      <c r="A174" s="2" t="s">
        <v>198</v>
      </c>
      <c r="B174" s="2" t="s">
        <v>199</v>
      </c>
      <c r="C174" s="6">
        <v>0.27</v>
      </c>
      <c r="D174" s="6">
        <v>0.27</v>
      </c>
      <c r="E174" s="6">
        <v>0.27</v>
      </c>
      <c r="F174" s="6">
        <v>0.27</v>
      </c>
      <c r="G174" s="6">
        <v>-94331.03</v>
      </c>
      <c r="H174" s="6">
        <v>-94331.03</v>
      </c>
      <c r="I174" s="6">
        <v>-94331.03</v>
      </c>
      <c r="J174" s="6">
        <v>-94331.03</v>
      </c>
      <c r="K174" s="6">
        <v>-94331.03</v>
      </c>
      <c r="L174" s="6">
        <v>-94331.03</v>
      </c>
      <c r="M174" s="6">
        <v>-94331.03</v>
      </c>
      <c r="N174" s="6">
        <v>-94331.03</v>
      </c>
      <c r="O174" s="6">
        <v>-94331.03</v>
      </c>
      <c r="P174" s="6">
        <v>-94331.03</v>
      </c>
      <c r="Q174" s="6">
        <v>-94331.03</v>
      </c>
      <c r="R174" s="6">
        <v>-94331.03</v>
      </c>
      <c r="S174" s="6">
        <v>59602.04250000001</v>
      </c>
      <c r="T174" s="6">
        <v>59602.04250000001</v>
      </c>
      <c r="U174" s="6">
        <v>59602.04250000001</v>
      </c>
      <c r="V174" s="6">
        <v>59602.04250000001</v>
      </c>
    </row>
    <row r="175" spans="1:22" x14ac:dyDescent="0.35">
      <c r="A175" s="2" t="s">
        <v>200</v>
      </c>
      <c r="B175" s="2" t="s">
        <v>201</v>
      </c>
      <c r="C175" s="6">
        <v>0.27</v>
      </c>
      <c r="D175" s="6">
        <v>0.27</v>
      </c>
      <c r="E175" s="6">
        <v>0.27</v>
      </c>
      <c r="F175" s="6">
        <v>0.27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</row>
    <row r="176" spans="1:22" x14ac:dyDescent="0.35">
      <c r="A176" s="2" t="s">
        <v>202</v>
      </c>
      <c r="B176" s="2" t="s">
        <v>203</v>
      </c>
      <c r="C176" s="6">
        <v>0.27</v>
      </c>
      <c r="D176" s="6">
        <v>0.27</v>
      </c>
      <c r="E176" s="6">
        <v>0.27</v>
      </c>
      <c r="F176" s="6">
        <v>0.27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</row>
    <row r="177" spans="1:22" x14ac:dyDescent="0.35">
      <c r="A177" s="2" t="s">
        <v>204</v>
      </c>
      <c r="B177" s="2" t="s">
        <v>205</v>
      </c>
      <c r="C177" s="6">
        <v>0.27</v>
      </c>
      <c r="D177" s="6">
        <v>0.27</v>
      </c>
      <c r="E177" s="6">
        <v>0.27</v>
      </c>
      <c r="F177" s="6">
        <v>0.27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</row>
    <row r="178" spans="1:22" x14ac:dyDescent="0.35">
      <c r="A178" s="2" t="s">
        <v>206</v>
      </c>
      <c r="B178" s="2" t="s">
        <v>207</v>
      </c>
      <c r="C178" s="6">
        <v>785.59</v>
      </c>
      <c r="D178" s="15">
        <v>790.71</v>
      </c>
      <c r="E178" s="6">
        <v>795.85</v>
      </c>
      <c r="F178" s="6">
        <v>801.03</v>
      </c>
      <c r="G178" s="6">
        <v>553.48</v>
      </c>
      <c r="H178" s="6">
        <v>553.48</v>
      </c>
      <c r="I178" s="6">
        <v>553.48</v>
      </c>
      <c r="J178" s="6">
        <v>553.48</v>
      </c>
      <c r="K178" s="6">
        <v>553.48</v>
      </c>
      <c r="L178" s="6">
        <v>553.48</v>
      </c>
      <c r="M178" s="6">
        <v>553.48</v>
      </c>
      <c r="N178" s="6">
        <v>553.48</v>
      </c>
      <c r="O178" s="6">
        <v>553.48</v>
      </c>
      <c r="P178" s="6">
        <v>553.48</v>
      </c>
      <c r="Q178" s="6">
        <v>553.48</v>
      </c>
      <c r="R178" s="6">
        <v>553.48</v>
      </c>
      <c r="S178" s="6">
        <v>0</v>
      </c>
      <c r="T178" s="6">
        <v>0</v>
      </c>
      <c r="U178" s="6">
        <v>0</v>
      </c>
      <c r="V178" s="6">
        <v>0</v>
      </c>
    </row>
    <row r="179" spans="1:22" x14ac:dyDescent="0.35">
      <c r="A179" s="2" t="s">
        <v>208</v>
      </c>
      <c r="B179" s="2" t="s">
        <v>209</v>
      </c>
      <c r="C179" s="6">
        <v>39796.050000000003</v>
      </c>
      <c r="D179" s="6">
        <v>0.27</v>
      </c>
      <c r="E179" s="6">
        <v>0.27</v>
      </c>
      <c r="F179" s="6">
        <v>0.27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</row>
    <row r="180" spans="1:22" x14ac:dyDescent="0.35">
      <c r="A180" s="2" t="s">
        <v>210</v>
      </c>
      <c r="B180" s="2" t="s">
        <v>211</v>
      </c>
      <c r="C180" s="6">
        <v>19461.54</v>
      </c>
      <c r="D180" s="6">
        <v>0.27</v>
      </c>
      <c r="E180" s="6">
        <v>0.27</v>
      </c>
      <c r="F180" s="6">
        <v>0.27</v>
      </c>
      <c r="G180" s="6">
        <v>-16590</v>
      </c>
      <c r="H180" s="6">
        <v>-16590</v>
      </c>
      <c r="I180" s="6">
        <v>-16590</v>
      </c>
      <c r="J180" s="6">
        <v>-16590</v>
      </c>
      <c r="K180" s="6">
        <v>-16590</v>
      </c>
      <c r="L180" s="6">
        <v>-16590</v>
      </c>
      <c r="M180" s="6">
        <v>-16590</v>
      </c>
      <c r="N180" s="6">
        <v>-16590</v>
      </c>
      <c r="O180" s="6">
        <v>-16590</v>
      </c>
      <c r="P180" s="6">
        <v>-16590</v>
      </c>
      <c r="Q180" s="6">
        <v>-16590</v>
      </c>
      <c r="R180" s="6">
        <v>-16590</v>
      </c>
      <c r="S180" s="6">
        <v>0</v>
      </c>
      <c r="T180" s="6">
        <v>0</v>
      </c>
      <c r="U180" s="6">
        <v>0</v>
      </c>
      <c r="V180" s="6">
        <v>0</v>
      </c>
    </row>
    <row r="181" spans="1:22" x14ac:dyDescent="0.35">
      <c r="A181" s="2" t="s">
        <v>212</v>
      </c>
      <c r="B181" s="2" t="s">
        <v>213</v>
      </c>
      <c r="C181" s="6">
        <v>3296.09</v>
      </c>
      <c r="D181" s="6">
        <v>0.27</v>
      </c>
      <c r="E181" s="6">
        <v>0.27</v>
      </c>
      <c r="F181" s="6">
        <v>-1345.41</v>
      </c>
      <c r="G181" s="6">
        <v>29848.46</v>
      </c>
      <c r="H181" s="6">
        <v>29848.46</v>
      </c>
      <c r="I181" s="6">
        <v>29848.46</v>
      </c>
      <c r="J181" s="6">
        <v>29848.46</v>
      </c>
      <c r="K181" s="6">
        <v>29848.46</v>
      </c>
      <c r="L181" s="6">
        <v>29848.46</v>
      </c>
      <c r="M181" s="6">
        <v>29848.46</v>
      </c>
      <c r="N181" s="6">
        <v>29848.46</v>
      </c>
      <c r="O181" s="6">
        <v>29848.46</v>
      </c>
      <c r="P181" s="6">
        <v>29848.46</v>
      </c>
      <c r="Q181" s="6">
        <v>29848.46</v>
      </c>
      <c r="R181" s="6">
        <v>29848.46</v>
      </c>
      <c r="S181" s="6">
        <v>9029.242499999702</v>
      </c>
      <c r="T181" s="6">
        <v>9029.242499999702</v>
      </c>
      <c r="U181" s="6">
        <v>9029.242499999702</v>
      </c>
      <c r="V181" s="6">
        <v>9029.242499999702</v>
      </c>
    </row>
    <row r="182" spans="1:22" x14ac:dyDescent="0.35">
      <c r="A182" s="2" t="s">
        <v>214</v>
      </c>
      <c r="B182" s="2" t="s">
        <v>215</v>
      </c>
      <c r="C182" s="6">
        <v>0.27</v>
      </c>
      <c r="D182" s="6">
        <v>0.27</v>
      </c>
      <c r="E182" s="6">
        <v>0.27</v>
      </c>
      <c r="F182" s="6">
        <v>0.27</v>
      </c>
      <c r="G182" s="6">
        <v>90541.17</v>
      </c>
      <c r="H182" s="6">
        <v>90541.17</v>
      </c>
      <c r="I182" s="6">
        <v>90541.17</v>
      </c>
      <c r="J182" s="6">
        <v>90541.17</v>
      </c>
      <c r="K182" s="6">
        <v>90541.17</v>
      </c>
      <c r="L182" s="6">
        <v>90541.17</v>
      </c>
      <c r="M182" s="6">
        <v>90541.17</v>
      </c>
      <c r="N182" s="6">
        <v>90541.17</v>
      </c>
      <c r="O182" s="6">
        <v>90541.17</v>
      </c>
      <c r="P182" s="6">
        <v>90541.17</v>
      </c>
      <c r="Q182" s="6">
        <v>90541.17</v>
      </c>
      <c r="R182" s="6">
        <v>90541.17</v>
      </c>
      <c r="S182" s="6">
        <v>0</v>
      </c>
      <c r="T182" s="6">
        <v>0</v>
      </c>
      <c r="U182" s="6">
        <v>0</v>
      </c>
      <c r="V182" s="6">
        <v>0</v>
      </c>
    </row>
    <row r="183" spans="1:22" x14ac:dyDescent="0.35">
      <c r="A183" s="2" t="s">
        <v>216</v>
      </c>
      <c r="B183" s="2" t="s">
        <v>217</v>
      </c>
      <c r="C183" s="6">
        <v>8765.19</v>
      </c>
      <c r="D183" s="6">
        <v>0.27</v>
      </c>
      <c r="E183" s="6">
        <v>0.27</v>
      </c>
      <c r="F183" s="6">
        <v>0.27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</row>
    <row r="184" spans="1:22" x14ac:dyDescent="0.35">
      <c r="A184" s="2" t="s">
        <v>218</v>
      </c>
      <c r="B184" s="2" t="s">
        <v>219</v>
      </c>
      <c r="C184" s="6">
        <v>-1370431.86</v>
      </c>
      <c r="D184" s="6">
        <v>0.27</v>
      </c>
      <c r="E184" s="6">
        <v>0.27</v>
      </c>
      <c r="F184" s="6">
        <v>0.27</v>
      </c>
      <c r="G184" s="6">
        <v>5601.26</v>
      </c>
      <c r="H184" s="6">
        <v>5601.26</v>
      </c>
      <c r="I184" s="6">
        <v>5601.26</v>
      </c>
      <c r="J184" s="6">
        <v>5601.26</v>
      </c>
      <c r="K184" s="6">
        <v>5601.26</v>
      </c>
      <c r="L184" s="6">
        <v>5601.26</v>
      </c>
      <c r="M184" s="6">
        <v>5601.26</v>
      </c>
      <c r="N184" s="6">
        <v>5601.26</v>
      </c>
      <c r="O184" s="6">
        <v>5601.26</v>
      </c>
      <c r="P184" s="6">
        <v>5601.26</v>
      </c>
      <c r="Q184" s="6">
        <v>5601.26</v>
      </c>
      <c r="R184" s="6">
        <v>5601.26</v>
      </c>
      <c r="S184" s="6">
        <v>-6351.9749999996275</v>
      </c>
      <c r="T184" s="6">
        <v>-6351.9749999996275</v>
      </c>
      <c r="U184" s="6">
        <v>-6351.9749999996275</v>
      </c>
      <c r="V184" s="6">
        <v>-6351.9749999996275</v>
      </c>
    </row>
    <row r="185" spans="1:22" x14ac:dyDescent="0.35">
      <c r="A185" s="2" t="s">
        <v>220</v>
      </c>
      <c r="B185" s="2" t="s">
        <v>221</v>
      </c>
      <c r="C185" s="6">
        <v>139586</v>
      </c>
      <c r="D185" s="6">
        <v>0.27</v>
      </c>
      <c r="E185" s="6">
        <v>0.27</v>
      </c>
      <c r="F185" s="6">
        <v>266373.03000000003</v>
      </c>
      <c r="G185" s="6">
        <v>81103.69</v>
      </c>
      <c r="H185" s="6">
        <v>81103.69</v>
      </c>
      <c r="I185" s="6">
        <v>81103.69</v>
      </c>
      <c r="J185" s="6">
        <v>81103.69</v>
      </c>
      <c r="K185" s="6">
        <v>81103.69</v>
      </c>
      <c r="L185" s="6">
        <v>81103.69</v>
      </c>
      <c r="M185" s="6">
        <v>81103.69</v>
      </c>
      <c r="N185" s="6">
        <v>81103.69</v>
      </c>
      <c r="O185" s="6">
        <v>81103.69</v>
      </c>
      <c r="P185" s="6">
        <v>81103.69</v>
      </c>
      <c r="Q185" s="6">
        <v>81103.69</v>
      </c>
      <c r="R185" s="6">
        <v>81103.69</v>
      </c>
      <c r="S185" s="6">
        <v>155307.98499999987</v>
      </c>
      <c r="T185" s="6">
        <v>155307.98499999987</v>
      </c>
      <c r="U185" s="6">
        <v>155307.98499999987</v>
      </c>
      <c r="V185" s="6">
        <v>155307.98499999987</v>
      </c>
    </row>
    <row r="186" spans="1:22" x14ac:dyDescent="0.35">
      <c r="A186" s="2" t="s">
        <v>222</v>
      </c>
      <c r="B186" s="2" t="s">
        <v>223</v>
      </c>
      <c r="C186" s="6">
        <v>-115673.46</v>
      </c>
      <c r="D186" s="6">
        <v>0.27</v>
      </c>
      <c r="E186" s="6">
        <v>0.27</v>
      </c>
      <c r="F186" s="6"/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</row>
    <row r="187" spans="1:22" x14ac:dyDescent="0.35">
      <c r="A187" s="2" t="s">
        <v>224</v>
      </c>
      <c r="B187" s="2" t="s">
        <v>225</v>
      </c>
      <c r="C187" s="6">
        <v>-26319.11</v>
      </c>
      <c r="D187" s="15">
        <v>-21392.53</v>
      </c>
      <c r="E187" s="6">
        <v>-26726.639999999999</v>
      </c>
      <c r="F187" s="6">
        <v>-187555.59</v>
      </c>
      <c r="G187" s="6">
        <v>-22013.1</v>
      </c>
      <c r="H187" s="6">
        <v>-22013.1</v>
      </c>
      <c r="I187" s="6">
        <v>-22013.1</v>
      </c>
      <c r="J187" s="6">
        <v>-22013.1</v>
      </c>
      <c r="K187" s="6">
        <v>-22013.1</v>
      </c>
      <c r="L187" s="6">
        <v>-22013.1</v>
      </c>
      <c r="M187" s="6">
        <v>-22013.1</v>
      </c>
      <c r="N187" s="6">
        <v>-22013.1</v>
      </c>
      <c r="O187" s="6">
        <v>-22013.1</v>
      </c>
      <c r="P187" s="6">
        <v>-22013.1</v>
      </c>
      <c r="Q187" s="6">
        <v>-22013.1</v>
      </c>
      <c r="R187" s="6">
        <v>-22013.1</v>
      </c>
      <c r="S187" s="6">
        <v>-32855.677499999991</v>
      </c>
      <c r="T187" s="6">
        <v>-32855.677499999991</v>
      </c>
      <c r="U187" s="6">
        <v>-32855.677499999991</v>
      </c>
      <c r="V187" s="6">
        <v>-32855.677499999991</v>
      </c>
    </row>
    <row r="188" spans="1:22" x14ac:dyDescent="0.35">
      <c r="A188" s="2" t="s">
        <v>226</v>
      </c>
      <c r="B188" s="2" t="s">
        <v>227</v>
      </c>
      <c r="C188" s="6">
        <v>16706</v>
      </c>
      <c r="D188" s="6">
        <v>0.27</v>
      </c>
      <c r="E188" s="6">
        <v>0.27</v>
      </c>
      <c r="F188" s="6">
        <v>38227.03</v>
      </c>
      <c r="G188" s="6">
        <v>13028.12</v>
      </c>
      <c r="H188" s="6">
        <v>13028.12</v>
      </c>
      <c r="I188" s="6">
        <v>13028.12</v>
      </c>
      <c r="J188" s="6">
        <v>13028.12</v>
      </c>
      <c r="K188" s="6">
        <v>13028.12</v>
      </c>
      <c r="L188" s="6">
        <v>13028.12</v>
      </c>
      <c r="M188" s="6">
        <v>13028.12</v>
      </c>
      <c r="N188" s="6">
        <v>13028.12</v>
      </c>
      <c r="O188" s="6">
        <v>13028.12</v>
      </c>
      <c r="P188" s="6">
        <v>13028.12</v>
      </c>
      <c r="Q188" s="6">
        <v>13028.12</v>
      </c>
      <c r="R188" s="6">
        <v>13028.12</v>
      </c>
      <c r="S188" s="6">
        <v>24928.452500000014</v>
      </c>
      <c r="T188" s="6">
        <v>24928.452500000014</v>
      </c>
      <c r="U188" s="6">
        <v>24928.452500000014</v>
      </c>
      <c r="V188" s="6">
        <v>24928.452500000014</v>
      </c>
    </row>
    <row r="189" spans="1:22" x14ac:dyDescent="0.35">
      <c r="A189" s="2" t="s">
        <v>228</v>
      </c>
      <c r="B189" s="2" t="s">
        <v>229</v>
      </c>
      <c r="C189" s="6">
        <v>0.27</v>
      </c>
      <c r="D189" s="6">
        <v>0.27</v>
      </c>
      <c r="E189" s="6">
        <v>0.27</v>
      </c>
      <c r="F189" s="6">
        <v>0.27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</row>
    <row r="190" spans="1:22" x14ac:dyDescent="0.35">
      <c r="A190" s="2" t="s">
        <v>230</v>
      </c>
      <c r="B190" s="2" t="s">
        <v>231</v>
      </c>
      <c r="C190" s="6">
        <v>143455</v>
      </c>
      <c r="D190" s="6">
        <v>0.27</v>
      </c>
      <c r="E190" s="6">
        <v>0.27</v>
      </c>
      <c r="F190" s="6">
        <v>1117</v>
      </c>
      <c r="G190" s="6">
        <v>372.33</v>
      </c>
      <c r="H190" s="6">
        <v>372.33</v>
      </c>
      <c r="I190" s="6">
        <v>372.33</v>
      </c>
      <c r="J190" s="6">
        <v>372.33</v>
      </c>
      <c r="K190" s="6">
        <v>372.33</v>
      </c>
      <c r="L190" s="6">
        <v>372.33</v>
      </c>
      <c r="M190" s="6">
        <v>372.33</v>
      </c>
      <c r="N190" s="6">
        <v>372.33</v>
      </c>
      <c r="O190" s="6">
        <v>372.33</v>
      </c>
      <c r="P190" s="6">
        <v>372.33</v>
      </c>
      <c r="Q190" s="6">
        <v>372.33</v>
      </c>
      <c r="R190" s="6">
        <v>372.33</v>
      </c>
      <c r="S190" s="6">
        <v>1117</v>
      </c>
      <c r="T190" s="6">
        <v>1117</v>
      </c>
      <c r="U190" s="6">
        <v>1117</v>
      </c>
      <c r="V190" s="6">
        <v>1117</v>
      </c>
    </row>
    <row r="191" spans="1:22" x14ac:dyDescent="0.35">
      <c r="A191" s="2" t="s">
        <v>232</v>
      </c>
      <c r="B191" s="2" t="s">
        <v>233</v>
      </c>
      <c r="C191" s="6">
        <v>0.27</v>
      </c>
      <c r="D191" s="6">
        <v>0.27</v>
      </c>
      <c r="E191" s="6">
        <v>0.27</v>
      </c>
      <c r="F191" s="6">
        <v>0.27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</row>
    <row r="192" spans="1:22" x14ac:dyDescent="0.35">
      <c r="A192" s="2" t="s">
        <v>234</v>
      </c>
      <c r="B192" s="2" t="s">
        <v>235</v>
      </c>
      <c r="C192" s="6">
        <v>0.27</v>
      </c>
      <c r="D192" s="6">
        <v>0.27</v>
      </c>
      <c r="E192" s="6">
        <v>0.27</v>
      </c>
      <c r="F192" s="6">
        <v>0.27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</row>
    <row r="193" spans="1:22" x14ac:dyDescent="0.35">
      <c r="A193" s="2" t="s">
        <v>236</v>
      </c>
      <c r="B193" s="2" t="s">
        <v>237</v>
      </c>
      <c r="C193" s="6">
        <v>0.27</v>
      </c>
      <c r="D193" s="6">
        <v>0.27</v>
      </c>
      <c r="E193" s="6">
        <v>0.27</v>
      </c>
      <c r="F193" s="6">
        <v>0.27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</row>
    <row r="194" spans="1:22" x14ac:dyDescent="0.35">
      <c r="A194" s="2" t="s">
        <v>238</v>
      </c>
      <c r="B194" s="2" t="s">
        <v>239</v>
      </c>
      <c r="C194" s="6">
        <v>0.27</v>
      </c>
      <c r="D194" s="6">
        <v>0.27</v>
      </c>
      <c r="E194" s="6">
        <v>0.27</v>
      </c>
      <c r="F194" s="6">
        <v>0.27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</row>
    <row r="195" spans="1:22" x14ac:dyDescent="0.35">
      <c r="A195" s="2" t="s">
        <v>240</v>
      </c>
      <c r="B195" s="2" t="s">
        <v>241</v>
      </c>
      <c r="C195" s="6">
        <v>0.27</v>
      </c>
      <c r="D195" s="6">
        <v>0.27</v>
      </c>
      <c r="E195" s="6">
        <v>0.27</v>
      </c>
      <c r="F195" s="6">
        <v>0.27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</row>
    <row r="196" spans="1:22" x14ac:dyDescent="0.35">
      <c r="A196" s="2" t="s">
        <v>242</v>
      </c>
      <c r="B196" s="2" t="s">
        <v>243</v>
      </c>
      <c r="C196" s="6">
        <v>0.27</v>
      </c>
      <c r="D196" s="6">
        <v>0.27</v>
      </c>
      <c r="E196" s="6">
        <v>0.27</v>
      </c>
      <c r="F196" s="6">
        <v>0.27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</row>
    <row r="197" spans="1:22" x14ac:dyDescent="0.35">
      <c r="A197" s="2" t="s">
        <v>244</v>
      </c>
      <c r="B197" s="2" t="s">
        <v>245</v>
      </c>
      <c r="C197" s="6">
        <v>0.27</v>
      </c>
      <c r="D197" s="6">
        <v>0.27</v>
      </c>
      <c r="E197" s="6">
        <v>0.27</v>
      </c>
      <c r="F197" s="6">
        <v>0.27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</row>
    <row r="198" spans="1:22" x14ac:dyDescent="0.35">
      <c r="A198" s="2" t="s">
        <v>246</v>
      </c>
      <c r="B198" s="2" t="s">
        <v>247</v>
      </c>
      <c r="C198" s="6">
        <v>0.27</v>
      </c>
      <c r="D198" s="6">
        <v>0.27</v>
      </c>
      <c r="E198" s="6">
        <v>0.27</v>
      </c>
      <c r="F198" s="6">
        <v>0.27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</row>
    <row r="199" spans="1:22" x14ac:dyDescent="0.35">
      <c r="A199" s="2" t="s">
        <v>248</v>
      </c>
      <c r="B199" s="2" t="s">
        <v>249</v>
      </c>
      <c r="C199" s="6">
        <v>0.27</v>
      </c>
      <c r="D199" s="6">
        <v>0.27</v>
      </c>
      <c r="E199" s="6">
        <v>0.27</v>
      </c>
      <c r="F199" s="6">
        <v>0.27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</row>
    <row r="200" spans="1:22" x14ac:dyDescent="0.35">
      <c r="A200" s="2" t="s">
        <v>250</v>
      </c>
      <c r="B200" s="2" t="s">
        <v>251</v>
      </c>
      <c r="C200" s="6">
        <v>0.27</v>
      </c>
      <c r="D200" s="6">
        <v>0.27</v>
      </c>
      <c r="E200" s="6">
        <v>0.27</v>
      </c>
      <c r="F200" s="6">
        <v>0.27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</row>
    <row r="201" spans="1:22" x14ac:dyDescent="0.35">
      <c r="A201" s="2" t="s">
        <v>252</v>
      </c>
      <c r="B201" s="2" t="s">
        <v>253</v>
      </c>
      <c r="C201" s="6">
        <v>19352</v>
      </c>
      <c r="D201" s="6">
        <v>0.27</v>
      </c>
      <c r="E201" s="6">
        <v>0.27</v>
      </c>
      <c r="F201" s="6">
        <v>54222</v>
      </c>
      <c r="G201" s="6">
        <v>16350.27</v>
      </c>
      <c r="H201" s="6">
        <v>16350.27</v>
      </c>
      <c r="I201" s="6">
        <v>16350.27</v>
      </c>
      <c r="J201" s="6">
        <v>16350.27</v>
      </c>
      <c r="K201" s="6">
        <v>16350.27</v>
      </c>
      <c r="L201" s="6">
        <v>16350.27</v>
      </c>
      <c r="M201" s="6">
        <v>16350.27</v>
      </c>
      <c r="N201" s="6">
        <v>16350.27</v>
      </c>
      <c r="O201" s="6">
        <v>16350.27</v>
      </c>
      <c r="P201" s="6">
        <v>16350.27</v>
      </c>
      <c r="Q201" s="6">
        <v>16350.27</v>
      </c>
      <c r="R201" s="6">
        <v>16350.27</v>
      </c>
      <c r="S201" s="6">
        <v>30094.639999999665</v>
      </c>
      <c r="T201" s="6">
        <v>30094.639999999665</v>
      </c>
      <c r="U201" s="6">
        <v>30094.639999999665</v>
      </c>
      <c r="V201" s="6">
        <v>30094.639999999665</v>
      </c>
    </row>
    <row r="202" spans="1:22" x14ac:dyDescent="0.35">
      <c r="A202" s="2" t="s">
        <v>254</v>
      </c>
      <c r="B202" s="2" t="s">
        <v>255</v>
      </c>
      <c r="C202" s="6">
        <v>-2351279.2799999998</v>
      </c>
      <c r="D202" s="6">
        <v>0.27</v>
      </c>
      <c r="E202" s="6">
        <v>0.27</v>
      </c>
      <c r="F202" s="6">
        <v>-2566697.69</v>
      </c>
      <c r="G202" s="6">
        <v>-763662.69</v>
      </c>
      <c r="H202" s="6">
        <v>-763662.69</v>
      </c>
      <c r="I202" s="6">
        <v>-763662.69</v>
      </c>
      <c r="J202" s="6">
        <v>-763662.69</v>
      </c>
      <c r="K202" s="6">
        <v>-763662.69</v>
      </c>
      <c r="L202" s="6">
        <v>-763662.69</v>
      </c>
      <c r="M202" s="6">
        <v>-763662.69</v>
      </c>
      <c r="N202" s="6">
        <v>-763662.69</v>
      </c>
      <c r="O202" s="6">
        <v>-763662.69</v>
      </c>
      <c r="P202" s="6">
        <v>-763662.69</v>
      </c>
      <c r="Q202" s="6">
        <v>-763662.69</v>
      </c>
      <c r="R202" s="6">
        <v>-763662.69</v>
      </c>
      <c r="S202" s="6">
        <v>-901765.10749999993</v>
      </c>
      <c r="T202" s="6">
        <v>-901765.10749999993</v>
      </c>
      <c r="U202" s="6">
        <v>-901765.10749999993</v>
      </c>
      <c r="V202" s="6">
        <v>-901765.10749999993</v>
      </c>
    </row>
    <row r="203" spans="1:22" x14ac:dyDescent="0.35">
      <c r="A203" s="2" t="s">
        <v>256</v>
      </c>
      <c r="B203" s="2" t="s">
        <v>257</v>
      </c>
      <c r="C203" s="6">
        <v>-15621133.92</v>
      </c>
      <c r="D203" s="6">
        <v>0.27</v>
      </c>
      <c r="E203" s="6">
        <v>0.27</v>
      </c>
      <c r="F203" s="6"/>
      <c r="G203" s="6">
        <v>-146580</v>
      </c>
      <c r="H203" s="6">
        <v>-146580</v>
      </c>
      <c r="I203" s="6">
        <v>-146580</v>
      </c>
      <c r="J203" s="6">
        <v>-146580</v>
      </c>
      <c r="K203" s="6">
        <v>-146580</v>
      </c>
      <c r="L203" s="6">
        <v>-146580</v>
      </c>
      <c r="M203" s="6">
        <v>-146580</v>
      </c>
      <c r="N203" s="6">
        <v>-146580</v>
      </c>
      <c r="O203" s="6">
        <v>-146580</v>
      </c>
      <c r="P203" s="6">
        <v>-146580</v>
      </c>
      <c r="Q203" s="6">
        <v>-146580</v>
      </c>
      <c r="R203" s="6">
        <v>-146580</v>
      </c>
      <c r="S203" s="6">
        <v>0</v>
      </c>
      <c r="T203" s="6">
        <v>0</v>
      </c>
      <c r="U203" s="6">
        <v>0</v>
      </c>
      <c r="V203" s="6">
        <v>0</v>
      </c>
    </row>
    <row r="204" spans="1:22" x14ac:dyDescent="0.35">
      <c r="A204" s="2" t="s">
        <v>258</v>
      </c>
      <c r="B204" s="2" t="s">
        <v>259</v>
      </c>
      <c r="C204" s="6">
        <v>-5311.87</v>
      </c>
      <c r="D204" s="6">
        <v>0.27</v>
      </c>
      <c r="E204" s="6">
        <v>0.27</v>
      </c>
      <c r="F204" s="6"/>
      <c r="G204" s="6">
        <v>5311.88</v>
      </c>
      <c r="H204" s="6">
        <v>5311.88</v>
      </c>
      <c r="I204" s="6">
        <v>5311.88</v>
      </c>
      <c r="J204" s="6">
        <v>5311.88</v>
      </c>
      <c r="K204" s="6">
        <v>5311.88</v>
      </c>
      <c r="L204" s="6">
        <v>5311.88</v>
      </c>
      <c r="M204" s="6">
        <v>5311.88</v>
      </c>
      <c r="N204" s="6">
        <v>5311.88</v>
      </c>
      <c r="O204" s="6">
        <v>5311.88</v>
      </c>
      <c r="P204" s="6">
        <v>5311.88</v>
      </c>
      <c r="Q204" s="6">
        <v>5311.88</v>
      </c>
      <c r="R204" s="6">
        <v>5311.88</v>
      </c>
      <c r="S204" s="6">
        <v>0</v>
      </c>
      <c r="T204" s="6">
        <v>0</v>
      </c>
      <c r="U204" s="6">
        <v>0</v>
      </c>
      <c r="V204" s="6">
        <v>0</v>
      </c>
    </row>
    <row r="205" spans="1:22" x14ac:dyDescent="0.35">
      <c r="A205" s="2" t="s">
        <v>260</v>
      </c>
      <c r="B205" s="2" t="s">
        <v>261</v>
      </c>
      <c r="C205" s="6">
        <v>77664.72</v>
      </c>
      <c r="D205" s="6">
        <v>0.27</v>
      </c>
      <c r="E205" s="6">
        <v>0.27</v>
      </c>
      <c r="F205" s="6">
        <v>23.94</v>
      </c>
      <c r="G205" s="6">
        <v>8468.81</v>
      </c>
      <c r="H205" s="6">
        <v>8468.81</v>
      </c>
      <c r="I205" s="6">
        <v>8468.81</v>
      </c>
      <c r="J205" s="6">
        <v>8468.81</v>
      </c>
      <c r="K205" s="6">
        <v>8468.81</v>
      </c>
      <c r="L205" s="6">
        <v>8468.81</v>
      </c>
      <c r="M205" s="6">
        <v>8468.81</v>
      </c>
      <c r="N205" s="6">
        <v>8468.81</v>
      </c>
      <c r="O205" s="6">
        <v>8468.81</v>
      </c>
      <c r="P205" s="6">
        <v>8468.81</v>
      </c>
      <c r="Q205" s="6">
        <v>8468.81</v>
      </c>
      <c r="R205" s="6">
        <v>8468.81</v>
      </c>
      <c r="S205" s="6">
        <v>-18511.447500000009</v>
      </c>
      <c r="T205" s="6">
        <v>-18511.447500000009</v>
      </c>
      <c r="U205" s="6">
        <v>-18511.447500000009</v>
      </c>
      <c r="V205" s="6">
        <v>-18511.447500000009</v>
      </c>
    </row>
    <row r="206" spans="1:22" x14ac:dyDescent="0.35">
      <c r="A206" s="2" t="s">
        <v>262</v>
      </c>
      <c r="B206" s="2" t="s">
        <v>263</v>
      </c>
      <c r="C206" s="6">
        <v>-847</v>
      </c>
      <c r="D206" s="6">
        <v>0.27</v>
      </c>
      <c r="E206" s="6">
        <v>0.27</v>
      </c>
      <c r="F206" s="6">
        <v>6207.97</v>
      </c>
      <c r="G206" s="6">
        <v>1480.35</v>
      </c>
      <c r="H206" s="6">
        <v>1480.35</v>
      </c>
      <c r="I206" s="6">
        <v>1480.35</v>
      </c>
      <c r="J206" s="6">
        <v>1480.35</v>
      </c>
      <c r="K206" s="6">
        <v>1480.35</v>
      </c>
      <c r="L206" s="6">
        <v>1480.35</v>
      </c>
      <c r="M206" s="6">
        <v>1480.35</v>
      </c>
      <c r="N206" s="6">
        <v>1480.35</v>
      </c>
      <c r="O206" s="6">
        <v>1480.35</v>
      </c>
      <c r="P206" s="6">
        <v>1480.35</v>
      </c>
      <c r="Q206" s="6">
        <v>1480.35</v>
      </c>
      <c r="R206" s="6">
        <v>1480.35</v>
      </c>
      <c r="S206" s="6">
        <v>3283.2300000000032</v>
      </c>
      <c r="T206" s="6">
        <v>3283.2300000000032</v>
      </c>
      <c r="U206" s="6">
        <v>3283.2300000000032</v>
      </c>
      <c r="V206" s="6">
        <v>3283.2300000000032</v>
      </c>
    </row>
    <row r="207" spans="1:22" x14ac:dyDescent="0.35">
      <c r="A207" s="2" t="s">
        <v>264</v>
      </c>
      <c r="B207" s="2" t="s">
        <v>265</v>
      </c>
      <c r="C207" s="6"/>
      <c r="D207" s="6">
        <v>0.27</v>
      </c>
      <c r="E207" s="6">
        <v>0.27</v>
      </c>
      <c r="F207" s="6"/>
      <c r="G207" s="6">
        <v>-165328.51999999999</v>
      </c>
      <c r="H207" s="6">
        <v>-165328.51999999999</v>
      </c>
      <c r="I207" s="6">
        <v>-165328.51999999999</v>
      </c>
      <c r="J207" s="6">
        <v>-165328.51999999999</v>
      </c>
      <c r="K207" s="6">
        <v>-165328.51999999999</v>
      </c>
      <c r="L207" s="6">
        <v>-165328.51999999999</v>
      </c>
      <c r="M207" s="6">
        <v>-165328.51999999999</v>
      </c>
      <c r="N207" s="6">
        <v>-165328.51999999999</v>
      </c>
      <c r="O207" s="6">
        <v>-165328.51999999999</v>
      </c>
      <c r="P207" s="6">
        <v>-165328.51999999999</v>
      </c>
      <c r="Q207" s="6">
        <v>-165328.51999999999</v>
      </c>
      <c r="R207" s="6">
        <v>-165328.51999999999</v>
      </c>
      <c r="S207" s="6">
        <v>44517.40750000003</v>
      </c>
      <c r="T207" s="6">
        <v>44517.40750000003</v>
      </c>
      <c r="U207" s="6">
        <v>44517.40750000003</v>
      </c>
      <c r="V207" s="6">
        <v>44517.40750000003</v>
      </c>
    </row>
    <row r="208" spans="1:22" x14ac:dyDescent="0.35">
      <c r="A208" s="2" t="s">
        <v>266</v>
      </c>
      <c r="B208" s="2" t="s">
        <v>267</v>
      </c>
      <c r="C208" s="6">
        <v>217540.47</v>
      </c>
      <c r="D208" s="6">
        <v>0.27</v>
      </c>
      <c r="E208" s="6">
        <v>0.27</v>
      </c>
      <c r="F208" s="6">
        <v>-207270</v>
      </c>
      <c r="G208" s="6">
        <v>-36192.1</v>
      </c>
      <c r="H208" s="6">
        <v>-36192.1</v>
      </c>
      <c r="I208" s="6">
        <v>-36192.1</v>
      </c>
      <c r="J208" s="6">
        <v>-36192.1</v>
      </c>
      <c r="K208" s="6">
        <v>-36192.1</v>
      </c>
      <c r="L208" s="6">
        <v>-36192.1</v>
      </c>
      <c r="M208" s="6">
        <v>-36192.1</v>
      </c>
      <c r="N208" s="6">
        <v>-36192.1</v>
      </c>
      <c r="O208" s="6">
        <v>-36192.1</v>
      </c>
      <c r="P208" s="6">
        <v>-36192.1</v>
      </c>
      <c r="Q208" s="6">
        <v>-36192.1</v>
      </c>
      <c r="R208" s="6">
        <v>-36192.1</v>
      </c>
      <c r="S208" s="6">
        <v>0</v>
      </c>
      <c r="T208" s="6">
        <v>0</v>
      </c>
      <c r="U208" s="6">
        <v>0</v>
      </c>
      <c r="V208" s="6">
        <v>0</v>
      </c>
    </row>
    <row r="209" spans="1:22" x14ac:dyDescent="0.35">
      <c r="A209" s="2" t="s">
        <v>157</v>
      </c>
      <c r="B209" s="2" t="s">
        <v>163</v>
      </c>
      <c r="C209" s="6"/>
      <c r="D209" s="6">
        <v>0.27</v>
      </c>
      <c r="E209" s="6">
        <v>0.27</v>
      </c>
      <c r="F209" s="6"/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</row>
    <row r="210" spans="1:22" x14ac:dyDescent="0.35">
      <c r="A210" s="2" t="s">
        <v>157</v>
      </c>
      <c r="B210" s="2" t="s">
        <v>164</v>
      </c>
      <c r="C210" s="6">
        <v>-729334.2</v>
      </c>
      <c r="D210" s="15">
        <v>4246194.4000000004</v>
      </c>
      <c r="E210" s="6">
        <v>50183</v>
      </c>
      <c r="F210" s="6">
        <v>50183</v>
      </c>
      <c r="G210" s="6">
        <v>54247.18</v>
      </c>
      <c r="H210" s="6">
        <v>54247.18</v>
      </c>
      <c r="I210" s="6">
        <v>54247.18</v>
      </c>
      <c r="J210" s="6">
        <v>54247.18</v>
      </c>
      <c r="K210" s="6">
        <v>54247.18</v>
      </c>
      <c r="L210" s="6">
        <v>54247.18</v>
      </c>
      <c r="M210" s="6">
        <v>54247.18</v>
      </c>
      <c r="N210" s="6">
        <v>54247.18</v>
      </c>
      <c r="O210" s="6">
        <v>54247.18</v>
      </c>
      <c r="P210" s="6">
        <v>54247.18</v>
      </c>
      <c r="Q210" s="6">
        <v>54247.18</v>
      </c>
      <c r="R210" s="6">
        <v>54247.18</v>
      </c>
      <c r="S210" s="6">
        <v>-12633634.879999999</v>
      </c>
      <c r="T210" s="6">
        <v>-12633634.879999999</v>
      </c>
      <c r="U210" s="6">
        <v>-12633634.879999999</v>
      </c>
      <c r="V210" s="6">
        <v>-12633634.879999999</v>
      </c>
    </row>
    <row r="211" spans="1:22" x14ac:dyDescent="0.35">
      <c r="A211" s="2" t="s">
        <v>157</v>
      </c>
      <c r="B211" s="2" t="s">
        <v>165</v>
      </c>
      <c r="C211" s="6">
        <v>3129</v>
      </c>
      <c r="D211" s="15">
        <v>115952</v>
      </c>
      <c r="E211" s="6">
        <v>1527</v>
      </c>
      <c r="F211" s="6">
        <v>1527</v>
      </c>
      <c r="G211" s="6">
        <v>257.45</v>
      </c>
      <c r="H211" s="6">
        <v>257.45</v>
      </c>
      <c r="I211" s="6">
        <v>257.45</v>
      </c>
      <c r="J211" s="6">
        <v>257.45</v>
      </c>
      <c r="K211" s="6">
        <v>257.45</v>
      </c>
      <c r="L211" s="6">
        <v>257.45</v>
      </c>
      <c r="M211" s="6">
        <v>257.45</v>
      </c>
      <c r="N211" s="6">
        <v>257.45</v>
      </c>
      <c r="O211" s="6">
        <v>257.45</v>
      </c>
      <c r="P211" s="6">
        <v>257.45</v>
      </c>
      <c r="Q211" s="6">
        <v>257.45</v>
      </c>
      <c r="R211" s="6">
        <v>257.45</v>
      </c>
      <c r="S211" s="6">
        <v>193402.16250000001</v>
      </c>
      <c r="T211" s="6">
        <v>193402.16250000001</v>
      </c>
      <c r="U211" s="6">
        <v>193402.16250000001</v>
      </c>
      <c r="V211" s="6">
        <v>193402.16250000001</v>
      </c>
    </row>
    <row r="212" spans="1:22" x14ac:dyDescent="0.35">
      <c r="A212" s="2" t="s">
        <v>157</v>
      </c>
      <c r="B212" s="2" t="s">
        <v>166</v>
      </c>
      <c r="C212" s="6">
        <v>0.27</v>
      </c>
      <c r="D212" s="6">
        <v>0.27</v>
      </c>
      <c r="E212" s="6">
        <v>0.27</v>
      </c>
      <c r="F212" s="6">
        <v>0.27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</row>
    <row r="213" spans="1:22" x14ac:dyDescent="0.35">
      <c r="A213" s="2" t="s">
        <v>157</v>
      </c>
      <c r="B213" s="2" t="s">
        <v>167</v>
      </c>
      <c r="C213" s="6">
        <v>227145</v>
      </c>
      <c r="D213" s="15">
        <v>8048811</v>
      </c>
      <c r="E213" s="6">
        <v>100241</v>
      </c>
      <c r="F213" s="6">
        <f>-100241+200482</f>
        <v>100241</v>
      </c>
      <c r="G213" s="6">
        <v>86587.839999999997</v>
      </c>
      <c r="H213" s="6">
        <v>86587.839999999997</v>
      </c>
      <c r="I213" s="6">
        <v>86587.839999999997</v>
      </c>
      <c r="J213" s="6">
        <v>86587.839999999997</v>
      </c>
      <c r="K213" s="6">
        <v>86587.839999999997</v>
      </c>
      <c r="L213" s="6">
        <v>86587.839999999997</v>
      </c>
      <c r="M213" s="6">
        <v>86587.839999999997</v>
      </c>
      <c r="N213" s="6">
        <v>86587.839999999997</v>
      </c>
      <c r="O213" s="6">
        <v>86587.839999999997</v>
      </c>
      <c r="P213" s="6">
        <v>86587.839999999997</v>
      </c>
      <c r="Q213" s="6">
        <v>86587.839999999997</v>
      </c>
      <c r="R213" s="6">
        <v>86587.839999999997</v>
      </c>
      <c r="S213" s="6">
        <v>12487858.717499999</v>
      </c>
      <c r="T213" s="6">
        <v>12487858.717499999</v>
      </c>
      <c r="U213" s="6">
        <v>12487858.717499999</v>
      </c>
      <c r="V213" s="6">
        <v>12487858.717499999</v>
      </c>
    </row>
    <row r="214" spans="1:22" x14ac:dyDescent="0.35">
      <c r="A214" s="2" t="s">
        <v>157</v>
      </c>
      <c r="B214" s="2" t="s">
        <v>168</v>
      </c>
      <c r="C214" s="6">
        <v>0.27</v>
      </c>
      <c r="D214" s="6">
        <v>0.27</v>
      </c>
      <c r="E214" s="6">
        <v>0.27</v>
      </c>
      <c r="F214" s="6">
        <v>0.27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</row>
    <row r="215" spans="1:22" x14ac:dyDescent="0.35">
      <c r="A215" s="2" t="s">
        <v>157</v>
      </c>
      <c r="B215" s="2" t="s">
        <v>169</v>
      </c>
      <c r="C215" s="6">
        <v>31987</v>
      </c>
      <c r="D215" s="15">
        <v>-6092465</v>
      </c>
      <c r="E215" s="6">
        <v>90690</v>
      </c>
      <c r="F215" s="6">
        <v>90690</v>
      </c>
      <c r="G215" s="6">
        <v>107621.93</v>
      </c>
      <c r="H215" s="6">
        <v>107621.93</v>
      </c>
      <c r="I215" s="6">
        <v>107621.93</v>
      </c>
      <c r="J215" s="6">
        <v>107621.93</v>
      </c>
      <c r="K215" s="6">
        <v>107621.93</v>
      </c>
      <c r="L215" s="6">
        <v>107621.93</v>
      </c>
      <c r="M215" s="6">
        <v>107621.93</v>
      </c>
      <c r="N215" s="6">
        <v>107621.93</v>
      </c>
      <c r="O215" s="6">
        <v>107621.93</v>
      </c>
      <c r="P215" s="6">
        <v>107621.93</v>
      </c>
      <c r="Q215" s="6">
        <v>107621.93</v>
      </c>
      <c r="R215" s="6">
        <v>107621.93</v>
      </c>
      <c r="S215" s="6">
        <v>-12284881.720000001</v>
      </c>
      <c r="T215" s="6">
        <v>-12284881.720000001</v>
      </c>
      <c r="U215" s="6">
        <v>-12284881.720000001</v>
      </c>
      <c r="V215" s="6">
        <v>-12284881.720000001</v>
      </c>
    </row>
    <row r="216" spans="1:22" x14ac:dyDescent="0.35">
      <c r="A216" s="2" t="s">
        <v>157</v>
      </c>
      <c r="B216" s="2" t="s">
        <v>170</v>
      </c>
      <c r="C216" s="6">
        <v>0.27</v>
      </c>
      <c r="D216" s="6">
        <v>0.27</v>
      </c>
      <c r="E216" s="6">
        <v>0.27</v>
      </c>
      <c r="F216" s="6">
        <v>0.27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</row>
    <row r="217" spans="1:22" x14ac:dyDescent="0.35">
      <c r="A217" s="2" t="s">
        <v>157</v>
      </c>
      <c r="B217" s="2" t="s">
        <v>171</v>
      </c>
      <c r="C217" s="6">
        <v>7467</v>
      </c>
      <c r="D217" s="15">
        <v>-122333</v>
      </c>
      <c r="E217" s="6">
        <v>4355</v>
      </c>
      <c r="F217" s="6">
        <v>4355</v>
      </c>
      <c r="G217" s="6">
        <v>8398.01</v>
      </c>
      <c r="H217" s="6">
        <v>8398.01</v>
      </c>
      <c r="I217" s="6">
        <v>8398.01</v>
      </c>
      <c r="J217" s="6">
        <v>8398.01</v>
      </c>
      <c r="K217" s="6">
        <v>8398.01</v>
      </c>
      <c r="L217" s="6">
        <v>8398.01</v>
      </c>
      <c r="M217" s="6">
        <v>8398.01</v>
      </c>
      <c r="N217" s="6">
        <v>8398.01</v>
      </c>
      <c r="O217" s="6">
        <v>8398.01</v>
      </c>
      <c r="P217" s="6">
        <v>8398.01</v>
      </c>
      <c r="Q217" s="6">
        <v>8398.01</v>
      </c>
      <c r="R217" s="6">
        <v>8398.01</v>
      </c>
      <c r="S217" s="6">
        <v>196977.73499999999</v>
      </c>
      <c r="T217" s="6">
        <v>196977.73499999999</v>
      </c>
      <c r="U217" s="6">
        <v>196977.73499999999</v>
      </c>
      <c r="V217" s="6">
        <v>196977.73499999999</v>
      </c>
    </row>
    <row r="218" spans="1:22" x14ac:dyDescent="0.35">
      <c r="A218" s="2" t="s">
        <v>157</v>
      </c>
      <c r="B218" s="2" t="s">
        <v>172</v>
      </c>
      <c r="C218" s="6">
        <v>0.27</v>
      </c>
      <c r="D218" s="6">
        <v>0.27</v>
      </c>
      <c r="E218" s="6">
        <v>0.27</v>
      </c>
      <c r="F218" s="6">
        <v>0.27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</row>
    <row r="219" spans="1:22" x14ac:dyDescent="0.35">
      <c r="A219" s="2" t="s">
        <v>157</v>
      </c>
      <c r="B219" s="2" t="s">
        <v>173</v>
      </c>
      <c r="C219" s="6">
        <v>443405</v>
      </c>
      <c r="D219" s="15">
        <v>-7918937</v>
      </c>
      <c r="E219" s="6">
        <v>367714</v>
      </c>
      <c r="F219" s="6">
        <f>-367714+812027</f>
        <v>444313</v>
      </c>
      <c r="G219" s="6">
        <v>499005.01</v>
      </c>
      <c r="H219" s="6">
        <v>499005.01</v>
      </c>
      <c r="I219" s="6">
        <v>499005.01</v>
      </c>
      <c r="J219" s="6">
        <v>499005.01</v>
      </c>
      <c r="K219" s="6">
        <v>499005.01</v>
      </c>
      <c r="L219" s="6">
        <v>499005.01</v>
      </c>
      <c r="M219" s="6">
        <v>499005.01</v>
      </c>
      <c r="N219" s="6">
        <v>499005.01</v>
      </c>
      <c r="O219" s="6">
        <v>499005.01</v>
      </c>
      <c r="P219" s="6">
        <v>499005.01</v>
      </c>
      <c r="Q219" s="6">
        <v>499005.01</v>
      </c>
      <c r="R219" s="6">
        <v>499005.01</v>
      </c>
      <c r="S219" s="6">
        <v>12946512.234999999</v>
      </c>
      <c r="T219" s="6">
        <v>12946512.234999999</v>
      </c>
      <c r="U219" s="6">
        <v>12946512.234999999</v>
      </c>
      <c r="V219" s="6">
        <v>12946512.234999999</v>
      </c>
    </row>
    <row r="220" spans="1:22" x14ac:dyDescent="0.35">
      <c r="A220" s="2" t="s">
        <v>268</v>
      </c>
      <c r="B220" s="2" t="s">
        <v>269</v>
      </c>
      <c r="C220" s="6">
        <v>0.27</v>
      </c>
      <c r="D220" s="6">
        <v>0.27</v>
      </c>
      <c r="E220" s="6">
        <v>0.27</v>
      </c>
      <c r="F220" s="6">
        <v>0.27</v>
      </c>
      <c r="G220" s="16">
        <v>197508.25</v>
      </c>
      <c r="H220" s="16">
        <v>197508.25</v>
      </c>
      <c r="I220" s="16">
        <v>197508.25</v>
      </c>
      <c r="J220" s="16">
        <v>197508.25</v>
      </c>
      <c r="K220" s="16">
        <v>197508.25</v>
      </c>
      <c r="L220" s="16">
        <v>197508.25</v>
      </c>
      <c r="M220" s="16">
        <v>197508.25</v>
      </c>
      <c r="N220" s="16">
        <v>197508.25</v>
      </c>
      <c r="O220" s="16">
        <v>197508.25</v>
      </c>
      <c r="P220" s="16">
        <v>197508.25</v>
      </c>
      <c r="Q220" s="16">
        <v>197508.25</v>
      </c>
      <c r="R220" s="16">
        <v>197508.25</v>
      </c>
      <c r="S220" s="16">
        <v>0</v>
      </c>
      <c r="T220" s="16">
        <v>0</v>
      </c>
      <c r="U220" s="16">
        <v>0</v>
      </c>
      <c r="V220" s="16">
        <v>0</v>
      </c>
    </row>
    <row r="221" spans="1:22" s="18" customFormat="1" x14ac:dyDescent="0.35">
      <c r="A221" s="18" t="s">
        <v>270</v>
      </c>
      <c r="C221" s="21">
        <f>SUM(C170:C220)</f>
        <v>-771375.5100000042</v>
      </c>
      <c r="D221" s="21">
        <f t="shared" ref="D221:V221" si="8">SUM(D170:D220)</f>
        <v>-1743368.0800000015</v>
      </c>
      <c r="E221" s="21">
        <f t="shared" si="8"/>
        <v>588790.55000000005</v>
      </c>
      <c r="F221" s="21">
        <f t="shared" si="8"/>
        <v>-35699.579999999398</v>
      </c>
      <c r="G221" s="21">
        <f t="shared" si="8"/>
        <v>178085.18000000017</v>
      </c>
      <c r="H221" s="21">
        <f t="shared" si="8"/>
        <v>178085.18000000017</v>
      </c>
      <c r="I221" s="21">
        <f t="shared" si="8"/>
        <v>178085.18000000017</v>
      </c>
      <c r="J221" s="21">
        <f t="shared" si="8"/>
        <v>178085.18000000017</v>
      </c>
      <c r="K221" s="21">
        <f t="shared" si="8"/>
        <v>178085.18000000017</v>
      </c>
      <c r="L221" s="21">
        <f t="shared" si="8"/>
        <v>178085.18000000017</v>
      </c>
      <c r="M221" s="21">
        <f t="shared" si="8"/>
        <v>178085.18000000017</v>
      </c>
      <c r="N221" s="21">
        <f t="shared" si="8"/>
        <v>178085.18000000017</v>
      </c>
      <c r="O221" s="21">
        <f t="shared" si="8"/>
        <v>178085.18000000017</v>
      </c>
      <c r="P221" s="21">
        <f t="shared" si="8"/>
        <v>178085.18000000017</v>
      </c>
      <c r="Q221" s="21">
        <f t="shared" si="8"/>
        <v>178085.18000000017</v>
      </c>
      <c r="R221" s="21">
        <f t="shared" si="8"/>
        <v>178085.18000000017</v>
      </c>
      <c r="S221" s="21">
        <f t="shared" si="8"/>
        <v>21456.305000001565</v>
      </c>
      <c r="T221" s="21">
        <f t="shared" si="8"/>
        <v>21456.305000001565</v>
      </c>
      <c r="U221" s="21">
        <f t="shared" si="8"/>
        <v>21456.305000001565</v>
      </c>
      <c r="V221" s="21">
        <f t="shared" si="8"/>
        <v>21456.305000001565</v>
      </c>
    </row>
    <row r="222" spans="1:22" x14ac:dyDescent="0.35">
      <c r="A222" s="2" t="s">
        <v>271</v>
      </c>
      <c r="B222" s="2"/>
      <c r="C222" s="6"/>
      <c r="D222" s="15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x14ac:dyDescent="0.35">
      <c r="A223" s="2" t="s">
        <v>272</v>
      </c>
      <c r="B223" s="2" t="s">
        <v>273</v>
      </c>
      <c r="C223" s="6">
        <v>0.27</v>
      </c>
      <c r="D223" s="6">
        <v>0.27</v>
      </c>
      <c r="E223" s="6">
        <v>0.27</v>
      </c>
      <c r="F223" s="6">
        <v>0.27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</row>
    <row r="224" spans="1:22" x14ac:dyDescent="0.35">
      <c r="A224" s="2" t="s">
        <v>196</v>
      </c>
      <c r="B224" s="2" t="s">
        <v>197</v>
      </c>
      <c r="C224" s="6">
        <v>0.27</v>
      </c>
      <c r="D224" s="6">
        <v>0.27</v>
      </c>
      <c r="E224" s="6">
        <v>0.27</v>
      </c>
      <c r="F224" s="6">
        <v>0.27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</row>
    <row r="225" spans="1:22" x14ac:dyDescent="0.35">
      <c r="A225" s="2" t="s">
        <v>206</v>
      </c>
      <c r="B225" s="2" t="s">
        <v>207</v>
      </c>
      <c r="C225" s="6">
        <v>0.27</v>
      </c>
      <c r="D225" s="6">
        <v>0.27</v>
      </c>
      <c r="E225" s="6">
        <v>0.27</v>
      </c>
      <c r="F225" s="6">
        <v>0.27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</row>
    <row r="226" spans="1:22" x14ac:dyDescent="0.35">
      <c r="A226" s="2" t="s">
        <v>274</v>
      </c>
      <c r="B226" s="2" t="s">
        <v>275</v>
      </c>
      <c r="C226" s="6">
        <v>1056487.32</v>
      </c>
      <c r="D226" s="6">
        <v>0.27</v>
      </c>
      <c r="E226" s="6">
        <v>0.27</v>
      </c>
      <c r="F226" s="6">
        <v>-196987.35</v>
      </c>
      <c r="G226" s="6">
        <v>276924.28999999998</v>
      </c>
      <c r="H226" s="6">
        <v>276924.28999999998</v>
      </c>
      <c r="I226" s="6">
        <v>276924.28999999998</v>
      </c>
      <c r="J226" s="6">
        <v>276924.28999999998</v>
      </c>
      <c r="K226" s="6">
        <v>276924.28999999998</v>
      </c>
      <c r="L226" s="6">
        <v>276924.28999999998</v>
      </c>
      <c r="M226" s="6">
        <v>276924.28999999998</v>
      </c>
      <c r="N226" s="6">
        <v>276924.28999999998</v>
      </c>
      <c r="O226" s="6">
        <v>276924.28999999998</v>
      </c>
      <c r="P226" s="6">
        <v>276924.28999999998</v>
      </c>
      <c r="Q226" s="6">
        <v>276924.28999999998</v>
      </c>
      <c r="R226" s="6">
        <v>276924.28999999998</v>
      </c>
      <c r="S226" s="6">
        <v>424205.14499999955</v>
      </c>
      <c r="T226" s="6">
        <v>424205.14499999955</v>
      </c>
      <c r="U226" s="6">
        <v>424205.14499999955</v>
      </c>
      <c r="V226" s="6">
        <v>424205.14499999955</v>
      </c>
    </row>
    <row r="227" spans="1:22" x14ac:dyDescent="0.35">
      <c r="A227" s="2" t="s">
        <v>220</v>
      </c>
      <c r="B227" s="2" t="s">
        <v>221</v>
      </c>
      <c r="C227" s="6">
        <v>-139586</v>
      </c>
      <c r="D227" s="6">
        <v>0.27</v>
      </c>
      <c r="E227" s="6">
        <v>0.27</v>
      </c>
      <c r="F227" s="6">
        <v>-266373.03000000003</v>
      </c>
      <c r="G227" s="6">
        <v>-81103.69</v>
      </c>
      <c r="H227" s="6">
        <v>-81103.69</v>
      </c>
      <c r="I227" s="6">
        <v>-81103.69</v>
      </c>
      <c r="J227" s="6">
        <v>-81103.69</v>
      </c>
      <c r="K227" s="6">
        <v>-81103.69</v>
      </c>
      <c r="L227" s="6">
        <v>-81103.69</v>
      </c>
      <c r="M227" s="6">
        <v>-81103.69</v>
      </c>
      <c r="N227" s="6">
        <v>-81103.69</v>
      </c>
      <c r="O227" s="6">
        <v>-81103.69</v>
      </c>
      <c r="P227" s="6">
        <v>-81103.69</v>
      </c>
      <c r="Q227" s="6">
        <v>-81103.69</v>
      </c>
      <c r="R227" s="6">
        <v>-81103.69</v>
      </c>
      <c r="S227" s="6">
        <v>-155307.98499999987</v>
      </c>
      <c r="T227" s="6">
        <v>-155307.98499999987</v>
      </c>
      <c r="U227" s="6">
        <v>-155307.98499999987</v>
      </c>
      <c r="V227" s="6">
        <v>-155307.98499999987</v>
      </c>
    </row>
    <row r="228" spans="1:22" x14ac:dyDescent="0.35">
      <c r="A228" s="2" t="s">
        <v>276</v>
      </c>
      <c r="B228" s="2" t="s">
        <v>277</v>
      </c>
      <c r="C228" s="6">
        <v>-48597.07</v>
      </c>
      <c r="D228" s="15">
        <v>-34875.550000000003</v>
      </c>
      <c r="E228" s="6">
        <v>-36005.43</v>
      </c>
      <c r="F228" s="6">
        <v>16440.8</v>
      </c>
      <c r="G228" s="6">
        <v>-13427.29</v>
      </c>
      <c r="H228" s="6">
        <v>-13427.29</v>
      </c>
      <c r="I228" s="6">
        <v>-13427.29</v>
      </c>
      <c r="J228" s="6">
        <v>-13427.29</v>
      </c>
      <c r="K228" s="6">
        <v>-13427.29</v>
      </c>
      <c r="L228" s="6">
        <v>-13427.29</v>
      </c>
      <c r="M228" s="6">
        <v>-13427.29</v>
      </c>
      <c r="N228" s="6">
        <v>-13427.29</v>
      </c>
      <c r="O228" s="6">
        <v>-13427.29</v>
      </c>
      <c r="P228" s="6">
        <v>-13427.29</v>
      </c>
      <c r="Q228" s="6">
        <v>-13427.29</v>
      </c>
      <c r="R228" s="6">
        <v>-13427.29</v>
      </c>
      <c r="S228" s="6">
        <v>-28701.680000000051</v>
      </c>
      <c r="T228" s="6">
        <v>-28701.680000000051</v>
      </c>
      <c r="U228" s="6">
        <v>-28701.680000000051</v>
      </c>
      <c r="V228" s="6">
        <v>-28701.680000000051</v>
      </c>
    </row>
    <row r="229" spans="1:22" x14ac:dyDescent="0.35">
      <c r="A229" s="2" t="s">
        <v>278</v>
      </c>
      <c r="B229" s="2" t="s">
        <v>279</v>
      </c>
      <c r="C229" s="6">
        <v>198.87</v>
      </c>
      <c r="D229" s="6">
        <v>0.27</v>
      </c>
      <c r="E229" s="6">
        <v>0.27</v>
      </c>
      <c r="F229" s="6">
        <v>0.27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</row>
    <row r="230" spans="1:22" x14ac:dyDescent="0.35">
      <c r="A230" s="2" t="s">
        <v>224</v>
      </c>
      <c r="B230" s="2" t="s">
        <v>225</v>
      </c>
      <c r="C230" s="6">
        <v>0.27</v>
      </c>
      <c r="D230" s="6">
        <v>0.27</v>
      </c>
      <c r="E230" s="6">
        <v>0.27</v>
      </c>
      <c r="F230" s="6">
        <v>0.27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</row>
    <row r="231" spans="1:22" x14ac:dyDescent="0.35">
      <c r="A231" s="2" t="s">
        <v>226</v>
      </c>
      <c r="B231" s="2" t="s">
        <v>227</v>
      </c>
      <c r="C231" s="6">
        <v>-16706</v>
      </c>
      <c r="D231" s="6">
        <v>0.27</v>
      </c>
      <c r="E231" s="6">
        <v>0.27</v>
      </c>
      <c r="F231" s="6">
        <v>-39227.03</v>
      </c>
      <c r="G231" s="6">
        <v>-13028.12</v>
      </c>
      <c r="H231" s="6">
        <v>-13028.12</v>
      </c>
      <c r="I231" s="6">
        <v>-13028.12</v>
      </c>
      <c r="J231" s="6">
        <v>-13028.12</v>
      </c>
      <c r="K231" s="6">
        <v>-13028.12</v>
      </c>
      <c r="L231" s="6">
        <v>-13028.12</v>
      </c>
      <c r="M231" s="6">
        <v>-13028.12</v>
      </c>
      <c r="N231" s="6">
        <v>-13028.12</v>
      </c>
      <c r="O231" s="6">
        <v>-13028.12</v>
      </c>
      <c r="P231" s="6">
        <v>-13028.12</v>
      </c>
      <c r="Q231" s="6">
        <v>-13028.12</v>
      </c>
      <c r="R231" s="6">
        <v>-13028.12</v>
      </c>
      <c r="S231" s="6">
        <v>-24928.452500000014</v>
      </c>
      <c r="T231" s="6">
        <v>-24928.452500000014</v>
      </c>
      <c r="U231" s="6">
        <v>-24928.452500000014</v>
      </c>
      <c r="V231" s="6">
        <v>-24928.452500000014</v>
      </c>
    </row>
    <row r="232" spans="1:22" x14ac:dyDescent="0.35">
      <c r="A232" s="2" t="s">
        <v>228</v>
      </c>
      <c r="B232" s="2" t="s">
        <v>229</v>
      </c>
      <c r="C232" s="6">
        <v>385.77</v>
      </c>
      <c r="D232" s="6">
        <v>0.27</v>
      </c>
      <c r="E232" s="6">
        <v>0.27</v>
      </c>
      <c r="F232" s="6"/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</row>
    <row r="233" spans="1:22" x14ac:dyDescent="0.35">
      <c r="A233" s="2" t="s">
        <v>230</v>
      </c>
      <c r="B233" s="2" t="s">
        <v>231</v>
      </c>
      <c r="C233" s="6">
        <v>-143355</v>
      </c>
      <c r="D233" s="6">
        <v>0.27</v>
      </c>
      <c r="E233" s="6">
        <v>0.27</v>
      </c>
      <c r="F233" s="6">
        <v>-1117</v>
      </c>
      <c r="G233" s="6">
        <v>-372.33</v>
      </c>
      <c r="H233" s="6">
        <v>-372.33</v>
      </c>
      <c r="I233" s="6">
        <v>-372.33</v>
      </c>
      <c r="J233" s="6">
        <v>-372.33</v>
      </c>
      <c r="K233" s="6">
        <v>-372.33</v>
      </c>
      <c r="L233" s="6">
        <v>-372.33</v>
      </c>
      <c r="M233" s="6">
        <v>-372.33</v>
      </c>
      <c r="N233" s="6">
        <v>-372.33</v>
      </c>
      <c r="O233" s="6">
        <v>-372.33</v>
      </c>
      <c r="P233" s="6">
        <v>-372.33</v>
      </c>
      <c r="Q233" s="6">
        <v>-372.33</v>
      </c>
      <c r="R233" s="6">
        <v>-372.33</v>
      </c>
      <c r="S233" s="6">
        <v>-1117</v>
      </c>
      <c r="T233" s="6">
        <v>-1117</v>
      </c>
      <c r="U233" s="6">
        <v>-1117</v>
      </c>
      <c r="V233" s="6">
        <v>-1117</v>
      </c>
    </row>
    <row r="234" spans="1:22" x14ac:dyDescent="0.35">
      <c r="A234" s="2" t="s">
        <v>234</v>
      </c>
      <c r="B234" s="2" t="s">
        <v>235</v>
      </c>
      <c r="C234" s="6">
        <v>0.27</v>
      </c>
      <c r="D234" s="6">
        <v>0.27</v>
      </c>
      <c r="E234" s="6">
        <v>0.27</v>
      </c>
      <c r="F234" s="6"/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</row>
    <row r="235" spans="1:22" x14ac:dyDescent="0.35">
      <c r="A235" s="2" t="s">
        <v>238</v>
      </c>
      <c r="B235" s="2" t="s">
        <v>239</v>
      </c>
      <c r="C235" s="6">
        <v>0.27</v>
      </c>
      <c r="D235" s="6">
        <v>0.27</v>
      </c>
      <c r="E235" s="6">
        <v>0.27</v>
      </c>
      <c r="F235" s="6"/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</row>
    <row r="236" spans="1:22" x14ac:dyDescent="0.35">
      <c r="A236" s="2" t="s">
        <v>242</v>
      </c>
      <c r="B236" s="2" t="s">
        <v>243</v>
      </c>
      <c r="C236" s="6">
        <v>0.27</v>
      </c>
      <c r="D236" s="6">
        <v>0.27</v>
      </c>
      <c r="E236" s="6">
        <v>0.27</v>
      </c>
      <c r="F236" s="6"/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</row>
    <row r="237" spans="1:22" x14ac:dyDescent="0.35">
      <c r="A237" s="2" t="s">
        <v>244</v>
      </c>
      <c r="B237" s="2" t="s">
        <v>245</v>
      </c>
      <c r="C237" s="6">
        <v>0.27</v>
      </c>
      <c r="D237" s="6">
        <v>0.27</v>
      </c>
      <c r="E237" s="6">
        <v>0.27</v>
      </c>
      <c r="F237" s="6"/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</row>
    <row r="238" spans="1:22" x14ac:dyDescent="0.35">
      <c r="A238" s="2" t="s">
        <v>248</v>
      </c>
      <c r="B238" s="2" t="s">
        <v>249</v>
      </c>
      <c r="C238" s="6">
        <v>0.27</v>
      </c>
      <c r="D238" s="6">
        <v>0.27</v>
      </c>
      <c r="E238" s="6">
        <v>0.27</v>
      </c>
      <c r="F238" s="6"/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</row>
    <row r="239" spans="1:22" x14ac:dyDescent="0.35">
      <c r="A239" s="2" t="s">
        <v>6</v>
      </c>
      <c r="B239" s="2" t="s">
        <v>7</v>
      </c>
      <c r="C239" s="6">
        <v>0.27</v>
      </c>
      <c r="D239" s="6">
        <v>0.27</v>
      </c>
      <c r="E239" s="6">
        <v>0.27</v>
      </c>
      <c r="F239" s="6"/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</row>
    <row r="240" spans="1:22" x14ac:dyDescent="0.35">
      <c r="A240" s="2" t="s">
        <v>8</v>
      </c>
      <c r="B240" s="2" t="s">
        <v>9</v>
      </c>
      <c r="C240" s="6">
        <v>28270</v>
      </c>
      <c r="D240" s="6">
        <v>0.27</v>
      </c>
      <c r="E240" s="6">
        <v>0.27</v>
      </c>
      <c r="F240" s="6">
        <v>68859.03</v>
      </c>
      <c r="G240" s="6">
        <v>22372.37</v>
      </c>
      <c r="H240" s="6">
        <v>22372.37</v>
      </c>
      <c r="I240" s="6">
        <v>22372.37</v>
      </c>
      <c r="J240" s="6">
        <v>22372.37</v>
      </c>
      <c r="K240" s="6">
        <v>22372.37</v>
      </c>
      <c r="L240" s="6">
        <v>22372.37</v>
      </c>
      <c r="M240" s="6">
        <v>22372.37</v>
      </c>
      <c r="N240" s="6">
        <v>22372.37</v>
      </c>
      <c r="O240" s="6">
        <v>22372.37</v>
      </c>
      <c r="P240" s="6">
        <v>22372.37</v>
      </c>
      <c r="Q240" s="6">
        <v>22372.37</v>
      </c>
      <c r="R240" s="6">
        <v>22372.37</v>
      </c>
      <c r="S240" s="6">
        <v>42661.780000000028</v>
      </c>
      <c r="T240" s="6">
        <v>42661.780000000028</v>
      </c>
      <c r="U240" s="6">
        <v>42661.780000000028</v>
      </c>
      <c r="V240" s="6">
        <v>42661.780000000028</v>
      </c>
    </row>
    <row r="241" spans="1:22" x14ac:dyDescent="0.35">
      <c r="A241" s="2" t="s">
        <v>10</v>
      </c>
      <c r="B241" s="2" t="s">
        <v>11</v>
      </c>
      <c r="C241" s="6">
        <v>0.27</v>
      </c>
      <c r="D241" s="6">
        <v>0.27</v>
      </c>
      <c r="E241" s="6">
        <v>0.27</v>
      </c>
      <c r="F241" s="6"/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</row>
    <row r="242" spans="1:22" x14ac:dyDescent="0.35">
      <c r="A242" s="2" t="s">
        <v>252</v>
      </c>
      <c r="B242" s="2" t="s">
        <v>253</v>
      </c>
      <c r="C242" s="6">
        <v>-19352</v>
      </c>
      <c r="D242" s="6">
        <v>0.27</v>
      </c>
      <c r="E242" s="6">
        <v>0.27</v>
      </c>
      <c r="F242" s="6">
        <v>-54222</v>
      </c>
      <c r="G242" s="6">
        <v>-16350.27</v>
      </c>
      <c r="H242" s="6">
        <v>-16350.27</v>
      </c>
      <c r="I242" s="6">
        <v>-16350.27</v>
      </c>
      <c r="J242" s="6">
        <v>-16350.27</v>
      </c>
      <c r="K242" s="6">
        <v>-16350.27</v>
      </c>
      <c r="L242" s="6">
        <v>-16350.27</v>
      </c>
      <c r="M242" s="6">
        <v>-16350.27</v>
      </c>
      <c r="N242" s="6">
        <v>-16350.27</v>
      </c>
      <c r="O242" s="6">
        <v>-16350.27</v>
      </c>
      <c r="P242" s="6">
        <v>-16350.27</v>
      </c>
      <c r="Q242" s="6">
        <v>-16350.27</v>
      </c>
      <c r="R242" s="6">
        <v>-16350.27</v>
      </c>
      <c r="S242" s="6">
        <v>-30094.639999999665</v>
      </c>
      <c r="T242" s="6">
        <v>-30094.639999999665</v>
      </c>
      <c r="U242" s="6">
        <v>-30094.639999999665</v>
      </c>
      <c r="V242" s="6">
        <v>-30094.639999999665</v>
      </c>
    </row>
    <row r="243" spans="1:22" x14ac:dyDescent="0.35">
      <c r="A243" s="2" t="s">
        <v>262</v>
      </c>
      <c r="B243" s="2" t="s">
        <v>263</v>
      </c>
      <c r="C243" s="6">
        <v>847</v>
      </c>
      <c r="D243" s="6">
        <v>0.27</v>
      </c>
      <c r="E243" s="6">
        <v>0.27</v>
      </c>
      <c r="F243" s="6">
        <v>-6207.97</v>
      </c>
      <c r="G243" s="6">
        <v>-1480.35</v>
      </c>
      <c r="H243" s="6">
        <v>-1480.35</v>
      </c>
      <c r="I243" s="6">
        <v>-1480.35</v>
      </c>
      <c r="J243" s="6">
        <v>-1480.35</v>
      </c>
      <c r="K243" s="6">
        <v>-1480.35</v>
      </c>
      <c r="L243" s="6">
        <v>-1480.35</v>
      </c>
      <c r="M243" s="6">
        <v>-1480.35</v>
      </c>
      <c r="N243" s="6">
        <v>-1480.35</v>
      </c>
      <c r="O243" s="6">
        <v>-1480.35</v>
      </c>
      <c r="P243" s="6">
        <v>-1480.35</v>
      </c>
      <c r="Q243" s="6">
        <v>-1480.35</v>
      </c>
      <c r="R243" s="6">
        <v>-1480.35</v>
      </c>
      <c r="S243" s="6">
        <v>-3283.2300000000032</v>
      </c>
      <c r="T243" s="6">
        <v>-3283.2300000000032</v>
      </c>
      <c r="U243" s="6">
        <v>-3283.2300000000032</v>
      </c>
      <c r="V243" s="6">
        <v>-3283.2300000000032</v>
      </c>
    </row>
    <row r="244" spans="1:22" x14ac:dyDescent="0.35">
      <c r="A244" s="2" t="s">
        <v>280</v>
      </c>
      <c r="B244" s="2" t="s">
        <v>281</v>
      </c>
      <c r="C244" s="6">
        <v>0.27</v>
      </c>
      <c r="D244" s="6">
        <v>0.27</v>
      </c>
      <c r="E244" s="6">
        <v>0.27</v>
      </c>
      <c r="F244" s="6"/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</row>
    <row r="245" spans="1:22" x14ac:dyDescent="0.35">
      <c r="A245" s="2" t="s">
        <v>282</v>
      </c>
      <c r="B245" s="2" t="s">
        <v>283</v>
      </c>
      <c r="C245" s="16">
        <v>73660.44</v>
      </c>
      <c r="D245" s="17">
        <v>-286860</v>
      </c>
      <c r="E245" s="17">
        <v>-286860</v>
      </c>
      <c r="F245" s="16">
        <v>-63420</v>
      </c>
      <c r="G245" s="16">
        <v>-99047.76</v>
      </c>
      <c r="H245" s="16">
        <v>-99047.76</v>
      </c>
      <c r="I245" s="16">
        <v>-99047.76</v>
      </c>
      <c r="J245" s="16">
        <v>-99047.76</v>
      </c>
      <c r="K245" s="16">
        <v>-99047.76</v>
      </c>
      <c r="L245" s="16">
        <v>-99047.76</v>
      </c>
      <c r="M245" s="16">
        <v>-99047.76</v>
      </c>
      <c r="N245" s="16">
        <v>-99047.76</v>
      </c>
      <c r="O245" s="16">
        <v>-99047.76</v>
      </c>
      <c r="P245" s="16">
        <v>-99047.76</v>
      </c>
      <c r="Q245" s="16">
        <v>-99047.76</v>
      </c>
      <c r="R245" s="16">
        <v>-99047.76</v>
      </c>
      <c r="S245" s="16">
        <v>-301087.5</v>
      </c>
      <c r="T245" s="16">
        <v>-301087.5</v>
      </c>
      <c r="U245" s="16">
        <v>-301087.5</v>
      </c>
      <c r="V245" s="16">
        <v>-301087.5</v>
      </c>
    </row>
    <row r="246" spans="1:22" x14ac:dyDescent="0.35">
      <c r="A246" s="2" t="s">
        <v>284</v>
      </c>
      <c r="B246" s="2"/>
      <c r="C246" s="6">
        <f>SUM(C223:C245)</f>
        <v>792256.5700000003</v>
      </c>
      <c r="D246" s="6">
        <f t="shared" ref="D246:V246" si="9">SUM(D223:D245)</f>
        <v>-321729.88000000006</v>
      </c>
      <c r="E246" s="6">
        <f t="shared" si="9"/>
        <v>-322859.76000000007</v>
      </c>
      <c r="F246" s="6">
        <f t="shared" si="9"/>
        <v>-542253.19999999995</v>
      </c>
      <c r="G246" s="6">
        <f t="shared" si="9"/>
        <v>74486.849999999991</v>
      </c>
      <c r="H246" s="6">
        <f t="shared" si="9"/>
        <v>74486.849999999991</v>
      </c>
      <c r="I246" s="6">
        <f t="shared" si="9"/>
        <v>74486.849999999991</v>
      </c>
      <c r="J246" s="6">
        <f t="shared" si="9"/>
        <v>74486.849999999991</v>
      </c>
      <c r="K246" s="6">
        <f t="shared" si="9"/>
        <v>74486.849999999991</v>
      </c>
      <c r="L246" s="6">
        <f t="shared" si="9"/>
        <v>74486.849999999991</v>
      </c>
      <c r="M246" s="6">
        <f t="shared" si="9"/>
        <v>74486.849999999991</v>
      </c>
      <c r="N246" s="6">
        <f t="shared" si="9"/>
        <v>74486.849999999991</v>
      </c>
      <c r="O246" s="6">
        <f t="shared" si="9"/>
        <v>74486.849999999991</v>
      </c>
      <c r="P246" s="6">
        <f t="shared" si="9"/>
        <v>74486.849999999991</v>
      </c>
      <c r="Q246" s="6">
        <f t="shared" si="9"/>
        <v>74486.849999999991</v>
      </c>
      <c r="R246" s="6">
        <f t="shared" si="9"/>
        <v>74486.849999999991</v>
      </c>
      <c r="S246" s="6">
        <f t="shared" si="9"/>
        <v>-77653.562500000029</v>
      </c>
      <c r="T246" s="6">
        <f t="shared" si="9"/>
        <v>-77653.562500000029</v>
      </c>
      <c r="U246" s="6">
        <f t="shared" si="9"/>
        <v>-77653.562500000029</v>
      </c>
      <c r="V246" s="6">
        <f t="shared" si="9"/>
        <v>-77653.562500000029</v>
      </c>
    </row>
    <row r="247" spans="1:22" x14ac:dyDescent="0.35">
      <c r="A247" s="2" t="s">
        <v>285</v>
      </c>
      <c r="B247" s="2"/>
      <c r="C247" s="6"/>
      <c r="D247" s="15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x14ac:dyDescent="0.35">
      <c r="A248" s="2" t="s">
        <v>157</v>
      </c>
      <c r="B248" s="2" t="s">
        <v>163</v>
      </c>
      <c r="C248" s="6"/>
      <c r="D248" s="15"/>
      <c r="E248" s="6"/>
      <c r="F248" s="6"/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/>
      <c r="T248" s="6"/>
      <c r="U248" s="6"/>
      <c r="V248" s="6"/>
    </row>
    <row r="249" spans="1:22" x14ac:dyDescent="0.35">
      <c r="A249" s="2" t="s">
        <v>157</v>
      </c>
      <c r="B249" s="2" t="s">
        <v>164</v>
      </c>
      <c r="C249" s="6">
        <v>729334.2</v>
      </c>
      <c r="D249" s="15">
        <v>-4246194.4000000004</v>
      </c>
      <c r="E249" s="6">
        <v>-50183</v>
      </c>
      <c r="F249" s="6">
        <v>-50183</v>
      </c>
      <c r="G249" s="6">
        <v>-54247.18</v>
      </c>
      <c r="H249" s="6">
        <v>-54247.18</v>
      </c>
      <c r="I249" s="6">
        <v>-54247.18</v>
      </c>
      <c r="J249" s="6">
        <v>-54247.18</v>
      </c>
      <c r="K249" s="6">
        <v>-54247.18</v>
      </c>
      <c r="L249" s="6">
        <v>-54247.18</v>
      </c>
      <c r="M249" s="6">
        <v>-54247.18</v>
      </c>
      <c r="N249" s="6">
        <v>-54247.18</v>
      </c>
      <c r="O249" s="6">
        <v>-54247.18</v>
      </c>
      <c r="P249" s="6">
        <v>-54247.18</v>
      </c>
      <c r="Q249" s="6">
        <v>-54247.18</v>
      </c>
      <c r="R249" s="6">
        <v>-54247.18</v>
      </c>
      <c r="S249" s="6">
        <v>12633634.879999999</v>
      </c>
      <c r="T249" s="6">
        <v>12633634.879999999</v>
      </c>
      <c r="U249" s="6">
        <v>12633634.879999999</v>
      </c>
      <c r="V249" s="6">
        <v>12633634.879999999</v>
      </c>
    </row>
    <row r="250" spans="1:22" x14ac:dyDescent="0.35">
      <c r="A250" s="2" t="s">
        <v>157</v>
      </c>
      <c r="B250" s="2" t="s">
        <v>165</v>
      </c>
      <c r="C250" s="6">
        <v>-3120</v>
      </c>
      <c r="D250" s="15">
        <v>-115952</v>
      </c>
      <c r="E250" s="6">
        <v>-1527</v>
      </c>
      <c r="F250" s="6">
        <v>-1527</v>
      </c>
      <c r="G250" s="6">
        <v>-257.45</v>
      </c>
      <c r="H250" s="6">
        <v>-257.45</v>
      </c>
      <c r="I250" s="6">
        <v>-257.45</v>
      </c>
      <c r="J250" s="6">
        <v>-257.45</v>
      </c>
      <c r="K250" s="6">
        <v>-257.45</v>
      </c>
      <c r="L250" s="6">
        <v>-257.45</v>
      </c>
      <c r="M250" s="6">
        <v>-257.45</v>
      </c>
      <c r="N250" s="6">
        <v>-257.45</v>
      </c>
      <c r="O250" s="6">
        <v>-257.45</v>
      </c>
      <c r="P250" s="6">
        <v>-257.45</v>
      </c>
      <c r="Q250" s="6">
        <v>-257.45</v>
      </c>
      <c r="R250" s="6">
        <v>-257.45</v>
      </c>
      <c r="S250" s="6">
        <v>-193402.16250000001</v>
      </c>
      <c r="T250" s="6">
        <v>-193402.16250000001</v>
      </c>
      <c r="U250" s="6">
        <v>-193402.16250000001</v>
      </c>
      <c r="V250" s="6">
        <v>-193402.16250000001</v>
      </c>
    </row>
    <row r="251" spans="1:22" x14ac:dyDescent="0.35">
      <c r="A251" s="2" t="s">
        <v>157</v>
      </c>
      <c r="B251" s="2" t="s">
        <v>166</v>
      </c>
      <c r="C251" s="6"/>
      <c r="D251" s="15"/>
      <c r="E251" s="6"/>
      <c r="F251" s="6"/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</row>
    <row r="252" spans="1:22" x14ac:dyDescent="0.35">
      <c r="A252" s="2" t="s">
        <v>157</v>
      </c>
      <c r="B252" s="2" t="s">
        <v>167</v>
      </c>
      <c r="C252" s="6">
        <v>-227145</v>
      </c>
      <c r="D252" s="15">
        <v>-8048811</v>
      </c>
      <c r="E252" s="6">
        <v>-100241</v>
      </c>
      <c r="F252" s="6">
        <f>100241-200482</f>
        <v>-100241</v>
      </c>
      <c r="G252" s="6">
        <v>-86587.839999999997</v>
      </c>
      <c r="H252" s="6">
        <v>-86587.839999999997</v>
      </c>
      <c r="I252" s="6">
        <v>-86587.839999999997</v>
      </c>
      <c r="J252" s="6">
        <v>-86587.839999999997</v>
      </c>
      <c r="K252" s="6">
        <v>-86587.839999999997</v>
      </c>
      <c r="L252" s="6">
        <v>-86587.839999999997</v>
      </c>
      <c r="M252" s="6">
        <v>-86587.839999999997</v>
      </c>
      <c r="N252" s="6">
        <v>-86587.839999999997</v>
      </c>
      <c r="O252" s="6">
        <v>-86587.839999999997</v>
      </c>
      <c r="P252" s="6">
        <v>-86587.839999999997</v>
      </c>
      <c r="Q252" s="6">
        <v>-86587.839999999997</v>
      </c>
      <c r="R252" s="6">
        <v>-86587.839999999997</v>
      </c>
      <c r="S252" s="6">
        <v>-12487858.717499999</v>
      </c>
      <c r="T252" s="6">
        <v>-12487858.717499999</v>
      </c>
      <c r="U252" s="6">
        <v>-12487858.717499999</v>
      </c>
      <c r="V252" s="6">
        <v>-12487858.717499999</v>
      </c>
    </row>
    <row r="253" spans="1:22" x14ac:dyDescent="0.35">
      <c r="A253" s="2" t="s">
        <v>157</v>
      </c>
      <c r="B253" s="2" t="s">
        <v>168</v>
      </c>
      <c r="C253" s="6"/>
      <c r="D253" s="15"/>
      <c r="E253" s="6"/>
      <c r="F253" s="6"/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</row>
    <row r="254" spans="1:22" x14ac:dyDescent="0.35">
      <c r="A254" s="2" t="s">
        <v>157</v>
      </c>
      <c r="B254" s="2" t="s">
        <v>169</v>
      </c>
      <c r="C254" s="6">
        <v>-31987</v>
      </c>
      <c r="D254" s="15">
        <v>6092465</v>
      </c>
      <c r="E254" s="6">
        <v>-90690</v>
      </c>
      <c r="F254" s="6">
        <v>-90690</v>
      </c>
      <c r="G254" s="6">
        <v>-107621.93</v>
      </c>
      <c r="H254" s="6">
        <v>-107621.93</v>
      </c>
      <c r="I254" s="6">
        <v>-107621.93</v>
      </c>
      <c r="J254" s="6">
        <v>-107621.93</v>
      </c>
      <c r="K254" s="6">
        <v>-107621.93</v>
      </c>
      <c r="L254" s="6">
        <v>-107621.93</v>
      </c>
      <c r="M254" s="6">
        <v>-107621.93</v>
      </c>
      <c r="N254" s="6">
        <v>-107621.93</v>
      </c>
      <c r="O254" s="6">
        <v>-107621.93</v>
      </c>
      <c r="P254" s="6">
        <v>-107621.93</v>
      </c>
      <c r="Q254" s="6">
        <v>-107621.93</v>
      </c>
      <c r="R254" s="6">
        <v>-107621.93</v>
      </c>
      <c r="S254" s="6">
        <v>12284881.720000001</v>
      </c>
      <c r="T254" s="6">
        <v>12284881.720000001</v>
      </c>
      <c r="U254" s="6">
        <v>12284881.720000001</v>
      </c>
      <c r="V254" s="6">
        <v>12284881.720000001</v>
      </c>
    </row>
    <row r="255" spans="1:22" x14ac:dyDescent="0.35">
      <c r="A255" s="2" t="s">
        <v>157</v>
      </c>
      <c r="B255" s="2" t="s">
        <v>170</v>
      </c>
      <c r="C255" s="6"/>
      <c r="D255" s="15"/>
      <c r="E255" s="6"/>
      <c r="F255" s="6"/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</row>
    <row r="256" spans="1:22" x14ac:dyDescent="0.35">
      <c r="A256" s="2" t="s">
        <v>157</v>
      </c>
      <c r="B256" s="2" t="s">
        <v>171</v>
      </c>
      <c r="C256" s="6">
        <v>-7467</v>
      </c>
      <c r="D256" s="15">
        <v>122333</v>
      </c>
      <c r="E256" s="6">
        <v>-4355</v>
      </c>
      <c r="F256" s="6">
        <v>-4355</v>
      </c>
      <c r="G256" s="6">
        <v>-8398.01</v>
      </c>
      <c r="H256" s="6">
        <v>-8398.01</v>
      </c>
      <c r="I256" s="6">
        <v>-8398.01</v>
      </c>
      <c r="J256" s="6">
        <v>-8398.01</v>
      </c>
      <c r="K256" s="6">
        <v>-8398.01</v>
      </c>
      <c r="L256" s="6">
        <v>-8398.01</v>
      </c>
      <c r="M256" s="6">
        <v>-8398.01</v>
      </c>
      <c r="N256" s="6">
        <v>-8398.01</v>
      </c>
      <c r="O256" s="6">
        <v>-8398.01</v>
      </c>
      <c r="P256" s="6">
        <v>-8398.01</v>
      </c>
      <c r="Q256" s="6">
        <v>-8398.01</v>
      </c>
      <c r="R256" s="6">
        <v>-8398.01</v>
      </c>
      <c r="S256" s="6">
        <v>-196977.73499999999</v>
      </c>
      <c r="T256" s="6">
        <v>-196977.73499999999</v>
      </c>
      <c r="U256" s="6">
        <v>-196977.73499999999</v>
      </c>
      <c r="V256" s="6">
        <v>-196977.73499999999</v>
      </c>
    </row>
    <row r="257" spans="1:22" x14ac:dyDescent="0.35">
      <c r="A257" s="2" t="s">
        <v>157</v>
      </c>
      <c r="B257" s="2" t="s">
        <v>172</v>
      </c>
      <c r="C257" s="6"/>
      <c r="D257" s="15"/>
      <c r="E257" s="6"/>
      <c r="F257" s="6"/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</row>
    <row r="258" spans="1:22" x14ac:dyDescent="0.35">
      <c r="A258" s="2" t="s">
        <v>157</v>
      </c>
      <c r="B258" s="2" t="s">
        <v>173</v>
      </c>
      <c r="C258" s="16">
        <v>-443405</v>
      </c>
      <c r="D258" s="17">
        <v>7918937</v>
      </c>
      <c r="E258" s="16">
        <v>-367714</v>
      </c>
      <c r="F258" s="16">
        <f>367714-812027</f>
        <v>-444313</v>
      </c>
      <c r="G258" s="16">
        <v>-499005.01</v>
      </c>
      <c r="H258" s="16">
        <v>-499005.01</v>
      </c>
      <c r="I258" s="16">
        <v>-499005.01</v>
      </c>
      <c r="J258" s="16">
        <v>-499005.01</v>
      </c>
      <c r="K258" s="16">
        <v>-499005.01</v>
      </c>
      <c r="L258" s="16">
        <v>-499005.01</v>
      </c>
      <c r="M258" s="16">
        <v>-499005.01</v>
      </c>
      <c r="N258" s="16">
        <v>-499005.01</v>
      </c>
      <c r="O258" s="16">
        <v>-499005.01</v>
      </c>
      <c r="P258" s="16">
        <v>-499005.01</v>
      </c>
      <c r="Q258" s="16">
        <v>-499005.01</v>
      </c>
      <c r="R258" s="16">
        <v>-499005.01</v>
      </c>
      <c r="S258" s="16">
        <v>-12946512.234999999</v>
      </c>
      <c r="T258" s="16">
        <v>-12946512.234999999</v>
      </c>
      <c r="U258" s="16">
        <v>-12946512.234999999</v>
      </c>
      <c r="V258" s="16">
        <v>-12946512.234999999</v>
      </c>
    </row>
    <row r="259" spans="1:22" x14ac:dyDescent="0.35">
      <c r="A259" s="2" t="s">
        <v>286</v>
      </c>
      <c r="B259" s="2"/>
      <c r="C259" s="6">
        <f>SUM(C248:C258)</f>
        <v>16210.199999999953</v>
      </c>
      <c r="D259" s="6">
        <f t="shared" ref="D259:V259" si="10">SUM(D248:D258)</f>
        <v>1722777.5999999996</v>
      </c>
      <c r="E259" s="6">
        <f t="shared" si="10"/>
        <v>-614710</v>
      </c>
      <c r="F259" s="6">
        <f t="shared" si="10"/>
        <v>-691309</v>
      </c>
      <c r="G259" s="6">
        <f t="shared" si="10"/>
        <v>-756117.42</v>
      </c>
      <c r="H259" s="6">
        <f t="shared" si="10"/>
        <v>-756117.42</v>
      </c>
      <c r="I259" s="6">
        <f t="shared" si="10"/>
        <v>-756117.42</v>
      </c>
      <c r="J259" s="6">
        <f t="shared" si="10"/>
        <v>-756117.42</v>
      </c>
      <c r="K259" s="6">
        <f t="shared" si="10"/>
        <v>-756117.42</v>
      </c>
      <c r="L259" s="6">
        <f t="shared" si="10"/>
        <v>-756117.42</v>
      </c>
      <c r="M259" s="6">
        <f t="shared" si="10"/>
        <v>-756117.42</v>
      </c>
      <c r="N259" s="6">
        <f t="shared" si="10"/>
        <v>-756117.42</v>
      </c>
      <c r="O259" s="6">
        <f t="shared" si="10"/>
        <v>-756117.42</v>
      </c>
      <c r="P259" s="6">
        <f t="shared" si="10"/>
        <v>-756117.42</v>
      </c>
      <c r="Q259" s="6">
        <f t="shared" si="10"/>
        <v>-756117.42</v>
      </c>
      <c r="R259" s="6">
        <f t="shared" si="10"/>
        <v>-756117.42</v>
      </c>
      <c r="S259" s="6">
        <f t="shared" si="10"/>
        <v>-906234.24999999814</v>
      </c>
      <c r="T259" s="6">
        <f t="shared" si="10"/>
        <v>-906234.24999999814</v>
      </c>
      <c r="U259" s="6">
        <f t="shared" si="10"/>
        <v>-906234.24999999814</v>
      </c>
      <c r="V259" s="6">
        <f t="shared" si="10"/>
        <v>-906234.24999999814</v>
      </c>
    </row>
    <row r="260" spans="1:22" x14ac:dyDescent="0.35">
      <c r="A260" s="18" t="s">
        <v>287</v>
      </c>
      <c r="B260" s="2"/>
      <c r="C260" s="6"/>
      <c r="D260" s="15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x14ac:dyDescent="0.35">
      <c r="A261" s="2" t="s">
        <v>137</v>
      </c>
      <c r="B261" s="2" t="s">
        <v>138</v>
      </c>
      <c r="C261" s="6">
        <v>624638.64</v>
      </c>
      <c r="D261" s="6">
        <v>0.27</v>
      </c>
      <c r="E261" s="6">
        <v>0.27</v>
      </c>
      <c r="F261" s="6">
        <v>0.27</v>
      </c>
      <c r="G261" s="6">
        <v>-13093.44</v>
      </c>
      <c r="H261" s="6">
        <v>-13093.44</v>
      </c>
      <c r="I261" s="6">
        <v>-13093.44</v>
      </c>
      <c r="J261" s="6">
        <v>-13093.44</v>
      </c>
      <c r="K261" s="6">
        <v>-13093.44</v>
      </c>
      <c r="L261" s="6">
        <v>-13093.44</v>
      </c>
      <c r="M261" s="6">
        <v>-13093.44</v>
      </c>
      <c r="N261" s="6">
        <v>-13093.44</v>
      </c>
      <c r="O261" s="6">
        <v>-13093.44</v>
      </c>
      <c r="P261" s="6">
        <v>-13093.44</v>
      </c>
      <c r="Q261" s="6">
        <v>-13093.44</v>
      </c>
      <c r="R261" s="6">
        <v>-13093.44</v>
      </c>
      <c r="S261" s="6">
        <v>0</v>
      </c>
      <c r="T261" s="6">
        <v>0</v>
      </c>
      <c r="U261" s="6">
        <v>0</v>
      </c>
      <c r="V261" s="6">
        <v>0</v>
      </c>
    </row>
    <row r="262" spans="1:22" x14ac:dyDescent="0.35">
      <c r="A262" s="2" t="s">
        <v>288</v>
      </c>
      <c r="B262" s="2" t="s">
        <v>289</v>
      </c>
      <c r="C262" s="6">
        <v>353145.87</v>
      </c>
      <c r="D262" s="15">
        <v>389860.17</v>
      </c>
      <c r="E262" s="6">
        <v>313176.57</v>
      </c>
      <c r="F262" s="6">
        <v>-203415.21</v>
      </c>
      <c r="G262" s="6">
        <v>2527.7600000000002</v>
      </c>
      <c r="H262" s="6">
        <v>2527.7600000000002</v>
      </c>
      <c r="I262" s="6">
        <v>2527.7600000000002</v>
      </c>
      <c r="J262" s="6">
        <v>2527.7600000000002</v>
      </c>
      <c r="K262" s="6">
        <v>2527.7600000000002</v>
      </c>
      <c r="L262" s="6">
        <v>2527.7600000000002</v>
      </c>
      <c r="M262" s="6">
        <v>2527.7600000000002</v>
      </c>
      <c r="N262" s="6">
        <v>2527.7600000000002</v>
      </c>
      <c r="O262" s="6">
        <v>2527.7600000000002</v>
      </c>
      <c r="P262" s="6">
        <v>2527.7600000000002</v>
      </c>
      <c r="Q262" s="6">
        <v>2527.7600000000002</v>
      </c>
      <c r="R262" s="6">
        <v>2527.7600000000002</v>
      </c>
      <c r="S262" s="6">
        <v>-18856.424999999988</v>
      </c>
      <c r="T262" s="6">
        <v>-18856.424999999988</v>
      </c>
      <c r="U262" s="6">
        <v>-18856.424999999988</v>
      </c>
      <c r="V262" s="6">
        <v>-18856.424999999988</v>
      </c>
    </row>
    <row r="263" spans="1:22" x14ac:dyDescent="0.35">
      <c r="A263" s="2" t="s">
        <v>290</v>
      </c>
      <c r="B263" s="2" t="s">
        <v>291</v>
      </c>
      <c r="C263" s="6">
        <v>-677366.75</v>
      </c>
      <c r="D263" s="6">
        <v>0.27</v>
      </c>
      <c r="E263" s="6">
        <v>128407.44</v>
      </c>
      <c r="F263" s="6">
        <v>31454.43</v>
      </c>
      <c r="G263" s="6">
        <v>-15759.71</v>
      </c>
      <c r="H263" s="6">
        <v>-15759.71</v>
      </c>
      <c r="I263" s="6">
        <v>-15759.71</v>
      </c>
      <c r="J263" s="6">
        <v>-15759.71</v>
      </c>
      <c r="K263" s="6">
        <v>-15759.71</v>
      </c>
      <c r="L263" s="6">
        <v>-15759.71</v>
      </c>
      <c r="M263" s="6">
        <v>-15759.71</v>
      </c>
      <c r="N263" s="6">
        <v>-15759.71</v>
      </c>
      <c r="O263" s="6">
        <v>-15759.71</v>
      </c>
      <c r="P263" s="6">
        <v>-15759.71</v>
      </c>
      <c r="Q263" s="6">
        <v>-15759.71</v>
      </c>
      <c r="R263" s="6">
        <v>-15759.71</v>
      </c>
      <c r="S263" s="6">
        <v>0</v>
      </c>
      <c r="T263" s="6">
        <v>0</v>
      </c>
      <c r="U263" s="6">
        <v>0</v>
      </c>
      <c r="V263" s="6">
        <v>0</v>
      </c>
    </row>
    <row r="264" spans="1:22" x14ac:dyDescent="0.35">
      <c r="A264" s="2" t="s">
        <v>292</v>
      </c>
      <c r="B264" s="2" t="s">
        <v>293</v>
      </c>
      <c r="C264" s="6"/>
      <c r="D264" s="6">
        <v>0.27</v>
      </c>
      <c r="E264" s="6">
        <v>0.27</v>
      </c>
      <c r="F264" s="6">
        <v>0.27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</row>
    <row r="265" spans="1:22" x14ac:dyDescent="0.35">
      <c r="A265" s="2" t="s">
        <v>294</v>
      </c>
      <c r="B265" s="2" t="s">
        <v>295</v>
      </c>
      <c r="C265" s="6">
        <v>510580.56</v>
      </c>
      <c r="D265" s="6">
        <v>0.27</v>
      </c>
      <c r="E265" s="6">
        <v>0.27</v>
      </c>
      <c r="F265" s="6">
        <v>0.27</v>
      </c>
      <c r="G265" s="6">
        <v>66005.25</v>
      </c>
      <c r="H265" s="6">
        <v>66005.25</v>
      </c>
      <c r="I265" s="6">
        <v>66005.25</v>
      </c>
      <c r="J265" s="6">
        <v>66005.25</v>
      </c>
      <c r="K265" s="6">
        <v>66005.25</v>
      </c>
      <c r="L265" s="6">
        <v>66005.25</v>
      </c>
      <c r="M265" s="6">
        <v>66005.25</v>
      </c>
      <c r="N265" s="6">
        <v>66005.25</v>
      </c>
      <c r="O265" s="6">
        <v>66005.25</v>
      </c>
      <c r="P265" s="6">
        <v>66005.25</v>
      </c>
      <c r="Q265" s="6">
        <v>66005.25</v>
      </c>
      <c r="R265" s="6">
        <v>66005.25</v>
      </c>
      <c r="S265" s="6">
        <v>0</v>
      </c>
      <c r="T265" s="6">
        <v>0</v>
      </c>
      <c r="U265" s="6">
        <v>0</v>
      </c>
      <c r="V265" s="6">
        <v>0</v>
      </c>
    </row>
    <row r="266" spans="1:22" x14ac:dyDescent="0.35">
      <c r="A266" s="2" t="s">
        <v>296</v>
      </c>
      <c r="B266" s="2" t="s">
        <v>297</v>
      </c>
      <c r="C266" s="6">
        <v>-207027.87</v>
      </c>
      <c r="D266" s="6">
        <v>0.27</v>
      </c>
      <c r="E266" s="6">
        <v>0.27</v>
      </c>
      <c r="F266" s="6">
        <v>0.27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</row>
    <row r="267" spans="1:22" x14ac:dyDescent="0.35">
      <c r="A267" s="2" t="s">
        <v>298</v>
      </c>
      <c r="B267" s="2" t="s">
        <v>299</v>
      </c>
      <c r="C267" s="6">
        <v>816466.51</v>
      </c>
      <c r="D267" s="6">
        <v>0.27</v>
      </c>
      <c r="E267" s="6">
        <v>0.27</v>
      </c>
      <c r="F267" s="6">
        <v>-104128.13</v>
      </c>
      <c r="G267" s="6">
        <v>5687.89</v>
      </c>
      <c r="H267" s="6">
        <v>5687.89</v>
      </c>
      <c r="I267" s="6">
        <v>5687.89</v>
      </c>
      <c r="J267" s="6">
        <v>5687.89</v>
      </c>
      <c r="K267" s="6">
        <v>5687.89</v>
      </c>
      <c r="L267" s="6">
        <v>5687.89</v>
      </c>
      <c r="M267" s="6">
        <v>5687.89</v>
      </c>
      <c r="N267" s="6">
        <v>5687.89</v>
      </c>
      <c r="O267" s="6">
        <v>5687.89</v>
      </c>
      <c r="P267" s="6">
        <v>5687.89</v>
      </c>
      <c r="Q267" s="6">
        <v>5687.89</v>
      </c>
      <c r="R267" s="6">
        <v>5687.89</v>
      </c>
      <c r="S267" s="6">
        <v>-84757.865000000224</v>
      </c>
      <c r="T267" s="6">
        <v>-84757.865000000224</v>
      </c>
      <c r="U267" s="6">
        <v>-84757.865000000224</v>
      </c>
      <c r="V267" s="6">
        <v>-84757.865000000224</v>
      </c>
    </row>
    <row r="268" spans="1:22" x14ac:dyDescent="0.35">
      <c r="A268" s="2" t="s">
        <v>300</v>
      </c>
      <c r="B268" s="2" t="s">
        <v>301</v>
      </c>
      <c r="C268" s="6">
        <v>1624.4</v>
      </c>
      <c r="D268" s="15">
        <v>1634.98</v>
      </c>
      <c r="E268" s="6">
        <v>1645.61</v>
      </c>
      <c r="F268" s="6">
        <v>1656.32</v>
      </c>
      <c r="G268" s="6">
        <v>1144.45</v>
      </c>
      <c r="H268" s="6">
        <v>1144.45</v>
      </c>
      <c r="I268" s="6">
        <v>1144.45</v>
      </c>
      <c r="J268" s="6">
        <v>1144.45</v>
      </c>
      <c r="K268" s="6">
        <v>1144.45</v>
      </c>
      <c r="L268" s="6">
        <v>1144.45</v>
      </c>
      <c r="M268" s="6">
        <v>1144.45</v>
      </c>
      <c r="N268" s="6">
        <v>1144.45</v>
      </c>
      <c r="O268" s="6">
        <v>1144.45</v>
      </c>
      <c r="P268" s="6">
        <v>1144.45</v>
      </c>
      <c r="Q268" s="6">
        <v>1144.45</v>
      </c>
      <c r="R268" s="6">
        <v>1144.45</v>
      </c>
      <c r="S268" s="6">
        <v>0</v>
      </c>
      <c r="T268" s="6">
        <v>0</v>
      </c>
      <c r="U268" s="6">
        <v>0</v>
      </c>
      <c r="V268" s="6">
        <v>0</v>
      </c>
    </row>
    <row r="269" spans="1:22" x14ac:dyDescent="0.35">
      <c r="A269" s="2" t="s">
        <v>75</v>
      </c>
      <c r="B269" s="2" t="s">
        <v>76</v>
      </c>
      <c r="C269" s="6">
        <v>0.27</v>
      </c>
      <c r="D269" s="6">
        <v>0.27</v>
      </c>
      <c r="E269" s="6">
        <v>0.27</v>
      </c>
      <c r="F269" s="6">
        <v>0.27</v>
      </c>
      <c r="G269" s="6">
        <v>1477.88</v>
      </c>
      <c r="H269" s="6">
        <v>1477.88</v>
      </c>
      <c r="I269" s="6">
        <v>1477.88</v>
      </c>
      <c r="J269" s="6">
        <v>1477.88</v>
      </c>
      <c r="K269" s="6">
        <v>1477.88</v>
      </c>
      <c r="L269" s="6">
        <v>1477.88</v>
      </c>
      <c r="M269" s="6">
        <v>1477.88</v>
      </c>
      <c r="N269" s="6">
        <v>1477.88</v>
      </c>
      <c r="O269" s="6">
        <v>1477.88</v>
      </c>
      <c r="P269" s="6">
        <v>1477.88</v>
      </c>
      <c r="Q269" s="6">
        <v>1477.88</v>
      </c>
      <c r="R269" s="6">
        <v>1477.88</v>
      </c>
      <c r="S269" s="6">
        <v>106.00749999999971</v>
      </c>
      <c r="T269" s="6">
        <v>106.00749999999971</v>
      </c>
      <c r="U269" s="6">
        <v>106.00749999999971</v>
      </c>
      <c r="V269" s="6">
        <v>106.00749999999971</v>
      </c>
    </row>
    <row r="270" spans="1:22" x14ac:dyDescent="0.35">
      <c r="A270" s="2" t="s">
        <v>302</v>
      </c>
      <c r="B270" s="2" t="s">
        <v>303</v>
      </c>
      <c r="C270" s="6">
        <v>9129.75</v>
      </c>
      <c r="D270" s="6">
        <v>0.27</v>
      </c>
      <c r="E270" s="6">
        <v>0.27</v>
      </c>
      <c r="F270" s="6">
        <v>0.27</v>
      </c>
      <c r="G270" s="6">
        <v>1123.48</v>
      </c>
      <c r="H270" s="6">
        <v>1123.48</v>
      </c>
      <c r="I270" s="6">
        <v>1123.48</v>
      </c>
      <c r="J270" s="6">
        <v>1123.48</v>
      </c>
      <c r="K270" s="6">
        <v>1123.48</v>
      </c>
      <c r="L270" s="6">
        <v>1123.48</v>
      </c>
      <c r="M270" s="6">
        <v>1123.48</v>
      </c>
      <c r="N270" s="6">
        <v>1123.48</v>
      </c>
      <c r="O270" s="6">
        <v>1123.48</v>
      </c>
      <c r="P270" s="6">
        <v>1123.48</v>
      </c>
      <c r="Q270" s="6">
        <v>1123.48</v>
      </c>
      <c r="R270" s="6">
        <v>1123.48</v>
      </c>
      <c r="S270" s="6">
        <v>7864.5</v>
      </c>
      <c r="T270" s="6">
        <v>7864.5</v>
      </c>
      <c r="U270" s="6">
        <v>7864.5</v>
      </c>
      <c r="V270" s="6">
        <v>7864.5</v>
      </c>
    </row>
    <row r="271" spans="1:22" x14ac:dyDescent="0.35">
      <c r="A271" s="2" t="s">
        <v>304</v>
      </c>
      <c r="B271" s="2" t="s">
        <v>305</v>
      </c>
      <c r="C271" s="6">
        <v>0.27</v>
      </c>
      <c r="D271" s="6">
        <v>0.27</v>
      </c>
      <c r="E271" s="6">
        <v>0.27</v>
      </c>
      <c r="F271" s="6">
        <v>0.27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</row>
    <row r="272" spans="1:22" x14ac:dyDescent="0.35">
      <c r="A272" s="2" t="s">
        <v>306</v>
      </c>
      <c r="B272" s="2" t="s">
        <v>307</v>
      </c>
      <c r="C272" s="6">
        <v>0.27</v>
      </c>
      <c r="D272" s="6">
        <v>0.27</v>
      </c>
      <c r="E272" s="6">
        <v>0.27</v>
      </c>
      <c r="F272" s="6">
        <v>0.27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</row>
    <row r="273" spans="1:22" x14ac:dyDescent="0.35">
      <c r="A273" s="2" t="s">
        <v>308</v>
      </c>
      <c r="B273" s="2" t="s">
        <v>309</v>
      </c>
      <c r="C273" s="6">
        <v>0.27</v>
      </c>
      <c r="D273" s="6">
        <v>0.27</v>
      </c>
      <c r="E273" s="6">
        <v>0.27</v>
      </c>
      <c r="F273" s="6">
        <v>0.27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</row>
    <row r="274" spans="1:22" x14ac:dyDescent="0.35">
      <c r="A274" s="2" t="s">
        <v>310</v>
      </c>
      <c r="B274" s="2" t="s">
        <v>311</v>
      </c>
      <c r="C274" s="6">
        <v>0.27</v>
      </c>
      <c r="D274" s="6">
        <v>0.27</v>
      </c>
      <c r="E274" s="6">
        <v>0.27</v>
      </c>
      <c r="F274" s="6">
        <v>0.27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</row>
    <row r="275" spans="1:22" x14ac:dyDescent="0.35">
      <c r="A275" s="2" t="s">
        <v>312</v>
      </c>
      <c r="B275" s="2" t="s">
        <v>313</v>
      </c>
      <c r="C275" s="6">
        <v>-772261.3</v>
      </c>
      <c r="D275" s="6">
        <v>0.27</v>
      </c>
      <c r="E275" s="6">
        <v>0.27</v>
      </c>
      <c r="F275" s="6">
        <v>104128.13</v>
      </c>
      <c r="G275" s="6">
        <v>-9371.66</v>
      </c>
      <c r="H275" s="6">
        <v>-9371.66</v>
      </c>
      <c r="I275" s="6">
        <v>-9371.66</v>
      </c>
      <c r="J275" s="6">
        <v>-9371.66</v>
      </c>
      <c r="K275" s="6">
        <v>-9371.66</v>
      </c>
      <c r="L275" s="6">
        <v>-9371.66</v>
      </c>
      <c r="M275" s="6">
        <v>-9371.66</v>
      </c>
      <c r="N275" s="6">
        <v>-9371.66</v>
      </c>
      <c r="O275" s="6">
        <v>-9371.66</v>
      </c>
      <c r="P275" s="6">
        <v>-9371.66</v>
      </c>
      <c r="Q275" s="6">
        <v>-9371.66</v>
      </c>
      <c r="R275" s="6">
        <v>-9371.66</v>
      </c>
      <c r="S275" s="6">
        <v>84757.864999999758</v>
      </c>
      <c r="T275" s="6">
        <v>84757.864999999758</v>
      </c>
      <c r="U275" s="6">
        <v>84757.864999999758</v>
      </c>
      <c r="V275" s="6">
        <v>84757.864999999758</v>
      </c>
    </row>
    <row r="276" spans="1:22" x14ac:dyDescent="0.35">
      <c r="A276" s="2" t="s">
        <v>314</v>
      </c>
      <c r="B276" s="2" t="s">
        <v>315</v>
      </c>
      <c r="C276" s="6">
        <v>5250.73</v>
      </c>
      <c r="D276" s="6">
        <v>0.27</v>
      </c>
      <c r="E276" s="6">
        <v>0.27</v>
      </c>
      <c r="F276" s="6">
        <v>59.11</v>
      </c>
      <c r="G276" s="6">
        <v>5.81</v>
      </c>
      <c r="H276" s="6">
        <v>5.81</v>
      </c>
      <c r="I276" s="6">
        <v>5.81</v>
      </c>
      <c r="J276" s="6">
        <v>5.81</v>
      </c>
      <c r="K276" s="6">
        <v>5.81</v>
      </c>
      <c r="L276" s="6">
        <v>5.81</v>
      </c>
      <c r="M276" s="6">
        <v>5.81</v>
      </c>
      <c r="N276" s="6">
        <v>5.81</v>
      </c>
      <c r="O276" s="6">
        <v>5.81</v>
      </c>
      <c r="P276" s="6">
        <v>5.81</v>
      </c>
      <c r="Q276" s="6">
        <v>5.81</v>
      </c>
      <c r="R276" s="6">
        <v>5.81</v>
      </c>
      <c r="S276" s="6">
        <v>56.202500000000327</v>
      </c>
      <c r="T276" s="6">
        <v>56.202500000000327</v>
      </c>
      <c r="U276" s="6">
        <v>56.202500000000327</v>
      </c>
      <c r="V276" s="6">
        <v>56.202500000000327</v>
      </c>
    </row>
    <row r="277" spans="1:22" x14ac:dyDescent="0.35">
      <c r="A277" s="2" t="s">
        <v>316</v>
      </c>
      <c r="B277" s="2" t="s">
        <v>317</v>
      </c>
      <c r="C277" s="6">
        <v>-909678.31</v>
      </c>
      <c r="D277" s="6">
        <v>0.27</v>
      </c>
      <c r="E277" s="6">
        <v>0.27</v>
      </c>
      <c r="F277" s="6">
        <v>-78170.38</v>
      </c>
      <c r="G277" s="6">
        <v>62938.59</v>
      </c>
      <c r="H277" s="6">
        <v>62938.59</v>
      </c>
      <c r="I277" s="6">
        <v>62938.59</v>
      </c>
      <c r="J277" s="6">
        <v>62938.59</v>
      </c>
      <c r="K277" s="6">
        <v>62938.59</v>
      </c>
      <c r="L277" s="6">
        <v>62938.59</v>
      </c>
      <c r="M277" s="6">
        <v>62938.59</v>
      </c>
      <c r="N277" s="6">
        <v>62938.59</v>
      </c>
      <c r="O277" s="6">
        <v>62938.59</v>
      </c>
      <c r="P277" s="6">
        <v>62938.59</v>
      </c>
      <c r="Q277" s="6">
        <v>62938.59</v>
      </c>
      <c r="R277" s="6">
        <v>62938.59</v>
      </c>
      <c r="S277" s="6">
        <v>-52940.28</v>
      </c>
      <c r="T277" s="6">
        <v>-52940.28</v>
      </c>
      <c r="U277" s="6">
        <v>-52940.28</v>
      </c>
      <c r="V277" s="6">
        <v>-52940.28</v>
      </c>
    </row>
    <row r="278" spans="1:22" x14ac:dyDescent="0.35">
      <c r="A278" s="2" t="s">
        <v>318</v>
      </c>
      <c r="B278" s="2" t="s">
        <v>319</v>
      </c>
      <c r="C278" s="6">
        <v>611.01</v>
      </c>
      <c r="D278" s="15">
        <v>611</v>
      </c>
      <c r="E278" s="6">
        <v>611</v>
      </c>
      <c r="F278" s="6">
        <v>611</v>
      </c>
      <c r="G278" s="6">
        <v>560.08000000000004</v>
      </c>
      <c r="H278" s="6">
        <v>560.08000000000004</v>
      </c>
      <c r="I278" s="6">
        <v>560.08000000000004</v>
      </c>
      <c r="J278" s="6">
        <v>560.08000000000004</v>
      </c>
      <c r="K278" s="6">
        <v>560.08000000000004</v>
      </c>
      <c r="L278" s="6">
        <v>560.08000000000004</v>
      </c>
      <c r="M278" s="6">
        <v>560.08000000000004</v>
      </c>
      <c r="N278" s="6">
        <v>560.08000000000004</v>
      </c>
      <c r="O278" s="6">
        <v>560.08000000000004</v>
      </c>
      <c r="P278" s="6">
        <v>560.08000000000004</v>
      </c>
      <c r="Q278" s="6">
        <v>560.08000000000004</v>
      </c>
      <c r="R278" s="6">
        <v>560.08000000000004</v>
      </c>
      <c r="S278" s="6">
        <v>916.50250000000233</v>
      </c>
      <c r="T278" s="6">
        <v>916.50250000000233</v>
      </c>
      <c r="U278" s="6">
        <v>916.50250000000233</v>
      </c>
      <c r="V278" s="6">
        <v>916.50250000000233</v>
      </c>
    </row>
    <row r="279" spans="1:22" x14ac:dyDescent="0.35">
      <c r="A279" s="2" t="s">
        <v>320</v>
      </c>
      <c r="B279" s="2" t="s">
        <v>321</v>
      </c>
      <c r="C279" s="6">
        <v>0.27</v>
      </c>
      <c r="D279" s="6">
        <v>0.27</v>
      </c>
      <c r="E279" s="6">
        <v>0.27</v>
      </c>
      <c r="F279" s="6">
        <v>0.27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</row>
    <row r="280" spans="1:22" x14ac:dyDescent="0.35">
      <c r="A280" s="2" t="s">
        <v>322</v>
      </c>
      <c r="B280" s="2" t="s">
        <v>323</v>
      </c>
      <c r="C280" s="6">
        <v>118353.25</v>
      </c>
      <c r="D280" s="15">
        <v>193492.53</v>
      </c>
      <c r="E280" s="6">
        <v>102407.93</v>
      </c>
      <c r="F280" s="6">
        <v>164415.47</v>
      </c>
      <c r="G280" s="6">
        <v>104892.21</v>
      </c>
      <c r="H280" s="6">
        <v>104892.21</v>
      </c>
      <c r="I280" s="6">
        <v>104892.21</v>
      </c>
      <c r="J280" s="6">
        <v>104892.21</v>
      </c>
      <c r="K280" s="6">
        <v>104892.21</v>
      </c>
      <c r="L280" s="6">
        <v>104892.21</v>
      </c>
      <c r="M280" s="6">
        <v>104892.21</v>
      </c>
      <c r="N280" s="6">
        <v>104892.21</v>
      </c>
      <c r="O280" s="6">
        <v>104892.21</v>
      </c>
      <c r="P280" s="6">
        <v>104892.21</v>
      </c>
      <c r="Q280" s="6">
        <v>104892.21</v>
      </c>
      <c r="R280" s="6">
        <v>104892.21</v>
      </c>
      <c r="S280" s="6">
        <v>117771.73250000016</v>
      </c>
      <c r="T280" s="6">
        <v>117771.73250000016</v>
      </c>
      <c r="U280" s="6">
        <v>117771.73250000016</v>
      </c>
      <c r="V280" s="6">
        <v>117771.73250000016</v>
      </c>
    </row>
    <row r="281" spans="1:22" x14ac:dyDescent="0.35">
      <c r="A281" s="2" t="s">
        <v>324</v>
      </c>
      <c r="B281" s="2" t="s">
        <v>325</v>
      </c>
      <c r="C281" s="6">
        <v>-3578.11</v>
      </c>
      <c r="D281" s="6">
        <v>0.27</v>
      </c>
      <c r="E281" s="6">
        <v>-35.64</v>
      </c>
      <c r="F281" s="6">
        <v>2478.5100000000002</v>
      </c>
      <c r="G281" s="6">
        <v>-4547.75</v>
      </c>
      <c r="H281" s="6">
        <v>-4547.75</v>
      </c>
      <c r="I281" s="6">
        <v>-4547.75</v>
      </c>
      <c r="J281" s="6">
        <v>-4547.75</v>
      </c>
      <c r="K281" s="6">
        <v>-4547.75</v>
      </c>
      <c r="L281" s="6">
        <v>-4547.75</v>
      </c>
      <c r="M281" s="6">
        <v>-4547.75</v>
      </c>
      <c r="N281" s="6">
        <v>-4547.75</v>
      </c>
      <c r="O281" s="6">
        <v>-4547.75</v>
      </c>
      <c r="P281" s="6">
        <v>-4547.75</v>
      </c>
      <c r="Q281" s="6">
        <v>-4547.75</v>
      </c>
      <c r="R281" s="6">
        <v>-4547.75</v>
      </c>
      <c r="S281" s="6">
        <v>10715.302500000005</v>
      </c>
      <c r="T281" s="6">
        <v>10715.302500000005</v>
      </c>
      <c r="U281" s="6">
        <v>10715.302500000005</v>
      </c>
      <c r="V281" s="6">
        <v>10715.302500000005</v>
      </c>
    </row>
    <row r="282" spans="1:22" x14ac:dyDescent="0.35">
      <c r="A282" s="2" t="s">
        <v>326</v>
      </c>
      <c r="B282" s="2" t="s">
        <v>327</v>
      </c>
      <c r="C282" s="6">
        <v>-74.760000000000005</v>
      </c>
      <c r="D282" s="15">
        <v>107323.44</v>
      </c>
      <c r="E282" s="6">
        <v>61483.17</v>
      </c>
      <c r="F282" s="6">
        <v>-263374.02</v>
      </c>
      <c r="G282" s="6">
        <v>8008.84</v>
      </c>
      <c r="H282" s="6">
        <v>8008.84</v>
      </c>
      <c r="I282" s="6">
        <v>8008.84</v>
      </c>
      <c r="J282" s="6">
        <v>8008.84</v>
      </c>
      <c r="K282" s="6">
        <v>8008.84</v>
      </c>
      <c r="L282" s="6">
        <v>8008.84</v>
      </c>
      <c r="M282" s="6">
        <v>8008.84</v>
      </c>
      <c r="N282" s="6">
        <v>8008.84</v>
      </c>
      <c r="O282" s="6">
        <v>8008.84</v>
      </c>
      <c r="P282" s="6">
        <v>8008.84</v>
      </c>
      <c r="Q282" s="6">
        <v>8008.84</v>
      </c>
      <c r="R282" s="6">
        <v>8008.84</v>
      </c>
      <c r="S282" s="6">
        <v>-112639.48499999999</v>
      </c>
      <c r="T282" s="6">
        <v>-112639.48499999999</v>
      </c>
      <c r="U282" s="6">
        <v>-112639.48499999999</v>
      </c>
      <c r="V282" s="6">
        <v>-112639.48499999999</v>
      </c>
    </row>
    <row r="283" spans="1:22" x14ac:dyDescent="0.35">
      <c r="A283" s="2" t="s">
        <v>328</v>
      </c>
      <c r="B283" s="2" t="s">
        <v>329</v>
      </c>
      <c r="C283" s="6">
        <v>0.27</v>
      </c>
      <c r="D283" s="6">
        <v>0.27</v>
      </c>
      <c r="E283" s="6">
        <v>0.27</v>
      </c>
      <c r="F283" s="6">
        <v>0.27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</row>
    <row r="284" spans="1:22" x14ac:dyDescent="0.35">
      <c r="A284" s="2" t="s">
        <v>330</v>
      </c>
      <c r="B284" s="2" t="s">
        <v>331</v>
      </c>
      <c r="C284" s="6">
        <v>0.27</v>
      </c>
      <c r="D284" s="6">
        <v>0.27</v>
      </c>
      <c r="E284" s="6">
        <v>0.27</v>
      </c>
      <c r="F284" s="6">
        <v>0.27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</row>
    <row r="285" spans="1:22" x14ac:dyDescent="0.35">
      <c r="A285" s="2" t="s">
        <v>332</v>
      </c>
      <c r="B285" s="2" t="s">
        <v>333</v>
      </c>
      <c r="C285" s="6">
        <v>0.27</v>
      </c>
      <c r="D285" s="6">
        <v>0.27</v>
      </c>
      <c r="E285" s="6">
        <v>0.27</v>
      </c>
      <c r="F285" s="6">
        <v>0.27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</row>
    <row r="286" spans="1:22" x14ac:dyDescent="0.35">
      <c r="A286" s="2" t="s">
        <v>334</v>
      </c>
      <c r="B286" s="2" t="s">
        <v>335</v>
      </c>
      <c r="C286" s="15">
        <v>-25.89</v>
      </c>
      <c r="D286" s="15">
        <v>-25.89</v>
      </c>
      <c r="E286" s="15">
        <v>-25.89</v>
      </c>
      <c r="F286" s="6">
        <v>2592.0300000000002</v>
      </c>
      <c r="G286" s="6">
        <v>469.44</v>
      </c>
      <c r="H286" s="6">
        <v>469.44</v>
      </c>
      <c r="I286" s="6">
        <v>469.44</v>
      </c>
      <c r="J286" s="6">
        <v>469.44</v>
      </c>
      <c r="K286" s="6">
        <v>469.44</v>
      </c>
      <c r="L286" s="6">
        <v>469.44</v>
      </c>
      <c r="M286" s="6">
        <v>469.44</v>
      </c>
      <c r="N286" s="6">
        <v>469.44</v>
      </c>
      <c r="O286" s="6">
        <v>469.44</v>
      </c>
      <c r="P286" s="6">
        <v>469.44</v>
      </c>
      <c r="Q286" s="6">
        <v>469.44</v>
      </c>
      <c r="R286" s="6">
        <v>469.44</v>
      </c>
      <c r="S286" s="6">
        <v>1351.8675000000003</v>
      </c>
      <c r="T286" s="6">
        <v>1351.8675000000003</v>
      </c>
      <c r="U286" s="6">
        <v>1351.8675000000003</v>
      </c>
      <c r="V286" s="6">
        <v>1351.8675000000003</v>
      </c>
    </row>
    <row r="287" spans="1:22" x14ac:dyDescent="0.35">
      <c r="A287" s="2" t="s">
        <v>336</v>
      </c>
      <c r="B287" s="2" t="s">
        <v>337</v>
      </c>
      <c r="C287" s="15">
        <v>51.59</v>
      </c>
      <c r="D287" s="15">
        <v>51.59</v>
      </c>
      <c r="E287" s="15">
        <v>51.59</v>
      </c>
      <c r="F287" s="6">
        <v>-5433.51</v>
      </c>
      <c r="G287" s="6">
        <v>-986.26</v>
      </c>
      <c r="H287" s="6">
        <v>-986.26</v>
      </c>
      <c r="I287" s="6">
        <v>-986.26</v>
      </c>
      <c r="J287" s="6">
        <v>-986.26</v>
      </c>
      <c r="K287" s="6">
        <v>-986.26</v>
      </c>
      <c r="L287" s="6">
        <v>-986.26</v>
      </c>
      <c r="M287" s="6">
        <v>-986.26</v>
      </c>
      <c r="N287" s="6">
        <v>-986.26</v>
      </c>
      <c r="O287" s="6">
        <v>-986.26</v>
      </c>
      <c r="P287" s="6">
        <v>-986.26</v>
      </c>
      <c r="Q287" s="6">
        <v>-986.26</v>
      </c>
      <c r="R287" s="6">
        <v>-986.26</v>
      </c>
      <c r="S287" s="6">
        <v>-2837.1950000000006</v>
      </c>
      <c r="T287" s="6">
        <v>-2837.1950000000006</v>
      </c>
      <c r="U287" s="6">
        <v>-2837.1950000000006</v>
      </c>
      <c r="V287" s="6">
        <v>-2837.1950000000006</v>
      </c>
    </row>
    <row r="288" spans="1:22" x14ac:dyDescent="0.35">
      <c r="A288" s="2" t="s">
        <v>338</v>
      </c>
      <c r="B288" s="2" t="s">
        <v>339</v>
      </c>
      <c r="C288" s="15">
        <v>155.88999999999999</v>
      </c>
      <c r="D288" s="15">
        <v>155.88999999999999</v>
      </c>
      <c r="E288" s="15">
        <v>155.88999999999999</v>
      </c>
      <c r="F288" s="6">
        <v>-17441.490000000002</v>
      </c>
      <c r="G288" s="6">
        <v>-3175.49</v>
      </c>
      <c r="H288" s="6">
        <v>-3175.49</v>
      </c>
      <c r="I288" s="6">
        <v>-3175.49</v>
      </c>
      <c r="J288" s="6">
        <v>-3175.49</v>
      </c>
      <c r="K288" s="6">
        <v>-3175.49</v>
      </c>
      <c r="L288" s="6">
        <v>-3175.49</v>
      </c>
      <c r="M288" s="6">
        <v>-3175.49</v>
      </c>
      <c r="N288" s="6">
        <v>-3175.49</v>
      </c>
      <c r="O288" s="6">
        <v>-3175.49</v>
      </c>
      <c r="P288" s="6">
        <v>-3175.49</v>
      </c>
      <c r="Q288" s="6">
        <v>-3175.49</v>
      </c>
      <c r="R288" s="6">
        <v>-3175.49</v>
      </c>
      <c r="S288" s="6">
        <v>-9127.4575000000023</v>
      </c>
      <c r="T288" s="6">
        <v>-9127.4575000000023</v>
      </c>
      <c r="U288" s="6">
        <v>-9127.4575000000023</v>
      </c>
      <c r="V288" s="6">
        <v>-9127.4575000000023</v>
      </c>
    </row>
    <row r="289" spans="1:22" x14ac:dyDescent="0.35">
      <c r="A289" s="2" t="s">
        <v>340</v>
      </c>
      <c r="B289" s="2" t="s">
        <v>341</v>
      </c>
      <c r="C289" s="6">
        <v>0.27</v>
      </c>
      <c r="D289" s="6">
        <v>0.27</v>
      </c>
      <c r="E289" s="6">
        <v>0.27</v>
      </c>
      <c r="F289" s="6">
        <v>0.27</v>
      </c>
      <c r="G289" s="6">
        <v>-646.26</v>
      </c>
      <c r="H289" s="6">
        <v>-646.26</v>
      </c>
      <c r="I289" s="6">
        <v>-646.26</v>
      </c>
      <c r="J289" s="6">
        <v>-646.26</v>
      </c>
      <c r="K289" s="6">
        <v>-646.26</v>
      </c>
      <c r="L289" s="6">
        <v>-646.26</v>
      </c>
      <c r="M289" s="6">
        <v>-646.26</v>
      </c>
      <c r="N289" s="6">
        <v>-646.26</v>
      </c>
      <c r="O289" s="6">
        <v>-646.26</v>
      </c>
      <c r="P289" s="6">
        <v>-646.26</v>
      </c>
      <c r="Q289" s="6">
        <v>-646.26</v>
      </c>
      <c r="R289" s="6">
        <v>-646.26</v>
      </c>
      <c r="S289" s="6">
        <v>-23157.372500000001</v>
      </c>
      <c r="T289" s="6">
        <v>-23157.372500000001</v>
      </c>
      <c r="U289" s="6">
        <v>-23157.372500000001</v>
      </c>
      <c r="V289" s="6">
        <v>-23157.372500000001</v>
      </c>
    </row>
    <row r="290" spans="1:22" x14ac:dyDescent="0.35">
      <c r="A290" s="2" t="s">
        <v>342</v>
      </c>
      <c r="B290" s="2" t="s">
        <v>343</v>
      </c>
      <c r="C290" s="6">
        <v>0.27</v>
      </c>
      <c r="D290" s="6">
        <v>0.27</v>
      </c>
      <c r="E290" s="6">
        <v>0.27</v>
      </c>
      <c r="F290" s="6">
        <v>0.27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</row>
    <row r="291" spans="1:22" x14ac:dyDescent="0.35">
      <c r="A291" s="2" t="s">
        <v>344</v>
      </c>
      <c r="B291" s="2" t="s">
        <v>345</v>
      </c>
      <c r="C291" s="6">
        <v>0.27</v>
      </c>
      <c r="D291" s="6">
        <v>0.27</v>
      </c>
      <c r="E291" s="6">
        <v>0.27</v>
      </c>
      <c r="F291" s="6">
        <v>0.27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</row>
    <row r="292" spans="1:22" x14ac:dyDescent="0.35">
      <c r="A292" s="2" t="s">
        <v>346</v>
      </c>
      <c r="B292" s="2" t="s">
        <v>347</v>
      </c>
      <c r="C292" s="6">
        <v>6770.24</v>
      </c>
      <c r="D292" s="15">
        <v>7420.01</v>
      </c>
      <c r="E292" s="6">
        <v>8069.79</v>
      </c>
      <c r="F292" s="6">
        <v>8719.56</v>
      </c>
      <c r="G292" s="6">
        <v>12108.17</v>
      </c>
      <c r="H292" s="6">
        <v>12108.17</v>
      </c>
      <c r="I292" s="6">
        <v>12108.17</v>
      </c>
      <c r="J292" s="6">
        <v>12108.17</v>
      </c>
      <c r="K292" s="6">
        <v>12108.17</v>
      </c>
      <c r="L292" s="6">
        <v>12108.17</v>
      </c>
      <c r="M292" s="6">
        <v>12108.17</v>
      </c>
      <c r="N292" s="6">
        <v>12108.17</v>
      </c>
      <c r="O292" s="6">
        <v>12108.17</v>
      </c>
      <c r="P292" s="6">
        <v>12108.17</v>
      </c>
      <c r="Q292" s="6">
        <v>12108.17</v>
      </c>
      <c r="R292" s="6">
        <v>12108.17</v>
      </c>
      <c r="S292" s="6">
        <v>25100.179999999993</v>
      </c>
      <c r="T292" s="6">
        <v>25100.179999999993</v>
      </c>
      <c r="U292" s="6">
        <v>25100.179999999993</v>
      </c>
      <c r="V292" s="6">
        <v>25100.179999999993</v>
      </c>
    </row>
    <row r="293" spans="1:22" x14ac:dyDescent="0.35">
      <c r="A293" s="2" t="s">
        <v>348</v>
      </c>
      <c r="B293" s="2" t="s">
        <v>349</v>
      </c>
      <c r="C293" s="6">
        <v>-14188.68</v>
      </c>
      <c r="D293" s="15">
        <v>-15550.45</v>
      </c>
      <c r="E293" s="6">
        <v>-16912.21</v>
      </c>
      <c r="F293" s="6">
        <v>-18273.97</v>
      </c>
      <c r="G293" s="6">
        <v>-25375.64</v>
      </c>
      <c r="H293" s="6">
        <v>-25375.64</v>
      </c>
      <c r="I293" s="6">
        <v>-25375.64</v>
      </c>
      <c r="J293" s="6">
        <v>-25375.64</v>
      </c>
      <c r="K293" s="6">
        <v>-25375.64</v>
      </c>
      <c r="L293" s="6">
        <v>-25375.64</v>
      </c>
      <c r="M293" s="6">
        <v>-25375.64</v>
      </c>
      <c r="N293" s="6">
        <v>-25375.64</v>
      </c>
      <c r="O293" s="6">
        <v>-25375.64</v>
      </c>
      <c r="P293" s="6">
        <v>-25375.64</v>
      </c>
      <c r="Q293" s="6">
        <v>-25375.64</v>
      </c>
      <c r="R293" s="6">
        <v>-25375.64</v>
      </c>
      <c r="S293" s="6">
        <v>-52603.567500000005</v>
      </c>
      <c r="T293" s="6">
        <v>-52603.567500000005</v>
      </c>
      <c r="U293" s="6">
        <v>-52603.567500000005</v>
      </c>
      <c r="V293" s="6">
        <v>-52603.567500000005</v>
      </c>
    </row>
    <row r="294" spans="1:22" x14ac:dyDescent="0.35">
      <c r="A294" s="2" t="s">
        <v>350</v>
      </c>
      <c r="B294" s="2" t="s">
        <v>351</v>
      </c>
      <c r="C294" s="6">
        <v>-262500</v>
      </c>
      <c r="D294" s="15">
        <v>-262500</v>
      </c>
      <c r="E294" s="15">
        <v>-262500</v>
      </c>
      <c r="F294" s="15">
        <v>-262500</v>
      </c>
      <c r="G294" s="6">
        <v>-218750</v>
      </c>
      <c r="H294" s="6">
        <v>-218750</v>
      </c>
      <c r="I294" s="6">
        <v>-218750</v>
      </c>
      <c r="J294" s="6">
        <v>-218750</v>
      </c>
      <c r="K294" s="6">
        <v>-218750</v>
      </c>
      <c r="L294" s="6">
        <v>-218750</v>
      </c>
      <c r="M294" s="6">
        <v>-218750</v>
      </c>
      <c r="N294" s="6">
        <v>-218750</v>
      </c>
      <c r="O294" s="6">
        <v>-218750</v>
      </c>
      <c r="P294" s="6">
        <v>-218750</v>
      </c>
      <c r="Q294" s="6">
        <v>-218750</v>
      </c>
      <c r="R294" s="6">
        <v>-218750</v>
      </c>
      <c r="S294" s="6">
        <v>-262500</v>
      </c>
      <c r="T294" s="6">
        <v>-262500</v>
      </c>
      <c r="U294" s="6">
        <v>-262500</v>
      </c>
      <c r="V294" s="6">
        <v>-262500</v>
      </c>
    </row>
    <row r="295" spans="1:22" x14ac:dyDescent="0.35">
      <c r="A295" s="2" t="s">
        <v>352</v>
      </c>
      <c r="B295" s="2" t="s">
        <v>353</v>
      </c>
      <c r="C295" s="6">
        <v>0.27</v>
      </c>
      <c r="D295" s="6">
        <v>0.27</v>
      </c>
      <c r="E295" s="6">
        <v>0.27</v>
      </c>
      <c r="F295" s="6">
        <v>0.27</v>
      </c>
      <c r="G295" s="6">
        <v>-104233.95</v>
      </c>
      <c r="H295" s="6">
        <v>-104233.95</v>
      </c>
      <c r="I295" s="6">
        <v>-104233.95</v>
      </c>
      <c r="J295" s="6">
        <v>-104233.95</v>
      </c>
      <c r="K295" s="6">
        <v>-104233.95</v>
      </c>
      <c r="L295" s="6">
        <v>-104233.95</v>
      </c>
      <c r="M295" s="6">
        <v>-104233.95</v>
      </c>
      <c r="N295" s="6">
        <v>-104233.95</v>
      </c>
      <c r="O295" s="6">
        <v>-104233.95</v>
      </c>
      <c r="P295" s="6">
        <v>-104233.95</v>
      </c>
      <c r="Q295" s="6">
        <v>-104233.95</v>
      </c>
      <c r="R295" s="6">
        <v>-104233.95</v>
      </c>
      <c r="S295" s="6">
        <v>-728384.85499999998</v>
      </c>
      <c r="T295" s="6">
        <v>-728384.85499999998</v>
      </c>
      <c r="U295" s="6">
        <v>-728384.85499999998</v>
      </c>
      <c r="V295" s="6">
        <v>-728384.85499999998</v>
      </c>
    </row>
    <row r="296" spans="1:22" x14ac:dyDescent="0.35">
      <c r="A296" s="2" t="s">
        <v>354</v>
      </c>
      <c r="B296" s="2" t="s">
        <v>355</v>
      </c>
      <c r="C296" s="6">
        <v>0.27</v>
      </c>
      <c r="D296" s="6">
        <v>0.27</v>
      </c>
      <c r="E296" s="6">
        <v>0.27</v>
      </c>
      <c r="F296" s="6">
        <v>0.27</v>
      </c>
      <c r="G296" s="6">
        <v>-5834.14</v>
      </c>
      <c r="H296" s="6">
        <v>-5834.14</v>
      </c>
      <c r="I296" s="6">
        <v>-5834.14</v>
      </c>
      <c r="J296" s="6">
        <v>-5834.14</v>
      </c>
      <c r="K296" s="6">
        <v>-5834.14</v>
      </c>
      <c r="L296" s="6">
        <v>-5834.14</v>
      </c>
      <c r="M296" s="6">
        <v>-5834.14</v>
      </c>
      <c r="N296" s="6">
        <v>-5834.14</v>
      </c>
      <c r="O296" s="6">
        <v>-5834.14</v>
      </c>
      <c r="P296" s="6">
        <v>-5834.14</v>
      </c>
      <c r="Q296" s="6">
        <v>-5834.14</v>
      </c>
      <c r="R296" s="6">
        <v>-5834.14</v>
      </c>
      <c r="S296" s="6">
        <v>-3885.1900000000005</v>
      </c>
      <c r="T296" s="6">
        <v>-3885.1900000000005</v>
      </c>
      <c r="U296" s="6">
        <v>-3885.1900000000005</v>
      </c>
      <c r="V296" s="6">
        <v>-3885.1900000000005</v>
      </c>
    </row>
    <row r="297" spans="1:22" x14ac:dyDescent="0.35">
      <c r="A297" s="2" t="s">
        <v>356</v>
      </c>
      <c r="B297" s="2" t="s">
        <v>357</v>
      </c>
      <c r="C297" s="6">
        <v>0.27</v>
      </c>
      <c r="D297" s="6">
        <v>0.27</v>
      </c>
      <c r="E297" s="6">
        <v>0.27</v>
      </c>
      <c r="F297" s="6">
        <v>0.27</v>
      </c>
      <c r="G297" s="6">
        <v>5146.1499999999996</v>
      </c>
      <c r="H297" s="6">
        <v>5146.1499999999996</v>
      </c>
      <c r="I297" s="6">
        <v>5146.1499999999996</v>
      </c>
      <c r="J297" s="6">
        <v>5146.1499999999996</v>
      </c>
      <c r="K297" s="6">
        <v>5146.1499999999996</v>
      </c>
      <c r="L297" s="6">
        <v>5146.1499999999996</v>
      </c>
      <c r="M297" s="6">
        <v>5146.1499999999996</v>
      </c>
      <c r="N297" s="6">
        <v>5146.1499999999996</v>
      </c>
      <c r="O297" s="6">
        <v>5146.1499999999996</v>
      </c>
      <c r="P297" s="6">
        <v>5146.1499999999996</v>
      </c>
      <c r="Q297" s="6">
        <v>5146.1499999999996</v>
      </c>
      <c r="R297" s="6">
        <v>5146.1499999999996</v>
      </c>
      <c r="S297" s="6">
        <v>-4053.8624999999993</v>
      </c>
      <c r="T297" s="6">
        <v>-4053.8624999999993</v>
      </c>
      <c r="U297" s="6">
        <v>-4053.8624999999993</v>
      </c>
      <c r="V297" s="6">
        <v>-4053.8624999999993</v>
      </c>
    </row>
    <row r="298" spans="1:22" x14ac:dyDescent="0.35">
      <c r="A298" s="2" t="s">
        <v>358</v>
      </c>
      <c r="B298" s="2" t="s">
        <v>359</v>
      </c>
      <c r="C298" s="6">
        <v>-112966.73</v>
      </c>
      <c r="D298" s="15">
        <v>-183162.36</v>
      </c>
      <c r="E298" s="6">
        <v>-6799.05</v>
      </c>
      <c r="F298" s="6">
        <v>-189921.57</v>
      </c>
      <c r="G298" s="6">
        <v>-26590.080000000002</v>
      </c>
      <c r="H298" s="6">
        <v>-26590.080000000002</v>
      </c>
      <c r="I298" s="6">
        <v>-26590.080000000002</v>
      </c>
      <c r="J298" s="6">
        <v>-26590.080000000002</v>
      </c>
      <c r="K298" s="6">
        <v>-26590.080000000002</v>
      </c>
      <c r="L298" s="6">
        <v>-26590.080000000002</v>
      </c>
      <c r="M298" s="6">
        <v>-26590.080000000002</v>
      </c>
      <c r="N298" s="6">
        <v>-26590.080000000002</v>
      </c>
      <c r="O298" s="6">
        <v>-26590.080000000002</v>
      </c>
      <c r="P298" s="6">
        <v>-26590.080000000002</v>
      </c>
      <c r="Q298" s="6">
        <v>-26590.080000000002</v>
      </c>
      <c r="R298" s="6">
        <v>-26590.080000000002</v>
      </c>
      <c r="S298" s="6">
        <v>-48914.270000000019</v>
      </c>
      <c r="T298" s="6">
        <v>-48914.270000000019</v>
      </c>
      <c r="U298" s="6">
        <v>-48914.270000000019</v>
      </c>
      <c r="V298" s="6">
        <v>-48914.270000000019</v>
      </c>
    </row>
    <row r="299" spans="1:22" x14ac:dyDescent="0.35">
      <c r="A299" s="2" t="s">
        <v>360</v>
      </c>
      <c r="B299" s="2" t="s">
        <v>361</v>
      </c>
      <c r="C299" s="6">
        <v>-324510.03999999998</v>
      </c>
      <c r="D299" s="15">
        <v>-298390.74</v>
      </c>
      <c r="E299" s="6">
        <v>-266717.15999999997</v>
      </c>
      <c r="F299" s="6">
        <v>-289558.53000000003</v>
      </c>
      <c r="G299" s="6">
        <v>-356102.5</v>
      </c>
      <c r="H299" s="6">
        <v>-356102.5</v>
      </c>
      <c r="I299" s="6">
        <v>-356102.5</v>
      </c>
      <c r="J299" s="6">
        <v>-356102.5</v>
      </c>
      <c r="K299" s="6">
        <v>-356102.5</v>
      </c>
      <c r="L299" s="6">
        <v>-356102.5</v>
      </c>
      <c r="M299" s="6">
        <v>-356102.5</v>
      </c>
      <c r="N299" s="6">
        <v>-356102.5</v>
      </c>
      <c r="O299" s="6">
        <v>-356102.5</v>
      </c>
      <c r="P299" s="6">
        <v>-356102.5</v>
      </c>
      <c r="Q299" s="6">
        <v>-356102.5</v>
      </c>
      <c r="R299" s="6">
        <v>-356102.5</v>
      </c>
      <c r="S299" s="6">
        <v>-420350.35749999993</v>
      </c>
      <c r="T299" s="6">
        <v>-420350.35749999993</v>
      </c>
      <c r="U299" s="6">
        <v>-420350.35749999993</v>
      </c>
      <c r="V299" s="6">
        <v>-420350.35749999993</v>
      </c>
    </row>
    <row r="300" spans="1:22" x14ac:dyDescent="0.35">
      <c r="A300" s="2" t="s">
        <v>362</v>
      </c>
      <c r="B300" s="2" t="s">
        <v>363</v>
      </c>
      <c r="C300" s="6">
        <v>136427.71</v>
      </c>
      <c r="D300" s="6">
        <v>0.27</v>
      </c>
      <c r="E300" s="6">
        <v>0.27</v>
      </c>
      <c r="F300" s="6">
        <v>0.27</v>
      </c>
      <c r="G300" s="6">
        <v>651.46</v>
      </c>
      <c r="H300" s="6">
        <v>651.46</v>
      </c>
      <c r="I300" s="6">
        <v>651.46</v>
      </c>
      <c r="J300" s="6">
        <v>651.46</v>
      </c>
      <c r="K300" s="6">
        <v>651.46</v>
      </c>
      <c r="L300" s="6">
        <v>651.46</v>
      </c>
      <c r="M300" s="6">
        <v>651.46</v>
      </c>
      <c r="N300" s="6">
        <v>651.46</v>
      </c>
      <c r="O300" s="6">
        <v>651.46</v>
      </c>
      <c r="P300" s="6">
        <v>651.46</v>
      </c>
      <c r="Q300" s="6">
        <v>651.46</v>
      </c>
      <c r="R300" s="6">
        <v>651.46</v>
      </c>
      <c r="S300" s="6">
        <v>0</v>
      </c>
      <c r="T300" s="6">
        <v>0</v>
      </c>
      <c r="U300" s="6">
        <v>0</v>
      </c>
      <c r="V300" s="6">
        <v>0</v>
      </c>
    </row>
    <row r="301" spans="1:22" x14ac:dyDescent="0.35">
      <c r="A301" s="2" t="s">
        <v>364</v>
      </c>
      <c r="B301" s="2" t="s">
        <v>365</v>
      </c>
      <c r="C301" s="6">
        <v>-1039159.37</v>
      </c>
      <c r="D301" s="15">
        <v>-1203696.8600000001</v>
      </c>
      <c r="E301" s="6">
        <v>1729185.06</v>
      </c>
      <c r="F301" s="6">
        <v>-4231564.49</v>
      </c>
      <c r="G301" s="6">
        <v>206868.25</v>
      </c>
      <c r="H301" s="6">
        <v>206868.25</v>
      </c>
      <c r="I301" s="6">
        <v>206868.25</v>
      </c>
      <c r="J301" s="6">
        <v>206868.25</v>
      </c>
      <c r="K301" s="6">
        <v>206868.25</v>
      </c>
      <c r="L301" s="6">
        <v>206868.25</v>
      </c>
      <c r="M301" s="6">
        <v>206868.25</v>
      </c>
      <c r="N301" s="6">
        <v>206868.25</v>
      </c>
      <c r="O301" s="6">
        <v>206868.25</v>
      </c>
      <c r="P301" s="6">
        <v>206868.25</v>
      </c>
      <c r="Q301" s="6">
        <v>206868.25</v>
      </c>
      <c r="R301" s="6">
        <v>206868.25</v>
      </c>
      <c r="S301" s="6">
        <v>390087.84250000003</v>
      </c>
      <c r="T301" s="6">
        <v>390087.84250000003</v>
      </c>
      <c r="U301" s="6">
        <v>390087.84250000003</v>
      </c>
      <c r="V301" s="6">
        <v>390087.84250000003</v>
      </c>
    </row>
    <row r="302" spans="1:22" x14ac:dyDescent="0.35">
      <c r="A302" s="2" t="s">
        <v>366</v>
      </c>
      <c r="B302" s="2" t="s">
        <v>367</v>
      </c>
      <c r="C302" s="6">
        <v>1511.89</v>
      </c>
      <c r="D302" s="6">
        <v>0.27</v>
      </c>
      <c r="E302" s="6">
        <v>0.27</v>
      </c>
      <c r="F302" s="6">
        <v>0.27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</row>
    <row r="303" spans="1:22" x14ac:dyDescent="0.35">
      <c r="A303" s="2" t="s">
        <v>368</v>
      </c>
      <c r="B303" s="2" t="s">
        <v>369</v>
      </c>
      <c r="C303" s="6">
        <v>47383.98</v>
      </c>
      <c r="D303" s="6">
        <v>0.27</v>
      </c>
      <c r="E303" s="6">
        <v>0.27</v>
      </c>
      <c r="F303" s="6">
        <v>0.27</v>
      </c>
      <c r="G303" s="6">
        <v>8928.34</v>
      </c>
      <c r="H303" s="6">
        <v>8928.34</v>
      </c>
      <c r="I303" s="6">
        <v>8928.34</v>
      </c>
      <c r="J303" s="6">
        <v>8928.34</v>
      </c>
      <c r="K303" s="6">
        <v>8928.34</v>
      </c>
      <c r="L303" s="6">
        <v>8928.34</v>
      </c>
      <c r="M303" s="6">
        <v>8928.34</v>
      </c>
      <c r="N303" s="6">
        <v>8928.34</v>
      </c>
      <c r="O303" s="6">
        <v>8928.34</v>
      </c>
      <c r="P303" s="6">
        <v>8928.34</v>
      </c>
      <c r="Q303" s="6">
        <v>8928.34</v>
      </c>
      <c r="R303" s="6">
        <v>8928.34</v>
      </c>
      <c r="S303" s="6">
        <v>24562.97</v>
      </c>
      <c r="T303" s="6">
        <v>24562.97</v>
      </c>
      <c r="U303" s="6">
        <v>24562.97</v>
      </c>
      <c r="V303" s="6">
        <v>24562.97</v>
      </c>
    </row>
    <row r="304" spans="1:22" x14ac:dyDescent="0.35">
      <c r="A304" s="2" t="s">
        <v>370</v>
      </c>
      <c r="B304" s="2" t="s">
        <v>371</v>
      </c>
      <c r="C304" s="6">
        <v>-396787.8</v>
      </c>
      <c r="D304" s="6">
        <v>0.27</v>
      </c>
      <c r="E304" s="6">
        <v>97682.08</v>
      </c>
      <c r="F304" s="6">
        <v>-103309.72</v>
      </c>
      <c r="G304" s="6">
        <v>-63632</v>
      </c>
      <c r="H304" s="6">
        <v>-63632</v>
      </c>
      <c r="I304" s="6">
        <v>-63632</v>
      </c>
      <c r="J304" s="6">
        <v>-63632</v>
      </c>
      <c r="K304" s="6">
        <v>-63632</v>
      </c>
      <c r="L304" s="6">
        <v>-63632</v>
      </c>
      <c r="M304" s="6">
        <v>-63632</v>
      </c>
      <c r="N304" s="6">
        <v>-63632</v>
      </c>
      <c r="O304" s="6">
        <v>-63632</v>
      </c>
      <c r="P304" s="6">
        <v>-63632</v>
      </c>
      <c r="Q304" s="6">
        <v>-63632</v>
      </c>
      <c r="R304" s="6">
        <v>-63632</v>
      </c>
      <c r="S304" s="6">
        <v>-20850.375</v>
      </c>
      <c r="T304" s="6">
        <v>-20850.375</v>
      </c>
      <c r="U304" s="6">
        <v>-20850.375</v>
      </c>
      <c r="V304" s="6">
        <v>-20850.375</v>
      </c>
    </row>
    <row r="305" spans="1:22" x14ac:dyDescent="0.35">
      <c r="A305" s="2" t="s">
        <v>372</v>
      </c>
      <c r="B305" s="2" t="s">
        <v>373</v>
      </c>
      <c r="C305" s="6">
        <v>588.89</v>
      </c>
      <c r="D305" s="15">
        <v>588.89</v>
      </c>
      <c r="E305" s="15">
        <v>588.89</v>
      </c>
      <c r="F305" s="6">
        <v>588.9</v>
      </c>
      <c r="G305" s="6">
        <v>539.82000000000005</v>
      </c>
      <c r="H305" s="6">
        <v>539.82000000000005</v>
      </c>
      <c r="I305" s="6">
        <v>539.82000000000005</v>
      </c>
      <c r="J305" s="6">
        <v>539.82000000000005</v>
      </c>
      <c r="K305" s="6">
        <v>539.82000000000005</v>
      </c>
      <c r="L305" s="6">
        <v>539.82000000000005</v>
      </c>
      <c r="M305" s="6">
        <v>539.82000000000005</v>
      </c>
      <c r="N305" s="6">
        <v>539.82000000000005</v>
      </c>
      <c r="O305" s="6">
        <v>539.82000000000005</v>
      </c>
      <c r="P305" s="6">
        <v>539.82000000000005</v>
      </c>
      <c r="Q305" s="6">
        <v>539.82000000000005</v>
      </c>
      <c r="R305" s="6">
        <v>539.82000000000005</v>
      </c>
      <c r="S305" s="6">
        <v>883.33250000000044</v>
      </c>
      <c r="T305" s="6">
        <v>883.33250000000044</v>
      </c>
      <c r="U305" s="6">
        <v>883.33250000000044</v>
      </c>
      <c r="V305" s="6">
        <v>883.33250000000044</v>
      </c>
    </row>
    <row r="306" spans="1:22" x14ac:dyDescent="0.35">
      <c r="A306" s="2" t="s">
        <v>374</v>
      </c>
      <c r="B306" s="2" t="s">
        <v>375</v>
      </c>
      <c r="C306" s="6">
        <v>3790.86</v>
      </c>
      <c r="D306" s="15">
        <v>3790.85</v>
      </c>
      <c r="E306" s="15">
        <v>3790.85</v>
      </c>
      <c r="F306" s="15">
        <v>3790.85</v>
      </c>
      <c r="G306" s="6">
        <v>3474.95</v>
      </c>
      <c r="H306" s="6">
        <v>3474.95</v>
      </c>
      <c r="I306" s="6">
        <v>3474.95</v>
      </c>
      <c r="J306" s="6">
        <v>3474.95</v>
      </c>
      <c r="K306" s="6">
        <v>3474.95</v>
      </c>
      <c r="L306" s="6">
        <v>3474.95</v>
      </c>
      <c r="M306" s="6">
        <v>3474.95</v>
      </c>
      <c r="N306" s="6">
        <v>3474.95</v>
      </c>
      <c r="O306" s="6">
        <v>3474.95</v>
      </c>
      <c r="P306" s="6">
        <v>3474.95</v>
      </c>
      <c r="Q306" s="6">
        <v>3474.95</v>
      </c>
      <c r="R306" s="6">
        <v>3474.95</v>
      </c>
      <c r="S306" s="6">
        <v>5686.2775000000038</v>
      </c>
      <c r="T306" s="6">
        <v>5686.2775000000038</v>
      </c>
      <c r="U306" s="6">
        <v>5686.2775000000038</v>
      </c>
      <c r="V306" s="6">
        <v>5686.2775000000038</v>
      </c>
    </row>
    <row r="307" spans="1:22" x14ac:dyDescent="0.35">
      <c r="A307" s="2" t="s">
        <v>376</v>
      </c>
      <c r="B307" s="2" t="s">
        <v>377</v>
      </c>
      <c r="C307" s="6">
        <v>0.27</v>
      </c>
      <c r="D307" s="6">
        <v>0.27</v>
      </c>
      <c r="E307" s="6">
        <v>0.27</v>
      </c>
      <c r="F307" s="6"/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</row>
    <row r="308" spans="1:22" x14ac:dyDescent="0.35">
      <c r="A308" s="2" t="s">
        <v>378</v>
      </c>
      <c r="B308" s="2" t="s">
        <v>379</v>
      </c>
      <c r="C308" s="6">
        <v>0.27</v>
      </c>
      <c r="D308" s="6">
        <v>0.27</v>
      </c>
      <c r="E308" s="6">
        <v>0.27</v>
      </c>
      <c r="F308" s="6">
        <v>-75566.19</v>
      </c>
      <c r="G308" s="6">
        <v>-4694.45</v>
      </c>
      <c r="H308" s="6">
        <v>-4694.45</v>
      </c>
      <c r="I308" s="6">
        <v>-4694.45</v>
      </c>
      <c r="J308" s="6">
        <v>-4694.45</v>
      </c>
      <c r="K308" s="6">
        <v>-4694.45</v>
      </c>
      <c r="L308" s="6">
        <v>-4694.45</v>
      </c>
      <c r="M308" s="6">
        <v>-4694.45</v>
      </c>
      <c r="N308" s="6">
        <v>-4694.45</v>
      </c>
      <c r="O308" s="6">
        <v>-4694.45</v>
      </c>
      <c r="P308" s="6">
        <v>-4694.45</v>
      </c>
      <c r="Q308" s="6">
        <v>-4694.45</v>
      </c>
      <c r="R308" s="6">
        <v>-4694.45</v>
      </c>
      <c r="S308" s="6">
        <v>-14083.335000000021</v>
      </c>
      <c r="T308" s="6">
        <v>-14083.335000000021</v>
      </c>
      <c r="U308" s="6">
        <v>-14083.335000000021</v>
      </c>
      <c r="V308" s="6">
        <v>-14083.335000000021</v>
      </c>
    </row>
    <row r="309" spans="1:22" x14ac:dyDescent="0.35">
      <c r="A309" s="2" t="s">
        <v>157</v>
      </c>
      <c r="B309" s="2" t="s">
        <v>174</v>
      </c>
      <c r="C309" s="6">
        <v>0.27</v>
      </c>
      <c r="D309" s="6">
        <v>0.27</v>
      </c>
      <c r="E309" s="6">
        <v>0.27</v>
      </c>
      <c r="F309" s="6"/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0</v>
      </c>
      <c r="V309" s="6">
        <v>0</v>
      </c>
    </row>
    <row r="310" spans="1:22" x14ac:dyDescent="0.35">
      <c r="A310" s="2" t="s">
        <v>157</v>
      </c>
      <c r="B310" s="2" t="s">
        <v>175</v>
      </c>
      <c r="C310" s="6">
        <v>995703.13</v>
      </c>
      <c r="D310" s="15">
        <v>1484221.77</v>
      </c>
      <c r="E310" s="6">
        <v>-37086</v>
      </c>
      <c r="F310" s="6">
        <v>-37086</v>
      </c>
      <c r="G310" s="6">
        <v>-44010.6</v>
      </c>
      <c r="H310" s="6">
        <v>-44010.6</v>
      </c>
      <c r="I310" s="6">
        <v>-44010.6</v>
      </c>
      <c r="J310" s="6">
        <v>-44010.6</v>
      </c>
      <c r="K310" s="6">
        <v>-44010.6</v>
      </c>
      <c r="L310" s="6">
        <v>-44010.6</v>
      </c>
      <c r="M310" s="6">
        <v>-44010.6</v>
      </c>
      <c r="N310" s="6">
        <v>-44010.6</v>
      </c>
      <c r="O310" s="6">
        <v>-44010.6</v>
      </c>
      <c r="P310" s="6">
        <v>-44010.6</v>
      </c>
      <c r="Q310" s="6">
        <v>-44010.6</v>
      </c>
      <c r="R310" s="6">
        <v>-44010.6</v>
      </c>
      <c r="S310" s="6">
        <v>-8776575.2375000007</v>
      </c>
      <c r="T310" s="6">
        <v>-8776575.2375000007</v>
      </c>
      <c r="U310" s="6">
        <v>-8776575.2375000007</v>
      </c>
      <c r="V310" s="6">
        <v>-8776575.2375000007</v>
      </c>
    </row>
    <row r="311" spans="1:22" x14ac:dyDescent="0.35">
      <c r="A311" s="2" t="s">
        <v>157</v>
      </c>
      <c r="B311" s="2" t="s">
        <v>176</v>
      </c>
      <c r="C311" s="6">
        <v>0.27</v>
      </c>
      <c r="D311" s="6">
        <v>0.27</v>
      </c>
      <c r="E311" s="6">
        <v>0.27</v>
      </c>
      <c r="F311" s="6">
        <v>0.27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v>0</v>
      </c>
      <c r="V311" s="6">
        <v>0</v>
      </c>
    </row>
    <row r="312" spans="1:22" x14ac:dyDescent="0.35">
      <c r="A312" s="2" t="s">
        <v>157</v>
      </c>
      <c r="B312" s="2" t="s">
        <v>177</v>
      </c>
      <c r="C312" s="6">
        <v>5653</v>
      </c>
      <c r="D312" s="15">
        <v>16946</v>
      </c>
      <c r="E312" s="6">
        <v>2757</v>
      </c>
      <c r="F312" s="6">
        <v>2757</v>
      </c>
      <c r="G312" s="6">
        <v>442.48</v>
      </c>
      <c r="H312" s="6">
        <v>442.48</v>
      </c>
      <c r="I312" s="6">
        <v>442.48</v>
      </c>
      <c r="J312" s="6">
        <v>442.48</v>
      </c>
      <c r="K312" s="6">
        <v>442.48</v>
      </c>
      <c r="L312" s="6">
        <v>442.48</v>
      </c>
      <c r="M312" s="6">
        <v>442.48</v>
      </c>
      <c r="N312" s="6">
        <v>442.48</v>
      </c>
      <c r="O312" s="6">
        <v>442.48</v>
      </c>
      <c r="P312" s="6">
        <v>442.48</v>
      </c>
      <c r="Q312" s="6">
        <v>442.48</v>
      </c>
      <c r="R312" s="6">
        <v>442.48</v>
      </c>
      <c r="S312" s="6">
        <v>136932.79999999999</v>
      </c>
      <c r="T312" s="6">
        <v>136932.79999999999</v>
      </c>
      <c r="U312" s="6">
        <v>136932.79999999999</v>
      </c>
      <c r="V312" s="6">
        <v>136932.79999999999</v>
      </c>
    </row>
    <row r="313" spans="1:22" x14ac:dyDescent="0.35">
      <c r="A313" s="2" t="s">
        <v>157</v>
      </c>
      <c r="B313" s="2" t="s">
        <v>178</v>
      </c>
      <c r="C313" s="6">
        <v>0.27</v>
      </c>
      <c r="D313" s="6">
        <v>0.27</v>
      </c>
      <c r="E313" s="6">
        <v>0.27</v>
      </c>
      <c r="F313" s="6">
        <v>0.27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6">
        <v>0</v>
      </c>
      <c r="V313" s="6">
        <v>0</v>
      </c>
    </row>
    <row r="314" spans="1:22" x14ac:dyDescent="0.35">
      <c r="A314" s="2" t="s">
        <v>157</v>
      </c>
      <c r="B314" s="2" t="s">
        <v>179</v>
      </c>
      <c r="C314" s="6">
        <v>718458</v>
      </c>
      <c r="D314" s="15">
        <v>1177116</v>
      </c>
      <c r="E314" s="6">
        <v>270085</v>
      </c>
      <c r="F314" s="6">
        <f>-270095+596451</f>
        <v>326356</v>
      </c>
      <c r="G314" s="6">
        <v>23430.52</v>
      </c>
      <c r="H314" s="6">
        <v>23430.52</v>
      </c>
      <c r="I314" s="6">
        <v>23430.52</v>
      </c>
      <c r="J314" s="6">
        <v>23430.52</v>
      </c>
      <c r="K314" s="6">
        <v>23430.52</v>
      </c>
      <c r="L314" s="6">
        <v>23430.52</v>
      </c>
      <c r="M314" s="6">
        <v>23430.52</v>
      </c>
      <c r="N314" s="6">
        <v>23430.52</v>
      </c>
      <c r="O314" s="6">
        <v>23430.52</v>
      </c>
      <c r="P314" s="6">
        <v>23430.52</v>
      </c>
      <c r="Q314" s="6">
        <v>23430.52</v>
      </c>
      <c r="R314" s="6">
        <v>23430.52</v>
      </c>
      <c r="S314" s="6">
        <v>8628687.6875</v>
      </c>
      <c r="T314" s="6">
        <v>8628687.6875</v>
      </c>
      <c r="U314" s="6">
        <v>8628687.6875</v>
      </c>
      <c r="V314" s="6">
        <v>8628687.6875</v>
      </c>
    </row>
    <row r="315" spans="1:22" x14ac:dyDescent="0.35">
      <c r="A315" s="2" t="s">
        <v>268</v>
      </c>
      <c r="B315" s="2" t="s">
        <v>380</v>
      </c>
      <c r="C315" s="16">
        <v>0.27</v>
      </c>
      <c r="D315" s="16">
        <v>0.27</v>
      </c>
      <c r="E315" s="16">
        <v>0.27</v>
      </c>
      <c r="F315" s="16">
        <v>0.27</v>
      </c>
      <c r="G315" s="16">
        <v>-205602.33</v>
      </c>
      <c r="H315" s="16">
        <v>-205602.33</v>
      </c>
      <c r="I315" s="16">
        <v>-205602.33</v>
      </c>
      <c r="J315" s="16">
        <v>-205602.33</v>
      </c>
      <c r="K315" s="16">
        <v>-205602.33</v>
      </c>
      <c r="L315" s="16">
        <v>-205602.33</v>
      </c>
      <c r="M315" s="16">
        <v>-205602.33</v>
      </c>
      <c r="N315" s="16">
        <v>-205602.33</v>
      </c>
      <c r="O315" s="16">
        <v>-205602.33</v>
      </c>
      <c r="P315" s="16">
        <v>-205602.33</v>
      </c>
      <c r="Q315" s="16">
        <v>-205602.33</v>
      </c>
      <c r="R315" s="16">
        <v>-205602.33</v>
      </c>
      <c r="S315" s="16">
        <v>0</v>
      </c>
      <c r="T315" s="16">
        <v>0</v>
      </c>
      <c r="U315" s="16">
        <v>0</v>
      </c>
      <c r="V315" s="16">
        <v>0</v>
      </c>
    </row>
    <row r="316" spans="1:22" s="18" customFormat="1" x14ac:dyDescent="0.35">
      <c r="A316" s="18" t="s">
        <v>381</v>
      </c>
      <c r="C316" s="21">
        <f>SUM(C261:C315)</f>
        <v>-363824.04000000004</v>
      </c>
      <c r="D316" s="21">
        <f t="shared" ref="D316:V316" si="11">SUM(D261:D315)</f>
        <v>1419896.5400000005</v>
      </c>
      <c r="E316" s="21">
        <f t="shared" si="11"/>
        <v>2130030.8300000005</v>
      </c>
      <c r="F316" s="21">
        <f t="shared" si="11"/>
        <v>-5230128.8800000027</v>
      </c>
      <c r="G316" s="21">
        <f t="shared" si="11"/>
        <v>-585974.43999999994</v>
      </c>
      <c r="H316" s="21">
        <f t="shared" si="11"/>
        <v>-585974.43999999994</v>
      </c>
      <c r="I316" s="21">
        <f t="shared" si="11"/>
        <v>-585974.43999999994</v>
      </c>
      <c r="J316" s="21">
        <f t="shared" si="11"/>
        <v>-585974.43999999994</v>
      </c>
      <c r="K316" s="21">
        <f t="shared" si="11"/>
        <v>-585974.43999999994</v>
      </c>
      <c r="L316" s="21">
        <f t="shared" si="11"/>
        <v>-585974.43999999994</v>
      </c>
      <c r="M316" s="21">
        <f t="shared" si="11"/>
        <v>-585974.43999999994</v>
      </c>
      <c r="N316" s="21">
        <f t="shared" si="11"/>
        <v>-585974.43999999994</v>
      </c>
      <c r="O316" s="21">
        <f t="shared" si="11"/>
        <v>-585974.43999999994</v>
      </c>
      <c r="P316" s="21">
        <f t="shared" si="11"/>
        <v>-585974.43999999994</v>
      </c>
      <c r="Q316" s="21">
        <f t="shared" si="11"/>
        <v>-585974.43999999994</v>
      </c>
      <c r="R316" s="21">
        <f t="shared" si="11"/>
        <v>-585974.43999999994</v>
      </c>
      <c r="S316" s="21">
        <f t="shared" si="11"/>
        <v>-1201036.0600000005</v>
      </c>
      <c r="T316" s="21">
        <f t="shared" si="11"/>
        <v>-1201036.0600000005</v>
      </c>
      <c r="U316" s="21">
        <f t="shared" si="11"/>
        <v>-1201036.0600000005</v>
      </c>
      <c r="V316" s="21">
        <f t="shared" si="11"/>
        <v>-1201036.0600000005</v>
      </c>
    </row>
    <row r="317" spans="1:22" x14ac:dyDescent="0.35">
      <c r="A317" s="18" t="s">
        <v>382</v>
      </c>
      <c r="B317" s="2"/>
      <c r="C317" s="6"/>
      <c r="D317" s="15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x14ac:dyDescent="0.35">
      <c r="A318" s="2" t="s">
        <v>113</v>
      </c>
      <c r="B318" s="2" t="s">
        <v>114</v>
      </c>
      <c r="C318" s="16">
        <v>-4</v>
      </c>
      <c r="D318" s="17"/>
      <c r="E318" s="16"/>
      <c r="F318" s="16">
        <v>113178</v>
      </c>
      <c r="G318" s="16">
        <v>25148.83</v>
      </c>
      <c r="H318" s="16">
        <v>25148.83</v>
      </c>
      <c r="I318" s="16">
        <v>25148.83</v>
      </c>
      <c r="J318" s="16">
        <v>25148.83</v>
      </c>
      <c r="K318" s="16">
        <v>25148.83</v>
      </c>
      <c r="L318" s="16">
        <v>25148.83</v>
      </c>
      <c r="M318" s="16">
        <v>25148.83</v>
      </c>
      <c r="N318" s="16">
        <v>25148.83</v>
      </c>
      <c r="O318" s="16">
        <v>25148.83</v>
      </c>
      <c r="P318" s="16">
        <v>25148.83</v>
      </c>
      <c r="Q318" s="16">
        <v>25148.83</v>
      </c>
      <c r="R318" s="16">
        <v>25148.83</v>
      </c>
      <c r="S318" s="16">
        <v>66007.5</v>
      </c>
      <c r="T318" s="16">
        <v>66007.5</v>
      </c>
      <c r="U318" s="16">
        <v>66007.5</v>
      </c>
      <c r="V318" s="16">
        <v>66007.5</v>
      </c>
    </row>
    <row r="319" spans="1:22" s="19" customFormat="1" x14ac:dyDescent="0.35">
      <c r="A319" s="19" t="s">
        <v>383</v>
      </c>
      <c r="C319" s="22">
        <f>SUM(C318)</f>
        <v>-4</v>
      </c>
      <c r="D319" s="22">
        <f t="shared" ref="D319:V319" si="12">SUM(D318)</f>
        <v>0</v>
      </c>
      <c r="E319" s="22">
        <f t="shared" si="12"/>
        <v>0</v>
      </c>
      <c r="F319" s="22">
        <f t="shared" si="12"/>
        <v>113178</v>
      </c>
      <c r="G319" s="22">
        <f t="shared" si="12"/>
        <v>25148.83</v>
      </c>
      <c r="H319" s="22">
        <f t="shared" si="12"/>
        <v>25148.83</v>
      </c>
      <c r="I319" s="22">
        <f t="shared" si="12"/>
        <v>25148.83</v>
      </c>
      <c r="J319" s="22">
        <f t="shared" si="12"/>
        <v>25148.83</v>
      </c>
      <c r="K319" s="22">
        <f t="shared" si="12"/>
        <v>25148.83</v>
      </c>
      <c r="L319" s="22">
        <f t="shared" si="12"/>
        <v>25148.83</v>
      </c>
      <c r="M319" s="22">
        <f t="shared" si="12"/>
        <v>25148.83</v>
      </c>
      <c r="N319" s="22">
        <f t="shared" si="12"/>
        <v>25148.83</v>
      </c>
      <c r="O319" s="22">
        <f t="shared" si="12"/>
        <v>25148.83</v>
      </c>
      <c r="P319" s="22">
        <f t="shared" si="12"/>
        <v>25148.83</v>
      </c>
      <c r="Q319" s="22">
        <f t="shared" si="12"/>
        <v>25148.83</v>
      </c>
      <c r="R319" s="22">
        <f t="shared" si="12"/>
        <v>25148.83</v>
      </c>
      <c r="S319" s="22">
        <f t="shared" si="12"/>
        <v>66007.5</v>
      </c>
      <c r="T319" s="22">
        <f t="shared" si="12"/>
        <v>66007.5</v>
      </c>
      <c r="U319" s="22">
        <f t="shared" si="12"/>
        <v>66007.5</v>
      </c>
      <c r="V319" s="22">
        <f t="shared" si="12"/>
        <v>66007.5</v>
      </c>
    </row>
    <row r="320" spans="1:22" x14ac:dyDescent="0.35">
      <c r="A320" s="2" t="s">
        <v>384</v>
      </c>
      <c r="B320" s="2"/>
      <c r="C320" s="6"/>
      <c r="D320" s="15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x14ac:dyDescent="0.35">
      <c r="A321" s="2" t="s">
        <v>385</v>
      </c>
      <c r="B321" s="2" t="s">
        <v>386</v>
      </c>
      <c r="C321" s="6"/>
      <c r="D321" s="15"/>
      <c r="E321" s="6"/>
      <c r="F321" s="6"/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</row>
    <row r="322" spans="1:22" x14ac:dyDescent="0.35">
      <c r="A322" s="2" t="s">
        <v>387</v>
      </c>
      <c r="B322" s="2" t="s">
        <v>388</v>
      </c>
      <c r="C322" s="16">
        <v>-220.29</v>
      </c>
      <c r="D322" s="17">
        <v>-220.29</v>
      </c>
      <c r="E322" s="17">
        <v>-220.29</v>
      </c>
      <c r="F322" s="16">
        <v>-220.29</v>
      </c>
      <c r="G322" s="16">
        <v>-146.86000000000001</v>
      </c>
      <c r="H322" s="16">
        <v>-146.86000000000001</v>
      </c>
      <c r="I322" s="16">
        <v>-146.86000000000001</v>
      </c>
      <c r="J322" s="16">
        <v>-146.86000000000001</v>
      </c>
      <c r="K322" s="16">
        <v>-146.86000000000001</v>
      </c>
      <c r="L322" s="16">
        <v>-146.86000000000001</v>
      </c>
      <c r="M322" s="16">
        <v>-146.86000000000001</v>
      </c>
      <c r="N322" s="16">
        <v>-146.86000000000001</v>
      </c>
      <c r="O322" s="16">
        <v>-146.86000000000001</v>
      </c>
      <c r="P322" s="16">
        <v>-146.86000000000001</v>
      </c>
      <c r="Q322" s="16">
        <v>-146.86000000000001</v>
      </c>
      <c r="R322" s="16">
        <v>-146.86000000000001</v>
      </c>
      <c r="S322" s="16"/>
      <c r="T322" s="16"/>
      <c r="U322" s="16"/>
      <c r="V322" s="16"/>
    </row>
    <row r="323" spans="1:22" x14ac:dyDescent="0.35">
      <c r="A323" s="2" t="s">
        <v>389</v>
      </c>
      <c r="B323" s="2"/>
      <c r="C323" s="6">
        <f>SUM(C321:C322)</f>
        <v>-220.29</v>
      </c>
      <c r="D323" s="6">
        <f t="shared" ref="D323:V323" si="13">SUM(D321:D322)</f>
        <v>-220.29</v>
      </c>
      <c r="E323" s="6">
        <f t="shared" si="13"/>
        <v>-220.29</v>
      </c>
      <c r="F323" s="6">
        <f t="shared" si="13"/>
        <v>-220.29</v>
      </c>
      <c r="G323" s="6">
        <f t="shared" si="13"/>
        <v>-146.86000000000001</v>
      </c>
      <c r="H323" s="6">
        <f t="shared" si="13"/>
        <v>-146.86000000000001</v>
      </c>
      <c r="I323" s="6">
        <f t="shared" si="13"/>
        <v>-146.86000000000001</v>
      </c>
      <c r="J323" s="6">
        <f t="shared" si="13"/>
        <v>-146.86000000000001</v>
      </c>
      <c r="K323" s="6">
        <f t="shared" si="13"/>
        <v>-146.86000000000001</v>
      </c>
      <c r="L323" s="6">
        <f t="shared" si="13"/>
        <v>-146.86000000000001</v>
      </c>
      <c r="M323" s="6">
        <f t="shared" si="13"/>
        <v>-146.86000000000001</v>
      </c>
      <c r="N323" s="6">
        <f t="shared" si="13"/>
        <v>-146.86000000000001</v>
      </c>
      <c r="O323" s="6">
        <f t="shared" si="13"/>
        <v>-146.86000000000001</v>
      </c>
      <c r="P323" s="6">
        <f t="shared" si="13"/>
        <v>-146.86000000000001</v>
      </c>
      <c r="Q323" s="6">
        <f t="shared" si="13"/>
        <v>-146.86000000000001</v>
      </c>
      <c r="R323" s="6">
        <f t="shared" si="13"/>
        <v>-146.86000000000001</v>
      </c>
      <c r="S323" s="6">
        <f t="shared" si="13"/>
        <v>0</v>
      </c>
      <c r="T323" s="6">
        <f t="shared" si="13"/>
        <v>0</v>
      </c>
      <c r="U323" s="6">
        <f t="shared" si="13"/>
        <v>0</v>
      </c>
      <c r="V323" s="6">
        <f t="shared" si="13"/>
        <v>0</v>
      </c>
    </row>
    <row r="324" spans="1:22" x14ac:dyDescent="0.35">
      <c r="A324" s="2" t="s">
        <v>390</v>
      </c>
      <c r="B324" s="2"/>
      <c r="C324" s="6"/>
      <c r="D324" s="15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x14ac:dyDescent="0.35">
      <c r="A325" s="2" t="s">
        <v>272</v>
      </c>
      <c r="B325" s="2" t="s">
        <v>273</v>
      </c>
      <c r="C325" s="6"/>
      <c r="D325" s="15"/>
      <c r="E325" s="6"/>
      <c r="F325" s="6"/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</row>
    <row r="326" spans="1:22" x14ac:dyDescent="0.35">
      <c r="A326" s="2" t="s">
        <v>274</v>
      </c>
      <c r="B326" s="2" t="s">
        <v>275</v>
      </c>
      <c r="C326" s="6">
        <v>280838.40000000002</v>
      </c>
      <c r="D326" s="6">
        <v>0.27</v>
      </c>
      <c r="E326" s="6">
        <v>0.27</v>
      </c>
      <c r="F326" s="6">
        <v>-52363.73</v>
      </c>
      <c r="G326" s="6">
        <v>73612.789999999994</v>
      </c>
      <c r="H326" s="6">
        <v>73612.789999999994</v>
      </c>
      <c r="I326" s="6">
        <v>73612.789999999994</v>
      </c>
      <c r="J326" s="6">
        <v>73612.789999999994</v>
      </c>
      <c r="K326" s="6">
        <v>73612.789999999994</v>
      </c>
      <c r="L326" s="6">
        <v>73612.789999999994</v>
      </c>
      <c r="M326" s="6">
        <v>73612.789999999994</v>
      </c>
      <c r="N326" s="6">
        <v>73612.789999999994</v>
      </c>
      <c r="O326" s="6">
        <v>73612.789999999994</v>
      </c>
      <c r="P326" s="6">
        <v>73612.789999999994</v>
      </c>
      <c r="Q326" s="6">
        <v>73612.789999999994</v>
      </c>
      <c r="R326" s="6">
        <v>73612.789999999994</v>
      </c>
      <c r="S326" s="6">
        <v>112763.39250000007</v>
      </c>
      <c r="T326" s="6">
        <v>112763.39250000007</v>
      </c>
      <c r="U326" s="6">
        <v>112763.39250000007</v>
      </c>
      <c r="V326" s="6">
        <v>112763.39250000007</v>
      </c>
    </row>
    <row r="327" spans="1:22" x14ac:dyDescent="0.35">
      <c r="A327" s="2" t="s">
        <v>220</v>
      </c>
      <c r="B327" s="2" t="s">
        <v>221</v>
      </c>
      <c r="C327" s="6">
        <v>-37105.14</v>
      </c>
      <c r="D327" s="6">
        <v>0.27</v>
      </c>
      <c r="E327" s="6">
        <v>0.27</v>
      </c>
      <c r="F327" s="6">
        <v>-70808.02</v>
      </c>
      <c r="G327" s="6">
        <v>-21559.21</v>
      </c>
      <c r="H327" s="6">
        <v>-21559.21</v>
      </c>
      <c r="I327" s="6">
        <v>-21559.21</v>
      </c>
      <c r="J327" s="6">
        <v>-21559.21</v>
      </c>
      <c r="K327" s="6">
        <v>-21559.21</v>
      </c>
      <c r="L327" s="6">
        <v>-21559.21</v>
      </c>
      <c r="M327" s="6">
        <v>-21559.21</v>
      </c>
      <c r="N327" s="6">
        <v>-21559.21</v>
      </c>
      <c r="O327" s="6">
        <v>-21559.21</v>
      </c>
      <c r="P327" s="6">
        <v>-21559.21</v>
      </c>
      <c r="Q327" s="6">
        <v>-21559.21</v>
      </c>
      <c r="R327" s="6">
        <v>-21559.21</v>
      </c>
      <c r="S327" s="6">
        <v>-41284.404999999912</v>
      </c>
      <c r="T327" s="6">
        <v>-41284.404999999912</v>
      </c>
      <c r="U327" s="6">
        <v>-41284.404999999912</v>
      </c>
      <c r="V327" s="6">
        <v>-41284.404999999912</v>
      </c>
    </row>
    <row r="328" spans="1:22" x14ac:dyDescent="0.35">
      <c r="A328" s="2" t="s">
        <v>276</v>
      </c>
      <c r="B328" s="2" t="s">
        <v>277</v>
      </c>
      <c r="C328" s="6">
        <v>-12918.21</v>
      </c>
      <c r="D328" s="15">
        <v>-9270.7199999999993</v>
      </c>
      <c r="E328" s="6">
        <v>-9571.07</v>
      </c>
      <c r="F328" s="6">
        <v>4370.3500000000004</v>
      </c>
      <c r="G328" s="6">
        <v>-3569.28</v>
      </c>
      <c r="H328" s="6">
        <v>-3569.28</v>
      </c>
      <c r="I328" s="6">
        <v>-3569.28</v>
      </c>
      <c r="J328" s="6">
        <v>-3569.28</v>
      </c>
      <c r="K328" s="6">
        <v>-3569.28</v>
      </c>
      <c r="L328" s="6">
        <v>-3569.28</v>
      </c>
      <c r="M328" s="6">
        <v>-3569.28</v>
      </c>
      <c r="N328" s="6">
        <v>-3569.28</v>
      </c>
      <c r="O328" s="6">
        <v>-3569.28</v>
      </c>
      <c r="P328" s="6">
        <v>-3569.28</v>
      </c>
      <c r="Q328" s="6">
        <v>-3569.28</v>
      </c>
      <c r="R328" s="6">
        <v>-3569.28</v>
      </c>
      <c r="S328" s="6">
        <v>-7629.5599999999977</v>
      </c>
      <c r="T328" s="6">
        <v>-7629.5599999999977</v>
      </c>
      <c r="U328" s="6">
        <v>-7629.5599999999977</v>
      </c>
      <c r="V328" s="6">
        <v>-7629.5599999999977</v>
      </c>
    </row>
    <row r="329" spans="1:22" x14ac:dyDescent="0.35">
      <c r="A329" s="2" t="s">
        <v>278</v>
      </c>
      <c r="B329" s="2" t="s">
        <v>279</v>
      </c>
      <c r="C329" s="6">
        <v>52.86</v>
      </c>
      <c r="D329" s="6">
        <v>0.27</v>
      </c>
      <c r="E329" s="6">
        <v>0.27</v>
      </c>
      <c r="F329" s="6">
        <v>0.27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</row>
    <row r="330" spans="1:22" x14ac:dyDescent="0.35">
      <c r="A330" s="2" t="s">
        <v>224</v>
      </c>
      <c r="B330" s="2" t="s">
        <v>225</v>
      </c>
      <c r="C330" s="6">
        <v>0.27</v>
      </c>
      <c r="D330" s="6">
        <v>0.27</v>
      </c>
      <c r="E330" s="6">
        <v>0.27</v>
      </c>
      <c r="F330" s="6">
        <v>0.27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</row>
    <row r="331" spans="1:22" x14ac:dyDescent="0.35">
      <c r="A331" s="2" t="s">
        <v>226</v>
      </c>
      <c r="B331" s="2" t="s">
        <v>227</v>
      </c>
      <c r="C331" s="6">
        <v>-4440.83</v>
      </c>
      <c r="D331" s="6">
        <v>0.27</v>
      </c>
      <c r="E331" s="6">
        <v>0.27</v>
      </c>
      <c r="F331" s="6">
        <v>-10427.43</v>
      </c>
      <c r="G331" s="6">
        <v>-3463.17</v>
      </c>
      <c r="H331" s="6">
        <v>-3463.17</v>
      </c>
      <c r="I331" s="6">
        <v>-3463.17</v>
      </c>
      <c r="J331" s="6">
        <v>-3463.17</v>
      </c>
      <c r="K331" s="6">
        <v>-3463.17</v>
      </c>
      <c r="L331" s="6">
        <v>-3463.17</v>
      </c>
      <c r="M331" s="6">
        <v>-3463.17</v>
      </c>
      <c r="N331" s="6">
        <v>-3463.17</v>
      </c>
      <c r="O331" s="6">
        <v>-3463.17</v>
      </c>
      <c r="P331" s="6">
        <v>-3463.17</v>
      </c>
      <c r="Q331" s="6">
        <v>-3463.17</v>
      </c>
      <c r="R331" s="6">
        <v>-3463.17</v>
      </c>
      <c r="S331" s="6">
        <v>-6626.5524999999907</v>
      </c>
      <c r="T331" s="6">
        <v>-6626.5524999999907</v>
      </c>
      <c r="U331" s="6">
        <v>-6626.5524999999907</v>
      </c>
      <c r="V331" s="6">
        <v>-6626.5524999999907</v>
      </c>
    </row>
    <row r="332" spans="1:22" x14ac:dyDescent="0.35">
      <c r="A332" s="2" t="s">
        <v>228</v>
      </c>
      <c r="B332" s="2" t="s">
        <v>229</v>
      </c>
      <c r="C332" s="6">
        <v>102.55</v>
      </c>
      <c r="D332" s="6">
        <v>0.27</v>
      </c>
      <c r="E332" s="6">
        <v>0.27</v>
      </c>
      <c r="F332" s="6">
        <v>0.27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</row>
    <row r="333" spans="1:22" x14ac:dyDescent="0.35">
      <c r="A333" s="2" t="s">
        <v>230</v>
      </c>
      <c r="B333" s="2" t="s">
        <v>231</v>
      </c>
      <c r="C333" s="6">
        <v>-38107.019999999997</v>
      </c>
      <c r="D333" s="6">
        <v>0.27</v>
      </c>
      <c r="E333" s="6">
        <v>0.27</v>
      </c>
      <c r="F333" s="6">
        <v>-296.93</v>
      </c>
      <c r="G333" s="6">
        <v>-98.97</v>
      </c>
      <c r="H333" s="6">
        <v>-98.97</v>
      </c>
      <c r="I333" s="6">
        <v>-98.97</v>
      </c>
      <c r="J333" s="6">
        <v>-98.97</v>
      </c>
      <c r="K333" s="6">
        <v>-98.97</v>
      </c>
      <c r="L333" s="6">
        <v>-98.97</v>
      </c>
      <c r="M333" s="6">
        <v>-98.97</v>
      </c>
      <c r="N333" s="6">
        <v>-98.97</v>
      </c>
      <c r="O333" s="6">
        <v>-98.97</v>
      </c>
      <c r="P333" s="6">
        <v>-98.97</v>
      </c>
      <c r="Q333" s="6">
        <v>-98.97</v>
      </c>
      <c r="R333" s="6">
        <v>-98.97</v>
      </c>
      <c r="S333" s="6">
        <v>-296.92250000000058</v>
      </c>
      <c r="T333" s="6">
        <v>-296.92250000000058</v>
      </c>
      <c r="U333" s="6">
        <v>-296.92250000000058</v>
      </c>
      <c r="V333" s="6">
        <v>-296.92250000000058</v>
      </c>
    </row>
    <row r="334" spans="1:22" x14ac:dyDescent="0.35">
      <c r="A334" s="2" t="s">
        <v>234</v>
      </c>
      <c r="B334" s="2" t="s">
        <v>235</v>
      </c>
      <c r="C334" s="6">
        <v>0.27</v>
      </c>
      <c r="D334" s="6">
        <v>0.27</v>
      </c>
      <c r="E334" s="6">
        <v>0.27</v>
      </c>
      <c r="F334" s="6">
        <v>0.27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</row>
    <row r="335" spans="1:22" x14ac:dyDescent="0.35">
      <c r="A335" s="2" t="s">
        <v>238</v>
      </c>
      <c r="B335" s="2" t="s">
        <v>239</v>
      </c>
      <c r="C335" s="6">
        <v>0.27</v>
      </c>
      <c r="D335" s="6">
        <v>0.27</v>
      </c>
      <c r="E335" s="6">
        <v>0.27</v>
      </c>
      <c r="F335" s="6">
        <v>0.27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0</v>
      </c>
      <c r="U335" s="6">
        <v>0</v>
      </c>
      <c r="V335" s="6">
        <v>0</v>
      </c>
    </row>
    <row r="336" spans="1:22" x14ac:dyDescent="0.35">
      <c r="A336" s="2" t="s">
        <v>242</v>
      </c>
      <c r="B336" s="2" t="s">
        <v>243</v>
      </c>
      <c r="C336" s="6">
        <v>0.27</v>
      </c>
      <c r="D336" s="6">
        <v>0.27</v>
      </c>
      <c r="E336" s="6">
        <v>0.27</v>
      </c>
      <c r="F336" s="6">
        <v>0.27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  <c r="S336" s="6">
        <v>0</v>
      </c>
      <c r="T336" s="6">
        <v>0</v>
      </c>
      <c r="U336" s="6">
        <v>0</v>
      </c>
      <c r="V336" s="6">
        <v>0</v>
      </c>
    </row>
    <row r="337" spans="1:22" x14ac:dyDescent="0.35">
      <c r="A337" s="2" t="s">
        <v>248</v>
      </c>
      <c r="B337" s="2" t="s">
        <v>249</v>
      </c>
      <c r="C337" s="6">
        <v>0.27</v>
      </c>
      <c r="D337" s="6">
        <v>0.27</v>
      </c>
      <c r="E337" s="6">
        <v>0.27</v>
      </c>
      <c r="F337" s="6">
        <v>0.27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</row>
    <row r="338" spans="1:22" x14ac:dyDescent="0.35">
      <c r="A338" s="2" t="s">
        <v>6</v>
      </c>
      <c r="B338" s="2" t="s">
        <v>7</v>
      </c>
      <c r="C338" s="6">
        <v>0.27</v>
      </c>
      <c r="D338" s="6">
        <v>0.27</v>
      </c>
      <c r="E338" s="6">
        <v>0.27</v>
      </c>
      <c r="F338" s="6">
        <v>0.27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</row>
    <row r="339" spans="1:22" x14ac:dyDescent="0.35">
      <c r="A339" s="2" t="s">
        <v>8</v>
      </c>
      <c r="B339" s="2" t="s">
        <v>9</v>
      </c>
      <c r="C339" s="6">
        <v>7514.82</v>
      </c>
      <c r="D339" s="6">
        <v>0.27</v>
      </c>
      <c r="E339" s="6">
        <v>0.27</v>
      </c>
      <c r="F339" s="6">
        <v>18304.3</v>
      </c>
      <c r="G339" s="6">
        <v>5947.09</v>
      </c>
      <c r="H339" s="6">
        <v>5947.09</v>
      </c>
      <c r="I339" s="6">
        <v>5947.09</v>
      </c>
      <c r="J339" s="6">
        <v>5947.09</v>
      </c>
      <c r="K339" s="6">
        <v>5947.09</v>
      </c>
      <c r="L339" s="6">
        <v>5947.09</v>
      </c>
      <c r="M339" s="6">
        <v>5947.09</v>
      </c>
      <c r="N339" s="6">
        <v>5947.09</v>
      </c>
      <c r="O339" s="6">
        <v>5947.09</v>
      </c>
      <c r="P339" s="6">
        <v>5947.09</v>
      </c>
      <c r="Q339" s="6">
        <v>5947.09</v>
      </c>
      <c r="R339" s="6">
        <v>5947.09</v>
      </c>
      <c r="S339" s="6">
        <v>11340.470000000001</v>
      </c>
      <c r="T339" s="6">
        <v>11340.470000000001</v>
      </c>
      <c r="U339" s="6">
        <v>11340.470000000001</v>
      </c>
      <c r="V339" s="6">
        <v>11340.470000000001</v>
      </c>
    </row>
    <row r="340" spans="1:22" x14ac:dyDescent="0.35">
      <c r="A340" s="2" t="s">
        <v>10</v>
      </c>
      <c r="B340" s="2" t="s">
        <v>11</v>
      </c>
      <c r="C340" s="6">
        <v>0.27</v>
      </c>
      <c r="D340" s="6">
        <v>0.27</v>
      </c>
      <c r="E340" s="6">
        <v>0.27</v>
      </c>
      <c r="F340" s="6">
        <v>0.27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</row>
    <row r="341" spans="1:22" x14ac:dyDescent="0.35">
      <c r="A341" s="2" t="s">
        <v>12</v>
      </c>
      <c r="B341" s="2" t="s">
        <v>13</v>
      </c>
      <c r="C341" s="6">
        <v>0.27</v>
      </c>
      <c r="D341" s="6">
        <v>0.27</v>
      </c>
      <c r="E341" s="6">
        <v>0.27</v>
      </c>
      <c r="F341" s="6">
        <v>0.27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</row>
    <row r="342" spans="1:22" x14ac:dyDescent="0.35">
      <c r="A342" s="2" t="s">
        <v>288</v>
      </c>
      <c r="B342" s="2" t="s">
        <v>289</v>
      </c>
      <c r="C342" s="6">
        <v>0.27</v>
      </c>
      <c r="D342" s="6">
        <v>0.27</v>
      </c>
      <c r="E342" s="6">
        <v>0.27</v>
      </c>
      <c r="F342" s="6">
        <v>0.27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</row>
    <row r="343" spans="1:22" x14ac:dyDescent="0.35">
      <c r="A343" s="2" t="s">
        <v>290</v>
      </c>
      <c r="B343" s="2" t="s">
        <v>291</v>
      </c>
      <c r="C343" s="6">
        <v>0.27</v>
      </c>
      <c r="D343" s="6">
        <v>0.27</v>
      </c>
      <c r="E343" s="6">
        <v>0.27</v>
      </c>
      <c r="F343" s="6">
        <v>0.27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0</v>
      </c>
    </row>
    <row r="344" spans="1:22" x14ac:dyDescent="0.35">
      <c r="A344" s="2" t="s">
        <v>16</v>
      </c>
      <c r="B344" s="2" t="s">
        <v>17</v>
      </c>
      <c r="C344" s="6">
        <v>0.27</v>
      </c>
      <c r="D344" s="6">
        <v>0.27</v>
      </c>
      <c r="E344" s="6">
        <v>0.27</v>
      </c>
      <c r="F344" s="6">
        <v>0.27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</row>
    <row r="345" spans="1:22" x14ac:dyDescent="0.35">
      <c r="A345" s="2" t="s">
        <v>252</v>
      </c>
      <c r="B345" s="2" t="s">
        <v>253</v>
      </c>
      <c r="C345" s="6">
        <v>-5144.21</v>
      </c>
      <c r="D345" s="6">
        <v>0.27</v>
      </c>
      <c r="E345" s="6">
        <v>0.27</v>
      </c>
      <c r="F345" s="6">
        <v>-14413.44</v>
      </c>
      <c r="G345" s="6">
        <v>-4346.2700000000004</v>
      </c>
      <c r="H345" s="6">
        <v>-4346.2700000000004</v>
      </c>
      <c r="I345" s="6">
        <v>-4346.2700000000004</v>
      </c>
      <c r="J345" s="6">
        <v>-4346.2700000000004</v>
      </c>
      <c r="K345" s="6">
        <v>-4346.2700000000004</v>
      </c>
      <c r="L345" s="6">
        <v>-4346.2700000000004</v>
      </c>
      <c r="M345" s="6">
        <v>-4346.2700000000004</v>
      </c>
      <c r="N345" s="6">
        <v>-4346.2700000000004</v>
      </c>
      <c r="O345" s="6">
        <v>-4346.2700000000004</v>
      </c>
      <c r="P345" s="6">
        <v>-4346.2700000000004</v>
      </c>
      <c r="Q345" s="6">
        <v>-4346.2700000000004</v>
      </c>
      <c r="R345" s="6">
        <v>-4346.2700000000004</v>
      </c>
      <c r="S345" s="6">
        <v>-7999.8424999999115</v>
      </c>
      <c r="T345" s="6">
        <v>-7999.8424999999115</v>
      </c>
      <c r="U345" s="6">
        <v>-7999.8424999999115</v>
      </c>
      <c r="V345" s="6">
        <v>-7999.8424999999115</v>
      </c>
    </row>
    <row r="346" spans="1:22" x14ac:dyDescent="0.35">
      <c r="A346" s="2" t="s">
        <v>262</v>
      </c>
      <c r="B346" s="2" t="s">
        <v>263</v>
      </c>
      <c r="C346" s="6">
        <v>225.15</v>
      </c>
      <c r="D346" s="6">
        <v>0.27</v>
      </c>
      <c r="E346" s="6">
        <v>0.27</v>
      </c>
      <c r="F346" s="6">
        <v>-1650.21</v>
      </c>
      <c r="G346" s="6">
        <v>-393.51</v>
      </c>
      <c r="H346" s="6">
        <v>-393.51</v>
      </c>
      <c r="I346" s="6">
        <v>-393.51</v>
      </c>
      <c r="J346" s="6">
        <v>-393.51</v>
      </c>
      <c r="K346" s="6">
        <v>-393.51</v>
      </c>
      <c r="L346" s="6">
        <v>-393.51</v>
      </c>
      <c r="M346" s="6">
        <v>-393.51</v>
      </c>
      <c r="N346" s="6">
        <v>-393.51</v>
      </c>
      <c r="O346" s="6">
        <v>-393.51</v>
      </c>
      <c r="P346" s="6">
        <v>-393.51</v>
      </c>
      <c r="Q346" s="6">
        <v>-393.51</v>
      </c>
      <c r="R346" s="6">
        <v>-393.51</v>
      </c>
      <c r="S346" s="6">
        <v>-872.75749999999971</v>
      </c>
      <c r="T346" s="6">
        <v>-872.75749999999971</v>
      </c>
      <c r="U346" s="6">
        <v>-872.75749999999971</v>
      </c>
      <c r="V346" s="6">
        <v>-872.75749999999971</v>
      </c>
    </row>
    <row r="347" spans="1:22" x14ac:dyDescent="0.35">
      <c r="A347" s="2" t="s">
        <v>280</v>
      </c>
      <c r="B347" s="2" t="s">
        <v>281</v>
      </c>
      <c r="C347" s="6">
        <v>0.27</v>
      </c>
      <c r="D347" s="6">
        <v>0.27</v>
      </c>
      <c r="E347" s="6">
        <v>0.27</v>
      </c>
      <c r="F347" s="6">
        <v>0.27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</row>
    <row r="348" spans="1:22" x14ac:dyDescent="0.35">
      <c r="A348" s="2" t="s">
        <v>24</v>
      </c>
      <c r="B348" s="2" t="s">
        <v>25</v>
      </c>
      <c r="C348" s="6">
        <v>0.27</v>
      </c>
      <c r="D348" s="6">
        <v>0.27</v>
      </c>
      <c r="E348" s="6">
        <v>0.27</v>
      </c>
      <c r="F348" s="6">
        <v>0.27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0</v>
      </c>
    </row>
    <row r="349" spans="1:22" x14ac:dyDescent="0.35">
      <c r="A349" s="2" t="s">
        <v>26</v>
      </c>
      <c r="B349" s="2" t="s">
        <v>27</v>
      </c>
      <c r="C349" s="6">
        <v>0.27</v>
      </c>
      <c r="D349" s="6">
        <v>0.27</v>
      </c>
      <c r="E349" s="6">
        <v>0.27</v>
      </c>
      <c r="F349" s="6">
        <v>0.27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0</v>
      </c>
    </row>
    <row r="350" spans="1:22" x14ac:dyDescent="0.35">
      <c r="A350" s="2" t="s">
        <v>32</v>
      </c>
      <c r="B350" s="2" t="s">
        <v>33</v>
      </c>
      <c r="C350" s="6">
        <v>0.27</v>
      </c>
      <c r="D350" s="6">
        <v>0.27</v>
      </c>
      <c r="E350" s="6">
        <v>0.27</v>
      </c>
      <c r="F350" s="6">
        <v>0.27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0</v>
      </c>
    </row>
    <row r="351" spans="1:22" x14ac:dyDescent="0.35">
      <c r="A351" s="2" t="s">
        <v>46</v>
      </c>
      <c r="B351" s="2" t="s">
        <v>47</v>
      </c>
      <c r="C351" s="6">
        <v>0.27</v>
      </c>
      <c r="D351" s="6">
        <v>0.27</v>
      </c>
      <c r="E351" s="6">
        <v>0.27</v>
      </c>
      <c r="F351" s="6">
        <v>0.27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6">
        <v>0</v>
      </c>
    </row>
    <row r="352" spans="1:22" x14ac:dyDescent="0.35">
      <c r="A352" s="2" t="s">
        <v>48</v>
      </c>
      <c r="B352" s="2" t="s">
        <v>49</v>
      </c>
      <c r="C352" s="6">
        <v>0.27</v>
      </c>
      <c r="D352" s="6">
        <v>0.27</v>
      </c>
      <c r="E352" s="6">
        <v>0.27</v>
      </c>
      <c r="F352" s="6">
        <v>0.27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  <c r="T352" s="6">
        <v>0</v>
      </c>
      <c r="U352" s="6">
        <v>0</v>
      </c>
      <c r="V352" s="6">
        <v>0</v>
      </c>
    </row>
    <row r="353" spans="1:22" x14ac:dyDescent="0.35">
      <c r="A353" s="2" t="s">
        <v>300</v>
      </c>
      <c r="B353" s="2" t="s">
        <v>301</v>
      </c>
      <c r="C353" s="6">
        <v>0.27</v>
      </c>
      <c r="D353" s="6">
        <v>0.27</v>
      </c>
      <c r="E353" s="6">
        <v>0.27</v>
      </c>
      <c r="F353" s="6">
        <v>0.27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  <c r="V353" s="6">
        <v>0</v>
      </c>
    </row>
    <row r="354" spans="1:22" x14ac:dyDescent="0.35">
      <c r="A354" s="2" t="s">
        <v>75</v>
      </c>
      <c r="B354" s="2" t="s">
        <v>76</v>
      </c>
      <c r="C354" s="6">
        <v>0.27</v>
      </c>
      <c r="D354" s="6">
        <v>0.27</v>
      </c>
      <c r="E354" s="6">
        <v>0.27</v>
      </c>
      <c r="F354" s="6">
        <v>0.27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</row>
    <row r="355" spans="1:22" x14ac:dyDescent="0.35">
      <c r="A355" s="2" t="s">
        <v>83</v>
      </c>
      <c r="B355" s="2" t="s">
        <v>84</v>
      </c>
      <c r="C355" s="6">
        <v>0.27</v>
      </c>
      <c r="D355" s="6">
        <v>0.27</v>
      </c>
      <c r="E355" s="6">
        <v>0.27</v>
      </c>
      <c r="F355" s="6">
        <v>0.27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</row>
    <row r="356" spans="1:22" x14ac:dyDescent="0.35">
      <c r="A356" s="2" t="s">
        <v>89</v>
      </c>
      <c r="B356" s="2" t="s">
        <v>90</v>
      </c>
      <c r="C356" s="6">
        <v>0.27</v>
      </c>
      <c r="D356" s="6">
        <v>0.27</v>
      </c>
      <c r="E356" s="6">
        <v>0.27</v>
      </c>
      <c r="F356" s="6">
        <v>0.27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</row>
    <row r="357" spans="1:22" x14ac:dyDescent="0.35">
      <c r="A357" s="2" t="s">
        <v>316</v>
      </c>
      <c r="B357" s="2" t="s">
        <v>317</v>
      </c>
      <c r="C357" s="6">
        <v>0.27</v>
      </c>
      <c r="D357" s="6">
        <v>0.27</v>
      </c>
      <c r="E357" s="6">
        <v>0.27</v>
      </c>
      <c r="F357" s="6">
        <v>0.27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6">
        <v>0</v>
      </c>
    </row>
    <row r="358" spans="1:22" x14ac:dyDescent="0.35">
      <c r="A358" s="2" t="s">
        <v>318</v>
      </c>
      <c r="B358" s="2" t="s">
        <v>319</v>
      </c>
      <c r="C358" s="6">
        <v>0.27</v>
      </c>
      <c r="D358" s="6">
        <v>0.27</v>
      </c>
      <c r="E358" s="6">
        <v>0.27</v>
      </c>
      <c r="F358" s="6">
        <v>0.27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0</v>
      </c>
    </row>
    <row r="359" spans="1:22" x14ac:dyDescent="0.35">
      <c r="A359" s="2" t="s">
        <v>322</v>
      </c>
      <c r="B359" s="2" t="s">
        <v>323</v>
      </c>
      <c r="C359" s="6">
        <v>0.27</v>
      </c>
      <c r="D359" s="6">
        <v>0.27</v>
      </c>
      <c r="E359" s="6">
        <v>0.27</v>
      </c>
      <c r="F359" s="6">
        <v>0.27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</row>
    <row r="360" spans="1:22" x14ac:dyDescent="0.35">
      <c r="A360" s="2" t="s">
        <v>324</v>
      </c>
      <c r="B360" s="2" t="s">
        <v>325</v>
      </c>
      <c r="C360" s="6">
        <v>0.27</v>
      </c>
      <c r="D360" s="6">
        <v>0.27</v>
      </c>
      <c r="E360" s="6">
        <v>0.27</v>
      </c>
      <c r="F360" s="6">
        <v>0.27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</row>
    <row r="361" spans="1:22" x14ac:dyDescent="0.35">
      <c r="A361" s="2" t="s">
        <v>332</v>
      </c>
      <c r="B361" s="2" t="s">
        <v>333</v>
      </c>
      <c r="C361" s="6">
        <v>0.27</v>
      </c>
      <c r="D361" s="6">
        <v>0.27</v>
      </c>
      <c r="E361" s="6">
        <v>0.27</v>
      </c>
      <c r="F361" s="6">
        <v>0.27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</row>
    <row r="362" spans="1:22" x14ac:dyDescent="0.35">
      <c r="A362" s="2" t="s">
        <v>334</v>
      </c>
      <c r="B362" s="2" t="s">
        <v>335</v>
      </c>
      <c r="C362" s="6">
        <v>0.27</v>
      </c>
      <c r="D362" s="6">
        <v>0.27</v>
      </c>
      <c r="E362" s="6">
        <v>0.27</v>
      </c>
      <c r="F362" s="6">
        <v>0.27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</row>
    <row r="363" spans="1:22" x14ac:dyDescent="0.35">
      <c r="A363" s="2" t="s">
        <v>336</v>
      </c>
      <c r="B363" s="2" t="s">
        <v>337</v>
      </c>
      <c r="C363" s="6">
        <v>0.27</v>
      </c>
      <c r="D363" s="6">
        <v>0.27</v>
      </c>
      <c r="E363" s="6">
        <v>0.27</v>
      </c>
      <c r="F363" s="6">
        <v>0.27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0</v>
      </c>
    </row>
    <row r="364" spans="1:22" x14ac:dyDescent="0.35">
      <c r="A364" s="2" t="s">
        <v>338</v>
      </c>
      <c r="B364" s="2" t="s">
        <v>339</v>
      </c>
      <c r="C364" s="6">
        <v>0.27</v>
      </c>
      <c r="D364" s="6">
        <v>0.27</v>
      </c>
      <c r="E364" s="6">
        <v>0.27</v>
      </c>
      <c r="F364" s="6">
        <v>0.27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</row>
    <row r="365" spans="1:22" x14ac:dyDescent="0.35">
      <c r="A365" s="2" t="s">
        <v>340</v>
      </c>
      <c r="B365" s="2" t="s">
        <v>341</v>
      </c>
      <c r="C365" s="6">
        <v>0.27</v>
      </c>
      <c r="D365" s="6">
        <v>0.27</v>
      </c>
      <c r="E365" s="6">
        <v>0.27</v>
      </c>
      <c r="F365" s="6">
        <v>0.27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v>0</v>
      </c>
    </row>
    <row r="366" spans="1:22" x14ac:dyDescent="0.35">
      <c r="A366" s="2" t="s">
        <v>342</v>
      </c>
      <c r="B366" s="2" t="s">
        <v>343</v>
      </c>
      <c r="C366" s="6">
        <v>0.27</v>
      </c>
      <c r="D366" s="6">
        <v>0.27</v>
      </c>
      <c r="E366" s="6">
        <v>0.27</v>
      </c>
      <c r="F366" s="6">
        <v>0.27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0</v>
      </c>
    </row>
    <row r="367" spans="1:22" x14ac:dyDescent="0.35">
      <c r="A367" s="2" t="s">
        <v>344</v>
      </c>
      <c r="B367" s="2" t="s">
        <v>345</v>
      </c>
      <c r="C367" s="6">
        <v>0.27</v>
      </c>
      <c r="D367" s="6">
        <v>0.27</v>
      </c>
      <c r="E367" s="6">
        <v>0.27</v>
      </c>
      <c r="F367" s="6">
        <v>0.27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  <c r="T367" s="6">
        <v>0</v>
      </c>
      <c r="U367" s="6">
        <v>0</v>
      </c>
      <c r="V367" s="6">
        <v>0</v>
      </c>
    </row>
    <row r="368" spans="1:22" x14ac:dyDescent="0.35">
      <c r="A368" s="2" t="s">
        <v>346</v>
      </c>
      <c r="B368" s="2" t="s">
        <v>347</v>
      </c>
      <c r="C368" s="6">
        <v>0.27</v>
      </c>
      <c r="D368" s="6">
        <v>0.27</v>
      </c>
      <c r="E368" s="6">
        <v>0.27</v>
      </c>
      <c r="F368" s="6">
        <v>0.27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  <c r="T368" s="6">
        <v>0</v>
      </c>
      <c r="U368" s="6">
        <v>0</v>
      </c>
      <c r="V368" s="6">
        <v>0</v>
      </c>
    </row>
    <row r="369" spans="1:22" x14ac:dyDescent="0.35">
      <c r="A369" s="2" t="s">
        <v>348</v>
      </c>
      <c r="B369" s="2" t="s">
        <v>349</v>
      </c>
      <c r="C369" s="6">
        <v>0.27</v>
      </c>
      <c r="D369" s="6">
        <v>0.27</v>
      </c>
      <c r="E369" s="6">
        <v>0.27</v>
      </c>
      <c r="F369" s="6">
        <v>0.27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  <c r="S369" s="6">
        <v>0</v>
      </c>
      <c r="T369" s="6">
        <v>0</v>
      </c>
      <c r="U369" s="6">
        <v>0</v>
      </c>
      <c r="V369" s="6">
        <v>0</v>
      </c>
    </row>
    <row r="370" spans="1:22" x14ac:dyDescent="0.35">
      <c r="A370" s="2" t="s">
        <v>358</v>
      </c>
      <c r="B370" s="2" t="s">
        <v>359</v>
      </c>
      <c r="C370" s="6">
        <v>0.27</v>
      </c>
      <c r="D370" s="6">
        <v>0.27</v>
      </c>
      <c r="E370" s="6">
        <v>0.27</v>
      </c>
      <c r="F370" s="6">
        <v>0.27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  <c r="V370" s="6">
        <v>0</v>
      </c>
    </row>
    <row r="371" spans="1:22" x14ac:dyDescent="0.35">
      <c r="A371" s="2" t="s">
        <v>364</v>
      </c>
      <c r="B371" s="2" t="s">
        <v>365</v>
      </c>
      <c r="C371" s="6">
        <v>0.27</v>
      </c>
      <c r="D371" s="6">
        <v>0.27</v>
      </c>
      <c r="E371" s="6">
        <v>0.27</v>
      </c>
      <c r="F371" s="6">
        <v>0.27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0</v>
      </c>
    </row>
    <row r="372" spans="1:22" x14ac:dyDescent="0.35">
      <c r="A372" s="2" t="s">
        <v>370</v>
      </c>
      <c r="B372" s="2" t="s">
        <v>371</v>
      </c>
      <c r="C372" s="6">
        <v>0.27</v>
      </c>
      <c r="D372" s="6">
        <v>0.27</v>
      </c>
      <c r="E372" s="6">
        <v>0.27</v>
      </c>
      <c r="F372" s="6">
        <v>0.27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  <c r="S372" s="6">
        <v>0</v>
      </c>
      <c r="T372" s="6">
        <v>0</v>
      </c>
      <c r="U372" s="6">
        <v>0</v>
      </c>
      <c r="V372" s="6">
        <v>0</v>
      </c>
    </row>
    <row r="373" spans="1:22" x14ac:dyDescent="0.35">
      <c r="A373" s="2" t="s">
        <v>372</v>
      </c>
      <c r="B373" s="2" t="s">
        <v>373</v>
      </c>
      <c r="C373" s="6">
        <v>0.27</v>
      </c>
      <c r="D373" s="6">
        <v>0.27</v>
      </c>
      <c r="E373" s="6">
        <v>0.27</v>
      </c>
      <c r="F373" s="6">
        <v>0.27</v>
      </c>
      <c r="G373" s="6">
        <v>0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</row>
    <row r="374" spans="1:22" x14ac:dyDescent="0.35">
      <c r="A374" s="2" t="s">
        <v>95</v>
      </c>
      <c r="B374" s="2" t="s">
        <v>96</v>
      </c>
      <c r="C374" s="6">
        <v>0.27</v>
      </c>
      <c r="D374" s="6">
        <v>0.27</v>
      </c>
      <c r="E374" s="6">
        <v>0.27</v>
      </c>
      <c r="F374" s="6">
        <v>0.27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</row>
    <row r="375" spans="1:22" x14ac:dyDescent="0.35">
      <c r="A375" s="2" t="s">
        <v>374</v>
      </c>
      <c r="B375" s="2" t="s">
        <v>375</v>
      </c>
      <c r="C375" s="6">
        <v>0.27</v>
      </c>
      <c r="D375" s="6">
        <v>0.27</v>
      </c>
      <c r="E375" s="6">
        <v>0.27</v>
      </c>
      <c r="F375" s="6">
        <v>0.27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</row>
    <row r="376" spans="1:22" x14ac:dyDescent="0.35">
      <c r="A376" s="2" t="s">
        <v>151</v>
      </c>
      <c r="B376" s="2" t="s">
        <v>152</v>
      </c>
      <c r="C376" s="6">
        <v>0.27</v>
      </c>
      <c r="D376" s="6">
        <v>0.27</v>
      </c>
      <c r="E376" s="6">
        <v>0.27</v>
      </c>
      <c r="F376" s="6">
        <v>0.27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</row>
    <row r="377" spans="1:22" x14ac:dyDescent="0.35">
      <c r="A377" s="2" t="s">
        <v>282</v>
      </c>
      <c r="B377" s="2" t="s">
        <v>283</v>
      </c>
      <c r="C377" s="6">
        <v>19580.62</v>
      </c>
      <c r="D377" s="6">
        <v>0.27</v>
      </c>
      <c r="E377" s="6">
        <v>-76253.919999999998</v>
      </c>
      <c r="F377" s="6">
        <v>-16858.48</v>
      </c>
      <c r="G377" s="6">
        <v>-26329.15</v>
      </c>
      <c r="H377" s="6">
        <v>-26329.15</v>
      </c>
      <c r="I377" s="6">
        <v>-26329.15</v>
      </c>
      <c r="J377" s="6">
        <v>-26329.15</v>
      </c>
      <c r="K377" s="6">
        <v>-26329.15</v>
      </c>
      <c r="L377" s="6">
        <v>-26329.15</v>
      </c>
      <c r="M377" s="6">
        <v>-26329.15</v>
      </c>
      <c r="N377" s="6">
        <v>-26329.15</v>
      </c>
      <c r="O377" s="6">
        <v>-26329.15</v>
      </c>
      <c r="P377" s="6">
        <v>-26329.15</v>
      </c>
      <c r="Q377" s="6">
        <v>-26329.15</v>
      </c>
      <c r="R377" s="6">
        <v>-26329.15</v>
      </c>
      <c r="S377" s="6">
        <v>-80035.917499999981</v>
      </c>
      <c r="T377" s="6">
        <v>-80035.917499999981</v>
      </c>
      <c r="U377" s="6">
        <v>-80035.917499999981</v>
      </c>
      <c r="V377" s="6">
        <v>-80035.917499999981</v>
      </c>
    </row>
    <row r="378" spans="1:22" x14ac:dyDescent="0.35">
      <c r="A378" s="2" t="s">
        <v>376</v>
      </c>
      <c r="B378" s="2" t="s">
        <v>377</v>
      </c>
      <c r="C378" s="6">
        <v>0.27</v>
      </c>
      <c r="D378" s="6">
        <v>0.27</v>
      </c>
      <c r="E378" s="6">
        <v>0.27</v>
      </c>
      <c r="F378" s="6">
        <v>0.27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0</v>
      </c>
    </row>
    <row r="379" spans="1:22" x14ac:dyDescent="0.35">
      <c r="A379" s="2" t="s">
        <v>153</v>
      </c>
      <c r="B379" s="2" t="s">
        <v>154</v>
      </c>
      <c r="C379" s="6">
        <v>-16205.52</v>
      </c>
      <c r="D379" s="15">
        <v>3490.12</v>
      </c>
      <c r="E379" s="6">
        <v>8929.5499999999993</v>
      </c>
      <c r="F379" s="6">
        <v>69065.03</v>
      </c>
      <c r="G379" s="6">
        <v>30829.88</v>
      </c>
      <c r="H379" s="6">
        <v>30829.88</v>
      </c>
      <c r="I379" s="6">
        <v>30829.88</v>
      </c>
      <c r="J379" s="6">
        <v>30829.88</v>
      </c>
      <c r="K379" s="6">
        <v>30829.88</v>
      </c>
      <c r="L379" s="6">
        <v>30829.88</v>
      </c>
      <c r="M379" s="6">
        <v>30829.88</v>
      </c>
      <c r="N379" s="6">
        <v>30829.88</v>
      </c>
      <c r="O379" s="6">
        <v>30829.88</v>
      </c>
      <c r="P379" s="6">
        <v>30829.88</v>
      </c>
      <c r="Q379" s="6">
        <v>30829.88</v>
      </c>
      <c r="R379" s="6">
        <v>30829.88</v>
      </c>
      <c r="S379" s="6">
        <v>46126.839999999851</v>
      </c>
      <c r="T379" s="6">
        <v>46126.839999999851</v>
      </c>
      <c r="U379" s="6">
        <v>46126.839999999851</v>
      </c>
      <c r="V379" s="6">
        <v>46126.839999999851</v>
      </c>
    </row>
    <row r="380" spans="1:22" x14ac:dyDescent="0.35">
      <c r="A380" s="2" t="s">
        <v>391</v>
      </c>
      <c r="B380" s="2" t="s">
        <v>392</v>
      </c>
      <c r="C380" s="6">
        <v>77169.149999999994</v>
      </c>
      <c r="D380" s="15">
        <v>-16619.66</v>
      </c>
      <c r="E380" s="6">
        <v>-42521.66</v>
      </c>
      <c r="F380" s="6">
        <v>-328881.03000000003</v>
      </c>
      <c r="G380" s="6">
        <v>-146808.95999999999</v>
      </c>
      <c r="H380" s="6">
        <v>-146808.95999999999</v>
      </c>
      <c r="I380" s="6">
        <v>-146808.95999999999</v>
      </c>
      <c r="J380" s="6">
        <v>-146808.95999999999</v>
      </c>
      <c r="K380" s="6">
        <v>-146808.95999999999</v>
      </c>
      <c r="L380" s="6">
        <v>-146808.95999999999</v>
      </c>
      <c r="M380" s="6">
        <v>-146808.95999999999</v>
      </c>
      <c r="N380" s="6">
        <v>-146808.95999999999</v>
      </c>
      <c r="O380" s="6">
        <v>-146808.95999999999</v>
      </c>
      <c r="P380" s="6">
        <v>-146808.95999999999</v>
      </c>
      <c r="Q380" s="6">
        <v>-146808.95999999999</v>
      </c>
      <c r="R380" s="6">
        <v>-146808.95999999999</v>
      </c>
      <c r="S380" s="6">
        <v>-219651.625</v>
      </c>
      <c r="T380" s="6">
        <v>-219651.625</v>
      </c>
      <c r="U380" s="6">
        <v>-219651.625</v>
      </c>
      <c r="V380" s="6">
        <v>-219651.625</v>
      </c>
    </row>
    <row r="381" spans="1:22" x14ac:dyDescent="0.35">
      <c r="A381" s="2" t="s">
        <v>378</v>
      </c>
      <c r="B381" s="2" t="s">
        <v>379</v>
      </c>
      <c r="C381" s="6">
        <v>0.27</v>
      </c>
      <c r="D381" s="6">
        <v>0.27</v>
      </c>
      <c r="E381" s="6">
        <v>0.27</v>
      </c>
      <c r="F381" s="6">
        <v>0.27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0</v>
      </c>
    </row>
    <row r="382" spans="1:22" s="9" customFormat="1" x14ac:dyDescent="0.35">
      <c r="A382" s="10" t="s">
        <v>157</v>
      </c>
      <c r="B382" s="10" t="s">
        <v>399</v>
      </c>
      <c r="C382" s="6">
        <v>0.27</v>
      </c>
      <c r="D382" s="6">
        <v>0.27</v>
      </c>
      <c r="E382" s="6">
        <v>0.27</v>
      </c>
      <c r="F382" s="6">
        <v>0.27</v>
      </c>
      <c r="G382" s="6">
        <v>0.27</v>
      </c>
      <c r="H382" s="6">
        <v>0.27</v>
      </c>
      <c r="I382" s="6">
        <v>0.27</v>
      </c>
      <c r="J382" s="6">
        <v>0.27</v>
      </c>
      <c r="K382" s="6">
        <v>0.27</v>
      </c>
      <c r="L382" s="6">
        <v>0.27</v>
      </c>
      <c r="M382" s="6">
        <v>0.27</v>
      </c>
      <c r="N382" s="6">
        <v>0.27</v>
      </c>
      <c r="O382" s="6">
        <v>0.27</v>
      </c>
      <c r="P382" s="6">
        <v>0.27</v>
      </c>
      <c r="Q382" s="6">
        <v>0.27</v>
      </c>
      <c r="R382" s="6">
        <v>0.27</v>
      </c>
      <c r="S382" s="6">
        <v>-2.81</v>
      </c>
      <c r="T382" s="6">
        <v>-2.81</v>
      </c>
      <c r="U382" s="6">
        <v>-2.81</v>
      </c>
      <c r="V382" s="6">
        <v>-2.81</v>
      </c>
    </row>
    <row r="383" spans="1:22" s="9" customFormat="1" x14ac:dyDescent="0.35">
      <c r="A383" s="10" t="s">
        <v>157</v>
      </c>
      <c r="B383" s="10" t="s">
        <v>401</v>
      </c>
      <c r="C383" s="6">
        <v>0.27</v>
      </c>
      <c r="D383" s="6">
        <v>0.27</v>
      </c>
      <c r="E383" s="6">
        <v>0.27</v>
      </c>
      <c r="F383" s="6">
        <v>0.27</v>
      </c>
      <c r="G383" s="6">
        <v>0.27</v>
      </c>
      <c r="H383" s="6">
        <v>0.27</v>
      </c>
      <c r="I383" s="6">
        <v>0.27</v>
      </c>
      <c r="J383" s="6">
        <v>0.27</v>
      </c>
      <c r="K383" s="6">
        <v>0.27</v>
      </c>
      <c r="L383" s="6">
        <v>0.27</v>
      </c>
      <c r="M383" s="6">
        <v>0.27</v>
      </c>
      <c r="N383" s="6">
        <v>0.27</v>
      </c>
      <c r="O383" s="6">
        <v>0.27</v>
      </c>
      <c r="P383" s="6">
        <v>0.27</v>
      </c>
      <c r="Q383" s="6">
        <v>0.27</v>
      </c>
      <c r="R383" s="6">
        <v>0.27</v>
      </c>
      <c r="S383" s="16">
        <v>595045.12</v>
      </c>
      <c r="T383" s="16">
        <v>595045.12</v>
      </c>
      <c r="U383" s="16">
        <v>595045.12</v>
      </c>
      <c r="V383" s="16">
        <v>595045.12</v>
      </c>
    </row>
    <row r="384" spans="1:22" x14ac:dyDescent="0.35">
      <c r="A384" s="2" t="s">
        <v>393</v>
      </c>
      <c r="B384" s="2"/>
      <c r="C384" s="6">
        <f>SUM(C325:C383)</f>
        <v>271574.76999999967</v>
      </c>
      <c r="D384" s="6">
        <f t="shared" ref="D384:V384" si="14">SUM(D325:D383)</f>
        <v>-22385.409999999974</v>
      </c>
      <c r="E384" s="6">
        <f t="shared" si="14"/>
        <v>-119402.51999999996</v>
      </c>
      <c r="F384" s="6">
        <f t="shared" si="14"/>
        <v>-403946.89999999979</v>
      </c>
      <c r="G384" s="6">
        <f t="shared" si="14"/>
        <v>-96178.219999999987</v>
      </c>
      <c r="H384" s="6">
        <f t="shared" si="14"/>
        <v>-96178.219999999987</v>
      </c>
      <c r="I384" s="6">
        <f t="shared" si="14"/>
        <v>-96178.219999999987</v>
      </c>
      <c r="J384" s="6">
        <f t="shared" si="14"/>
        <v>-96178.219999999987</v>
      </c>
      <c r="K384" s="6">
        <f t="shared" si="14"/>
        <v>-96178.219999999987</v>
      </c>
      <c r="L384" s="6">
        <f t="shared" si="14"/>
        <v>-96178.219999999987</v>
      </c>
      <c r="M384" s="6">
        <f t="shared" si="14"/>
        <v>-96178.219999999987</v>
      </c>
      <c r="N384" s="6">
        <f t="shared" si="14"/>
        <v>-96178.219999999987</v>
      </c>
      <c r="O384" s="6">
        <f t="shared" si="14"/>
        <v>-96178.219999999987</v>
      </c>
      <c r="P384" s="6">
        <f t="shared" si="14"/>
        <v>-96178.219999999987</v>
      </c>
      <c r="Q384" s="6">
        <f t="shared" si="14"/>
        <v>-96178.219999999987</v>
      </c>
      <c r="R384" s="6">
        <f t="shared" si="14"/>
        <v>-96178.219999999987</v>
      </c>
      <c r="S384" s="6">
        <f t="shared" si="14"/>
        <v>400875.43000000017</v>
      </c>
      <c r="T384" s="6">
        <f t="shared" si="14"/>
        <v>400875.43000000017</v>
      </c>
      <c r="U384" s="6">
        <f t="shared" si="14"/>
        <v>400875.43000000017</v>
      </c>
      <c r="V384" s="6">
        <f t="shared" si="14"/>
        <v>400875.43000000017</v>
      </c>
    </row>
    <row r="385" spans="1:22" x14ac:dyDescent="0.35">
      <c r="A385" s="2" t="s">
        <v>394</v>
      </c>
      <c r="B385" s="2"/>
      <c r="C385" s="6"/>
      <c r="D385" s="15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x14ac:dyDescent="0.35">
      <c r="A386" s="2" t="s">
        <v>395</v>
      </c>
      <c r="B386" s="2" t="s">
        <v>396</v>
      </c>
      <c r="C386" s="16">
        <v>290302.98</v>
      </c>
      <c r="D386" s="17">
        <v>-62521.61</v>
      </c>
      <c r="E386" s="16">
        <v>-130177.11</v>
      </c>
      <c r="F386" s="16">
        <v>-1237219</v>
      </c>
      <c r="G386" s="16">
        <v>-552281.31000000006</v>
      </c>
      <c r="H386" s="16">
        <v>-552281.31000000006</v>
      </c>
      <c r="I386" s="16">
        <v>-552281.31000000006</v>
      </c>
      <c r="J386" s="16">
        <v>-552281.31000000006</v>
      </c>
      <c r="K386" s="16">
        <v>-552281.31000000006</v>
      </c>
      <c r="L386" s="16">
        <v>-552281.31000000006</v>
      </c>
      <c r="M386" s="16">
        <v>-552281.31000000006</v>
      </c>
      <c r="N386" s="16">
        <v>-552281.31000000006</v>
      </c>
      <c r="O386" s="16">
        <v>-552281.31000000006</v>
      </c>
      <c r="P386" s="16">
        <v>-552281.31000000006</v>
      </c>
      <c r="Q386" s="16">
        <v>-552281.31000000006</v>
      </c>
      <c r="R386" s="16">
        <v>-552281.31000000006</v>
      </c>
      <c r="S386" s="16">
        <v>-826308.5</v>
      </c>
      <c r="T386" s="16">
        <v>-826308.5</v>
      </c>
      <c r="U386" s="16">
        <v>-826308.5</v>
      </c>
      <c r="V386" s="16">
        <v>-826308.5</v>
      </c>
    </row>
    <row r="387" spans="1:22" x14ac:dyDescent="0.35">
      <c r="A387" s="2" t="s">
        <v>397</v>
      </c>
      <c r="B387" s="2"/>
      <c r="C387" s="6">
        <f>C386</f>
        <v>290302.98</v>
      </c>
      <c r="D387" s="6">
        <f t="shared" ref="D387:V387" si="15">D386</f>
        <v>-62521.61</v>
      </c>
      <c r="E387" s="6">
        <f t="shared" si="15"/>
        <v>-130177.11</v>
      </c>
      <c r="F387" s="6">
        <f t="shared" si="15"/>
        <v>-1237219</v>
      </c>
      <c r="G387" s="6">
        <f t="shared" si="15"/>
        <v>-552281.31000000006</v>
      </c>
      <c r="H387" s="6">
        <f t="shared" si="15"/>
        <v>-552281.31000000006</v>
      </c>
      <c r="I387" s="6">
        <f t="shared" si="15"/>
        <v>-552281.31000000006</v>
      </c>
      <c r="J387" s="6">
        <f t="shared" si="15"/>
        <v>-552281.31000000006</v>
      </c>
      <c r="K387" s="6">
        <f t="shared" si="15"/>
        <v>-552281.31000000006</v>
      </c>
      <c r="L387" s="6">
        <f t="shared" si="15"/>
        <v>-552281.31000000006</v>
      </c>
      <c r="M387" s="6">
        <f t="shared" si="15"/>
        <v>-552281.31000000006</v>
      </c>
      <c r="N387" s="6">
        <f t="shared" si="15"/>
        <v>-552281.31000000006</v>
      </c>
      <c r="O387" s="6">
        <f t="shared" si="15"/>
        <v>-552281.31000000006</v>
      </c>
      <c r="P387" s="6">
        <f t="shared" si="15"/>
        <v>-552281.31000000006</v>
      </c>
      <c r="Q387" s="6">
        <f t="shared" si="15"/>
        <v>-552281.31000000006</v>
      </c>
      <c r="R387" s="6">
        <f t="shared" si="15"/>
        <v>-552281.31000000006</v>
      </c>
      <c r="S387" s="6">
        <f t="shared" si="15"/>
        <v>-826308.5</v>
      </c>
      <c r="T387" s="6">
        <f t="shared" si="15"/>
        <v>-826308.5</v>
      </c>
      <c r="U387" s="6">
        <f t="shared" si="15"/>
        <v>-826308.5</v>
      </c>
      <c r="V387" s="6">
        <f t="shared" si="15"/>
        <v>-826308.5</v>
      </c>
    </row>
    <row r="388" spans="1:22" x14ac:dyDescent="0.35">
      <c r="A388" s="2" t="s">
        <v>398</v>
      </c>
      <c r="B388" s="2"/>
      <c r="C388" s="6"/>
      <c r="D388" s="15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x14ac:dyDescent="0.35">
      <c r="A389" s="2" t="s">
        <v>157</v>
      </c>
      <c r="B389" s="2" t="s">
        <v>399</v>
      </c>
      <c r="C389" s="6">
        <v>-11.24</v>
      </c>
      <c r="D389" s="6">
        <v>0.27</v>
      </c>
      <c r="E389" s="6">
        <v>0.27</v>
      </c>
      <c r="F389" s="6">
        <v>0.27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2.81</v>
      </c>
      <c r="T389" s="6">
        <v>2.81</v>
      </c>
      <c r="U389" s="6">
        <v>2.81</v>
      </c>
      <c r="V389" s="6">
        <v>2.81</v>
      </c>
    </row>
    <row r="390" spans="1:22" x14ac:dyDescent="0.35">
      <c r="A390" s="2" t="s">
        <v>157</v>
      </c>
      <c r="B390" s="2" t="s">
        <v>400</v>
      </c>
      <c r="C390" s="6">
        <v>14406114.41</v>
      </c>
      <c r="D390" s="6">
        <v>0.27</v>
      </c>
      <c r="E390" s="6">
        <v>0.27</v>
      </c>
      <c r="F390" s="6">
        <v>0.27</v>
      </c>
      <c r="G390" s="6">
        <v>-1200509.53</v>
      </c>
      <c r="H390" s="6">
        <v>-1200509.53</v>
      </c>
      <c r="I390" s="6">
        <v>-1200509.53</v>
      </c>
      <c r="J390" s="6">
        <v>-1200509.53</v>
      </c>
      <c r="K390" s="6">
        <v>-1200509.53</v>
      </c>
      <c r="L390" s="6">
        <v>-1200509.53</v>
      </c>
      <c r="M390" s="6">
        <v>-1200509.53</v>
      </c>
      <c r="N390" s="6">
        <v>-1200509.53</v>
      </c>
      <c r="O390" s="6">
        <v>-1200509.53</v>
      </c>
      <c r="P390" s="6">
        <v>-1200509.53</v>
      </c>
      <c r="Q390" s="6">
        <v>-1200509.53</v>
      </c>
      <c r="R390" s="6">
        <v>-1200509.53</v>
      </c>
      <c r="S390" s="6">
        <v>0</v>
      </c>
      <c r="T390" s="6">
        <v>0</v>
      </c>
      <c r="U390" s="6">
        <v>0</v>
      </c>
      <c r="V390" s="6">
        <v>0</v>
      </c>
    </row>
    <row r="391" spans="1:22" x14ac:dyDescent="0.35">
      <c r="A391" s="2" t="s">
        <v>157</v>
      </c>
      <c r="B391" s="2" t="s">
        <v>401</v>
      </c>
      <c r="C391" s="6">
        <v>2380180.48</v>
      </c>
      <c r="D391" s="6">
        <v>0.27</v>
      </c>
      <c r="E391" s="6">
        <v>0.27</v>
      </c>
      <c r="F391" s="6">
        <v>0.27</v>
      </c>
      <c r="G391" s="6">
        <v>0</v>
      </c>
      <c r="H391" s="6">
        <v>0</v>
      </c>
      <c r="I391" s="6">
        <v>0</v>
      </c>
      <c r="J391" s="6">
        <v>0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  <c r="S391" s="6">
        <v>-595045.12</v>
      </c>
      <c r="T391" s="6">
        <v>-595045.12</v>
      </c>
      <c r="U391" s="6">
        <v>-595045.12</v>
      </c>
      <c r="V391" s="6">
        <v>-595045.12</v>
      </c>
    </row>
    <row r="392" spans="1:22" x14ac:dyDescent="0.35">
      <c r="A392" s="2" t="s">
        <v>157</v>
      </c>
      <c r="B392" s="2" t="s">
        <v>174</v>
      </c>
      <c r="C392" s="6">
        <v>0.27</v>
      </c>
      <c r="D392" s="6">
        <v>0.27</v>
      </c>
      <c r="E392" s="6">
        <v>0.27</v>
      </c>
      <c r="F392" s="6">
        <v>0.27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  <c r="S392" s="6">
        <v>0</v>
      </c>
      <c r="T392" s="6">
        <v>0</v>
      </c>
      <c r="U392" s="6">
        <v>0</v>
      </c>
      <c r="V392" s="6">
        <v>0</v>
      </c>
    </row>
    <row r="393" spans="1:22" x14ac:dyDescent="0.35">
      <c r="A393" s="2" t="s">
        <v>157</v>
      </c>
      <c r="B393" s="2" t="s">
        <v>175</v>
      </c>
      <c r="C393" s="6">
        <v>-995703.13</v>
      </c>
      <c r="D393" s="15">
        <v>-1484221.77</v>
      </c>
      <c r="E393" s="6">
        <v>37086</v>
      </c>
      <c r="F393" s="6">
        <v>37086</v>
      </c>
      <c r="G393" s="6">
        <v>44010.6</v>
      </c>
      <c r="H393" s="6">
        <v>44010.6</v>
      </c>
      <c r="I393" s="6">
        <v>44010.6</v>
      </c>
      <c r="J393" s="6">
        <v>44010.6</v>
      </c>
      <c r="K393" s="6">
        <v>44010.6</v>
      </c>
      <c r="L393" s="6">
        <v>44010.6</v>
      </c>
      <c r="M393" s="6">
        <v>44010.6</v>
      </c>
      <c r="N393" s="6">
        <v>44010.6</v>
      </c>
      <c r="O393" s="6">
        <v>44010.6</v>
      </c>
      <c r="P393" s="6">
        <v>44010.6</v>
      </c>
      <c r="Q393" s="6">
        <v>44010.6</v>
      </c>
      <c r="R393" s="6">
        <v>44010.6</v>
      </c>
      <c r="S393" s="6">
        <v>8776575.2375000007</v>
      </c>
      <c r="T393" s="6">
        <v>8776575.2375000007</v>
      </c>
      <c r="U393" s="6">
        <v>8776575.2375000007</v>
      </c>
      <c r="V393" s="6">
        <v>8776575.2375000007</v>
      </c>
    </row>
    <row r="394" spans="1:22" x14ac:dyDescent="0.35">
      <c r="A394" s="2" t="s">
        <v>157</v>
      </c>
      <c r="B394" s="2" t="s">
        <v>176</v>
      </c>
      <c r="C394" s="6">
        <v>0.27</v>
      </c>
      <c r="D394" s="6">
        <v>0.27</v>
      </c>
      <c r="E394" s="6">
        <v>0.27</v>
      </c>
      <c r="F394" s="6">
        <v>0.27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6">
        <v>0</v>
      </c>
    </row>
    <row r="395" spans="1:22" x14ac:dyDescent="0.35">
      <c r="A395" s="2" t="s">
        <v>157</v>
      </c>
      <c r="B395" s="2" t="s">
        <v>177</v>
      </c>
      <c r="C395" s="6">
        <v>-5653</v>
      </c>
      <c r="D395" s="15">
        <v>-16946</v>
      </c>
      <c r="E395" s="6">
        <v>-2757</v>
      </c>
      <c r="F395" s="6">
        <v>-2757</v>
      </c>
      <c r="G395" s="6">
        <v>-442.48</v>
      </c>
      <c r="H395" s="6">
        <v>-442.48</v>
      </c>
      <c r="I395" s="6">
        <v>-442.48</v>
      </c>
      <c r="J395" s="6">
        <v>-442.48</v>
      </c>
      <c r="K395" s="6">
        <v>-442.48</v>
      </c>
      <c r="L395" s="6">
        <v>-442.48</v>
      </c>
      <c r="M395" s="6">
        <v>-442.48</v>
      </c>
      <c r="N395" s="6">
        <v>-442.48</v>
      </c>
      <c r="O395" s="6">
        <v>-442.48</v>
      </c>
      <c r="P395" s="6">
        <v>-442.48</v>
      </c>
      <c r="Q395" s="6">
        <v>-442.48</v>
      </c>
      <c r="R395" s="6">
        <v>-442.48</v>
      </c>
      <c r="S395" s="6">
        <v>-136932.79999999999</v>
      </c>
      <c r="T395" s="6">
        <v>-136932.79999999999</v>
      </c>
      <c r="U395" s="6">
        <v>-136932.79999999999</v>
      </c>
      <c r="V395" s="6">
        <v>-136932.79999999999</v>
      </c>
    </row>
    <row r="396" spans="1:22" x14ac:dyDescent="0.35">
      <c r="A396" s="2" t="s">
        <v>157</v>
      </c>
      <c r="B396" s="2" t="s">
        <v>178</v>
      </c>
      <c r="C396" s="6">
        <v>0.27</v>
      </c>
      <c r="D396" s="6">
        <v>0.27</v>
      </c>
      <c r="E396" s="6">
        <v>0.27</v>
      </c>
      <c r="F396" s="6">
        <v>0.27</v>
      </c>
      <c r="G396" s="6">
        <v>0</v>
      </c>
      <c r="H396" s="6">
        <v>0</v>
      </c>
      <c r="I396" s="6">
        <v>0</v>
      </c>
      <c r="J396" s="6">
        <v>0</v>
      </c>
      <c r="K396" s="6">
        <v>0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  <c r="R396" s="6">
        <v>0</v>
      </c>
      <c r="S396" s="6">
        <v>0</v>
      </c>
      <c r="T396" s="6">
        <v>0</v>
      </c>
      <c r="U396" s="6">
        <v>0</v>
      </c>
      <c r="V396" s="6">
        <v>0</v>
      </c>
    </row>
    <row r="397" spans="1:22" x14ac:dyDescent="0.35">
      <c r="A397" s="2" t="s">
        <v>157</v>
      </c>
      <c r="B397" s="2" t="s">
        <v>179</v>
      </c>
      <c r="C397" s="16">
        <v>-718458</v>
      </c>
      <c r="D397" s="17">
        <v>-1177116</v>
      </c>
      <c r="E397" s="16">
        <v>-270095</v>
      </c>
      <c r="F397" s="16">
        <f>270095-596451</f>
        <v>-326356</v>
      </c>
      <c r="G397" s="16">
        <v>-23430.52</v>
      </c>
      <c r="H397" s="16">
        <v>-23430.52</v>
      </c>
      <c r="I397" s="16">
        <v>-23430.52</v>
      </c>
      <c r="J397" s="16">
        <v>-23430.52</v>
      </c>
      <c r="K397" s="16">
        <v>-23430.52</v>
      </c>
      <c r="L397" s="16">
        <v>-23430.52</v>
      </c>
      <c r="M397" s="16">
        <v>-23430.52</v>
      </c>
      <c r="N397" s="16">
        <v>-23430.52</v>
      </c>
      <c r="O397" s="16">
        <v>-23430.52</v>
      </c>
      <c r="P397" s="16">
        <v>-23430.52</v>
      </c>
      <c r="Q397" s="16">
        <v>-23430.52</v>
      </c>
      <c r="R397" s="16">
        <v>-23430.52</v>
      </c>
      <c r="S397" s="16">
        <v>-8628687.6875</v>
      </c>
      <c r="T397" s="16">
        <v>-8628687.6875</v>
      </c>
      <c r="U397" s="16">
        <v>-8628687.6875</v>
      </c>
      <c r="V397" s="16">
        <v>-8628687.6875</v>
      </c>
    </row>
    <row r="398" spans="1:22" x14ac:dyDescent="0.35">
      <c r="A398" s="2" t="s">
        <v>402</v>
      </c>
      <c r="B398" s="2"/>
      <c r="C398" s="6">
        <f>SUM(C389:C397)</f>
        <v>15066470.329999996</v>
      </c>
      <c r="D398" s="6">
        <f t="shared" ref="D398:V398" si="16">SUM(D389:D397)</f>
        <v>-2678282.15</v>
      </c>
      <c r="E398" s="6">
        <f t="shared" si="16"/>
        <v>-235764.38</v>
      </c>
      <c r="F398" s="6">
        <f t="shared" si="16"/>
        <v>-292025.38</v>
      </c>
      <c r="G398" s="6">
        <f t="shared" si="16"/>
        <v>-1180371.93</v>
      </c>
      <c r="H398" s="6">
        <f t="shared" si="16"/>
        <v>-1180371.93</v>
      </c>
      <c r="I398" s="6">
        <f t="shared" si="16"/>
        <v>-1180371.93</v>
      </c>
      <c r="J398" s="6">
        <f t="shared" si="16"/>
        <v>-1180371.93</v>
      </c>
      <c r="K398" s="6">
        <f t="shared" si="16"/>
        <v>-1180371.93</v>
      </c>
      <c r="L398" s="6">
        <f t="shared" si="16"/>
        <v>-1180371.93</v>
      </c>
      <c r="M398" s="6">
        <f t="shared" si="16"/>
        <v>-1180371.93</v>
      </c>
      <c r="N398" s="6">
        <f t="shared" si="16"/>
        <v>-1180371.93</v>
      </c>
      <c r="O398" s="6">
        <f t="shared" si="16"/>
        <v>-1180371.93</v>
      </c>
      <c r="P398" s="6">
        <f t="shared" si="16"/>
        <v>-1180371.93</v>
      </c>
      <c r="Q398" s="6">
        <f t="shared" si="16"/>
        <v>-1180371.93</v>
      </c>
      <c r="R398" s="6">
        <f t="shared" si="16"/>
        <v>-1180371.93</v>
      </c>
      <c r="S398" s="6">
        <f t="shared" si="16"/>
        <v>-584087.55999999866</v>
      </c>
      <c r="T398" s="6">
        <f t="shared" si="16"/>
        <v>-584087.55999999866</v>
      </c>
      <c r="U398" s="6">
        <f t="shared" si="16"/>
        <v>-584087.55999999866</v>
      </c>
      <c r="V398" s="6">
        <f t="shared" si="16"/>
        <v>-584087.55999999866</v>
      </c>
    </row>
    <row r="399" spans="1:22" x14ac:dyDescent="0.35">
      <c r="A399" s="2" t="s">
        <v>403</v>
      </c>
      <c r="B399" s="2"/>
      <c r="C399" s="6"/>
      <c r="D399" s="15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x14ac:dyDescent="0.35">
      <c r="A400" s="2" t="s">
        <v>404</v>
      </c>
      <c r="B400" s="2"/>
      <c r="C400" s="6"/>
      <c r="D400" s="15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x14ac:dyDescent="0.35">
      <c r="A401" s="2" t="s">
        <v>405</v>
      </c>
      <c r="B401" s="2"/>
      <c r="C401" s="6"/>
      <c r="D401" s="15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x14ac:dyDescent="0.35">
      <c r="A402" s="2" t="s">
        <v>272</v>
      </c>
      <c r="B402" s="2" t="s">
        <v>273</v>
      </c>
      <c r="C402" s="6">
        <v>0.27</v>
      </c>
      <c r="D402" s="6">
        <v>0.27</v>
      </c>
      <c r="E402" s="6">
        <v>0.27</v>
      </c>
      <c r="F402" s="6">
        <v>0.27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  <c r="V402" s="6">
        <v>0</v>
      </c>
    </row>
    <row r="403" spans="1:22" x14ac:dyDescent="0.35">
      <c r="A403" s="2" t="s">
        <v>206</v>
      </c>
      <c r="B403" s="2" t="s">
        <v>207</v>
      </c>
      <c r="C403" s="6">
        <v>0.27</v>
      </c>
      <c r="D403" s="6">
        <v>0.27</v>
      </c>
      <c r="E403" s="6">
        <v>0.27</v>
      </c>
      <c r="F403" s="6">
        <v>0.27</v>
      </c>
      <c r="G403" s="6">
        <v>0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  <c r="T403" s="6">
        <v>0</v>
      </c>
      <c r="U403" s="6">
        <v>0</v>
      </c>
      <c r="V403" s="6">
        <v>0</v>
      </c>
    </row>
    <row r="404" spans="1:22" x14ac:dyDescent="0.35">
      <c r="A404" s="2" t="s">
        <v>274</v>
      </c>
      <c r="B404" s="2" t="s">
        <v>275</v>
      </c>
      <c r="C404" s="6">
        <v>-1337325.72</v>
      </c>
      <c r="D404" s="6">
        <v>0.27</v>
      </c>
      <c r="E404" s="6">
        <v>0.27</v>
      </c>
      <c r="F404" s="6">
        <v>249351.08</v>
      </c>
      <c r="G404" s="6">
        <v>-350537.08</v>
      </c>
      <c r="H404" s="6">
        <v>-350537.08</v>
      </c>
      <c r="I404" s="6">
        <v>-350537.08</v>
      </c>
      <c r="J404" s="6">
        <v>-350537.08</v>
      </c>
      <c r="K404" s="6">
        <v>-350537.08</v>
      </c>
      <c r="L404" s="6">
        <v>-350537.08</v>
      </c>
      <c r="M404" s="6">
        <v>-350537.08</v>
      </c>
      <c r="N404" s="6">
        <v>-350537.08</v>
      </c>
      <c r="O404" s="6">
        <v>-350537.08</v>
      </c>
      <c r="P404" s="6">
        <v>-350537.08</v>
      </c>
      <c r="Q404" s="6">
        <v>-350537.08</v>
      </c>
      <c r="R404" s="6">
        <v>-350537.08</v>
      </c>
      <c r="S404" s="6">
        <v>-536968.53749999963</v>
      </c>
      <c r="T404" s="6">
        <v>-536968.53749999963</v>
      </c>
      <c r="U404" s="6">
        <v>-536968.53749999963</v>
      </c>
      <c r="V404" s="6">
        <v>-536968.53749999963</v>
      </c>
    </row>
    <row r="405" spans="1:22" x14ac:dyDescent="0.35">
      <c r="A405" s="2" t="s">
        <v>220</v>
      </c>
      <c r="B405" s="2" t="s">
        <v>221</v>
      </c>
      <c r="C405" s="6">
        <v>176691.14</v>
      </c>
      <c r="D405" s="6">
        <v>0.27</v>
      </c>
      <c r="E405" s="6">
        <v>0.27</v>
      </c>
      <c r="F405" s="6">
        <v>337181.05</v>
      </c>
      <c r="G405" s="6">
        <v>102662.9</v>
      </c>
      <c r="H405" s="6">
        <v>102662.9</v>
      </c>
      <c r="I405" s="6">
        <v>102662.9</v>
      </c>
      <c r="J405" s="6">
        <v>102662.9</v>
      </c>
      <c r="K405" s="6">
        <v>102662.9</v>
      </c>
      <c r="L405" s="6">
        <v>102662.9</v>
      </c>
      <c r="M405" s="6">
        <v>102662.9</v>
      </c>
      <c r="N405" s="6">
        <v>102662.9</v>
      </c>
      <c r="O405" s="6">
        <v>102662.9</v>
      </c>
      <c r="P405" s="6">
        <v>102662.9</v>
      </c>
      <c r="Q405" s="6">
        <v>102662.9</v>
      </c>
      <c r="R405" s="6">
        <v>102662.9</v>
      </c>
      <c r="S405" s="6">
        <v>196592.39000000013</v>
      </c>
      <c r="T405" s="6">
        <v>196592.39000000013</v>
      </c>
      <c r="U405" s="6">
        <v>196592.39000000013</v>
      </c>
      <c r="V405" s="6">
        <v>196592.39000000013</v>
      </c>
    </row>
    <row r="406" spans="1:22" x14ac:dyDescent="0.35">
      <c r="A406" s="2" t="s">
        <v>276</v>
      </c>
      <c r="B406" s="2" t="s">
        <v>277</v>
      </c>
      <c r="C406" s="6">
        <v>61515.28</v>
      </c>
      <c r="D406" s="15">
        <v>44146.27</v>
      </c>
      <c r="E406" s="6">
        <v>45576.5</v>
      </c>
      <c r="F406" s="6">
        <v>-20811.150000000001</v>
      </c>
      <c r="G406" s="6">
        <v>16996.57</v>
      </c>
      <c r="H406" s="6">
        <v>16996.57</v>
      </c>
      <c r="I406" s="6">
        <v>16996.57</v>
      </c>
      <c r="J406" s="6">
        <v>16996.57</v>
      </c>
      <c r="K406" s="6">
        <v>16996.57</v>
      </c>
      <c r="L406" s="6">
        <v>16996.57</v>
      </c>
      <c r="M406" s="6">
        <v>16996.57</v>
      </c>
      <c r="N406" s="6">
        <v>16996.57</v>
      </c>
      <c r="O406" s="6">
        <v>16996.57</v>
      </c>
      <c r="P406" s="6">
        <v>16996.57</v>
      </c>
      <c r="Q406" s="6">
        <v>16996.57</v>
      </c>
      <c r="R406" s="6">
        <v>16996.57</v>
      </c>
      <c r="S406" s="6">
        <v>36331.239999999991</v>
      </c>
      <c r="T406" s="6">
        <v>36331.239999999991</v>
      </c>
      <c r="U406" s="6">
        <v>36331.239999999991</v>
      </c>
      <c r="V406" s="6">
        <v>36331.239999999991</v>
      </c>
    </row>
    <row r="407" spans="1:22" x14ac:dyDescent="0.35">
      <c r="A407" s="2" t="s">
        <v>278</v>
      </c>
      <c r="B407" s="2" t="s">
        <v>279</v>
      </c>
      <c r="C407" s="6">
        <v>-251.73</v>
      </c>
      <c r="D407" s="6">
        <v>0.27</v>
      </c>
      <c r="E407" s="6">
        <v>0.27</v>
      </c>
      <c r="F407" s="6"/>
      <c r="G407" s="6">
        <v>0</v>
      </c>
      <c r="H407" s="6">
        <v>0</v>
      </c>
      <c r="I407" s="6">
        <v>0</v>
      </c>
      <c r="J407" s="6">
        <v>0</v>
      </c>
      <c r="K407" s="6">
        <v>0</v>
      </c>
      <c r="L407" s="6">
        <v>0</v>
      </c>
      <c r="M407" s="6">
        <v>0</v>
      </c>
      <c r="N407" s="6">
        <v>0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  <c r="T407" s="6">
        <v>0</v>
      </c>
      <c r="U407" s="6">
        <v>0</v>
      </c>
      <c r="V407" s="6">
        <v>0</v>
      </c>
    </row>
    <row r="408" spans="1:22" x14ac:dyDescent="0.35">
      <c r="A408" s="2" t="s">
        <v>224</v>
      </c>
      <c r="B408" s="2" t="s">
        <v>225</v>
      </c>
      <c r="C408" s="6">
        <v>0.27</v>
      </c>
      <c r="D408" s="6">
        <v>0.27</v>
      </c>
      <c r="E408" s="6">
        <v>0.27</v>
      </c>
      <c r="F408" s="6"/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6">
        <v>0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  <c r="T408" s="6">
        <v>0</v>
      </c>
      <c r="U408" s="6">
        <v>0</v>
      </c>
      <c r="V408" s="6">
        <v>0</v>
      </c>
    </row>
    <row r="409" spans="1:22" x14ac:dyDescent="0.35">
      <c r="A409" s="2" t="s">
        <v>226</v>
      </c>
      <c r="B409" s="2" t="s">
        <v>227</v>
      </c>
      <c r="C409" s="6">
        <v>21146.83</v>
      </c>
      <c r="D409" s="6">
        <v>0.27</v>
      </c>
      <c r="E409" s="6">
        <v>0.27</v>
      </c>
      <c r="F409" s="6">
        <v>49654.46</v>
      </c>
      <c r="G409" s="6">
        <v>16491.3</v>
      </c>
      <c r="H409" s="6">
        <v>16491.3</v>
      </c>
      <c r="I409" s="6">
        <v>16491.3</v>
      </c>
      <c r="J409" s="6">
        <v>16491.3</v>
      </c>
      <c r="K409" s="6">
        <v>16491.3</v>
      </c>
      <c r="L409" s="6">
        <v>16491.3</v>
      </c>
      <c r="M409" s="6">
        <v>16491.3</v>
      </c>
      <c r="N409" s="6">
        <v>16491.3</v>
      </c>
      <c r="O409" s="6">
        <v>16491.3</v>
      </c>
      <c r="P409" s="6">
        <v>16491.3</v>
      </c>
      <c r="Q409" s="6">
        <v>16491.3</v>
      </c>
      <c r="R409" s="6">
        <v>16491.3</v>
      </c>
      <c r="S409" s="6">
        <v>31555.005000000005</v>
      </c>
      <c r="T409" s="6">
        <v>31555.005000000005</v>
      </c>
      <c r="U409" s="6">
        <v>31555.005000000005</v>
      </c>
      <c r="V409" s="6">
        <v>31555.005000000005</v>
      </c>
    </row>
    <row r="410" spans="1:22" x14ac:dyDescent="0.35">
      <c r="A410" s="2" t="s">
        <v>228</v>
      </c>
      <c r="B410" s="2" t="s">
        <v>229</v>
      </c>
      <c r="C410" s="6">
        <v>-488.32</v>
      </c>
      <c r="D410" s="6">
        <v>0.27</v>
      </c>
      <c r="E410" s="6">
        <v>0.27</v>
      </c>
      <c r="F410" s="6"/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  <c r="V410" s="6">
        <v>0</v>
      </c>
    </row>
    <row r="411" spans="1:22" x14ac:dyDescent="0.35">
      <c r="A411" s="2" t="s">
        <v>230</v>
      </c>
      <c r="B411" s="2" t="s">
        <v>231</v>
      </c>
      <c r="C411" s="6">
        <v>181462.02</v>
      </c>
      <c r="D411" s="6">
        <v>0.27</v>
      </c>
      <c r="E411" s="6">
        <v>0.27</v>
      </c>
      <c r="F411" s="6">
        <v>1413.93</v>
      </c>
      <c r="G411" s="6">
        <v>471.31</v>
      </c>
      <c r="H411" s="6">
        <v>471.31</v>
      </c>
      <c r="I411" s="6">
        <v>471.31</v>
      </c>
      <c r="J411" s="6">
        <v>471.31</v>
      </c>
      <c r="K411" s="6">
        <v>471.31</v>
      </c>
      <c r="L411" s="6">
        <v>471.31</v>
      </c>
      <c r="M411" s="6">
        <v>471.31</v>
      </c>
      <c r="N411" s="6">
        <v>471.31</v>
      </c>
      <c r="O411" s="6">
        <v>471.31</v>
      </c>
      <c r="P411" s="6">
        <v>471.31</v>
      </c>
      <c r="Q411" s="6">
        <v>471.31</v>
      </c>
      <c r="R411" s="6">
        <v>471.31</v>
      </c>
      <c r="S411" s="6">
        <v>1413.9225000000006</v>
      </c>
      <c r="T411" s="6">
        <v>1413.9225000000006</v>
      </c>
      <c r="U411" s="6">
        <v>1413.9225000000006</v>
      </c>
      <c r="V411" s="6">
        <v>1413.9225000000006</v>
      </c>
    </row>
    <row r="412" spans="1:22" x14ac:dyDescent="0.35">
      <c r="A412" s="2" t="s">
        <v>234</v>
      </c>
      <c r="B412" s="2" t="s">
        <v>235</v>
      </c>
      <c r="C412" s="6">
        <v>0.27</v>
      </c>
      <c r="D412" s="6">
        <v>0.27</v>
      </c>
      <c r="E412" s="6">
        <v>0.27</v>
      </c>
      <c r="F412" s="6"/>
      <c r="G412" s="6">
        <v>0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6">
        <v>0</v>
      </c>
      <c r="N412" s="6">
        <v>0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  <c r="T412" s="6">
        <v>0</v>
      </c>
      <c r="U412" s="6">
        <v>0</v>
      </c>
      <c r="V412" s="6">
        <v>0</v>
      </c>
    </row>
    <row r="413" spans="1:22" x14ac:dyDescent="0.35">
      <c r="A413" s="2" t="s">
        <v>238</v>
      </c>
      <c r="B413" s="2" t="s">
        <v>239</v>
      </c>
      <c r="C413" s="6">
        <v>0.27</v>
      </c>
      <c r="D413" s="6">
        <v>0.27</v>
      </c>
      <c r="E413" s="6">
        <v>0.27</v>
      </c>
      <c r="F413" s="6"/>
      <c r="G413" s="6">
        <v>0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v>0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  <c r="T413" s="6">
        <v>0</v>
      </c>
      <c r="U413" s="6">
        <v>0</v>
      </c>
      <c r="V413" s="6">
        <v>0</v>
      </c>
    </row>
    <row r="414" spans="1:22" x14ac:dyDescent="0.35">
      <c r="A414" s="2" t="s">
        <v>242</v>
      </c>
      <c r="B414" s="2" t="s">
        <v>243</v>
      </c>
      <c r="C414" s="6">
        <v>0.27</v>
      </c>
      <c r="D414" s="6">
        <v>0.27</v>
      </c>
      <c r="E414" s="6">
        <v>0.27</v>
      </c>
      <c r="F414" s="6"/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  <c r="V414" s="6">
        <v>0</v>
      </c>
    </row>
    <row r="415" spans="1:22" x14ac:dyDescent="0.35">
      <c r="A415" s="2" t="s">
        <v>244</v>
      </c>
      <c r="B415" s="2" t="s">
        <v>245</v>
      </c>
      <c r="C415" s="6">
        <v>0.27</v>
      </c>
      <c r="D415" s="6">
        <v>0.27</v>
      </c>
      <c r="E415" s="6">
        <v>0.27</v>
      </c>
      <c r="F415" s="6"/>
      <c r="G415" s="6">
        <v>0</v>
      </c>
      <c r="H415" s="6">
        <v>0</v>
      </c>
      <c r="I415" s="6">
        <v>0</v>
      </c>
      <c r="J415" s="6">
        <v>0</v>
      </c>
      <c r="K415" s="6">
        <v>0</v>
      </c>
      <c r="L415" s="6">
        <v>0</v>
      </c>
      <c r="M415" s="6">
        <v>0</v>
      </c>
      <c r="N415" s="6">
        <v>0</v>
      </c>
      <c r="O415" s="6">
        <v>0</v>
      </c>
      <c r="P415" s="6">
        <v>0</v>
      </c>
      <c r="Q415" s="6">
        <v>0</v>
      </c>
      <c r="R415" s="6">
        <v>0</v>
      </c>
      <c r="S415" s="6">
        <v>0</v>
      </c>
      <c r="T415" s="6">
        <v>0</v>
      </c>
      <c r="U415" s="6">
        <v>0</v>
      </c>
      <c r="V415" s="6">
        <v>0</v>
      </c>
    </row>
    <row r="416" spans="1:22" x14ac:dyDescent="0.35">
      <c r="A416" s="2" t="s">
        <v>248</v>
      </c>
      <c r="B416" s="2" t="s">
        <v>249</v>
      </c>
      <c r="C416" s="6">
        <v>0.27</v>
      </c>
      <c r="D416" s="6">
        <v>0.27</v>
      </c>
      <c r="E416" s="6">
        <v>0.27</v>
      </c>
      <c r="F416" s="6"/>
      <c r="G416" s="6">
        <v>0</v>
      </c>
      <c r="H416" s="6">
        <v>0</v>
      </c>
      <c r="I416" s="6">
        <v>0</v>
      </c>
      <c r="J416" s="6">
        <v>0</v>
      </c>
      <c r="K416" s="6">
        <v>0</v>
      </c>
      <c r="L416" s="6">
        <v>0</v>
      </c>
      <c r="M416" s="6">
        <v>0</v>
      </c>
      <c r="N416" s="6">
        <v>0</v>
      </c>
      <c r="O416" s="6">
        <v>0</v>
      </c>
      <c r="P416" s="6">
        <v>0</v>
      </c>
      <c r="Q416" s="6">
        <v>0</v>
      </c>
      <c r="R416" s="6">
        <v>0</v>
      </c>
      <c r="S416" s="6">
        <v>0</v>
      </c>
      <c r="T416" s="6">
        <v>0</v>
      </c>
      <c r="U416" s="6">
        <v>0</v>
      </c>
      <c r="V416" s="6">
        <v>0</v>
      </c>
    </row>
    <row r="417" spans="1:22" x14ac:dyDescent="0.35">
      <c r="A417" s="2" t="s">
        <v>6</v>
      </c>
      <c r="B417" s="2" t="s">
        <v>7</v>
      </c>
      <c r="C417" s="6">
        <v>0.27</v>
      </c>
      <c r="D417" s="6">
        <v>0.27</v>
      </c>
      <c r="E417" s="6">
        <v>0.27</v>
      </c>
      <c r="F417" s="6"/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  <c r="V417" s="6">
        <v>0</v>
      </c>
    </row>
    <row r="418" spans="1:22" x14ac:dyDescent="0.35">
      <c r="A418" s="2" t="s">
        <v>8</v>
      </c>
      <c r="B418" s="2" t="s">
        <v>9</v>
      </c>
      <c r="C418" s="6">
        <v>-35784.82</v>
      </c>
      <c r="D418" s="6">
        <v>0.27</v>
      </c>
      <c r="E418" s="6">
        <v>0.27</v>
      </c>
      <c r="F418" s="6">
        <v>-87163.33</v>
      </c>
      <c r="G418" s="6">
        <v>-28319.46</v>
      </c>
      <c r="H418" s="6">
        <v>-28319.46</v>
      </c>
      <c r="I418" s="6">
        <v>-28319.46</v>
      </c>
      <c r="J418" s="6">
        <v>-28319.46</v>
      </c>
      <c r="K418" s="6">
        <v>-28319.46</v>
      </c>
      <c r="L418" s="6">
        <v>-28319.46</v>
      </c>
      <c r="M418" s="6">
        <v>-28319.46</v>
      </c>
      <c r="N418" s="6">
        <v>-28319.46</v>
      </c>
      <c r="O418" s="6">
        <v>-28319.46</v>
      </c>
      <c r="P418" s="6">
        <v>-28319.46</v>
      </c>
      <c r="Q418" s="6">
        <v>-28319.46</v>
      </c>
      <c r="R418" s="6">
        <v>-28319.46</v>
      </c>
      <c r="S418" s="6">
        <v>-54002.25</v>
      </c>
      <c r="T418" s="6">
        <v>-54002.25</v>
      </c>
      <c r="U418" s="6">
        <v>-54002.25</v>
      </c>
      <c r="V418" s="6">
        <v>-54002.25</v>
      </c>
    </row>
    <row r="419" spans="1:22" x14ac:dyDescent="0.35">
      <c r="A419" s="2" t="s">
        <v>10</v>
      </c>
      <c r="B419" s="2" t="s">
        <v>11</v>
      </c>
      <c r="C419" s="6">
        <v>0.27</v>
      </c>
      <c r="D419" s="6">
        <v>0.27</v>
      </c>
      <c r="E419" s="6">
        <v>0.27</v>
      </c>
      <c r="F419" s="6"/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  <c r="R419" s="6">
        <v>0</v>
      </c>
      <c r="S419" s="6">
        <v>2.5000000000000001E-3</v>
      </c>
      <c r="T419" s="6">
        <v>2.5000000000000001E-3</v>
      </c>
      <c r="U419" s="6">
        <v>2.5000000000000001E-3</v>
      </c>
      <c r="V419" s="6">
        <v>2.5000000000000001E-3</v>
      </c>
    </row>
    <row r="420" spans="1:22" x14ac:dyDescent="0.35">
      <c r="A420" s="2" t="s">
        <v>12</v>
      </c>
      <c r="B420" s="2" t="s">
        <v>13</v>
      </c>
      <c r="C420" s="6">
        <v>0.27</v>
      </c>
      <c r="D420" s="6">
        <v>0.27</v>
      </c>
      <c r="E420" s="6">
        <v>0.27</v>
      </c>
      <c r="F420" s="6"/>
      <c r="G420" s="6">
        <v>0</v>
      </c>
      <c r="H420" s="6">
        <v>0</v>
      </c>
      <c r="I420" s="6">
        <v>0</v>
      </c>
      <c r="J420" s="6">
        <v>0</v>
      </c>
      <c r="K420" s="6">
        <v>0</v>
      </c>
      <c r="L420" s="6">
        <v>0</v>
      </c>
      <c r="M420" s="6">
        <v>0</v>
      </c>
      <c r="N420" s="6">
        <v>0</v>
      </c>
      <c r="O420" s="6">
        <v>0</v>
      </c>
      <c r="P420" s="6">
        <v>0</v>
      </c>
      <c r="Q420" s="6">
        <v>0</v>
      </c>
      <c r="R420" s="6">
        <v>0</v>
      </c>
      <c r="S420" s="6">
        <v>-0.01</v>
      </c>
      <c r="T420" s="6">
        <v>-0.01</v>
      </c>
      <c r="U420" s="6">
        <v>-0.01</v>
      </c>
      <c r="V420" s="6">
        <v>-0.01</v>
      </c>
    </row>
    <row r="421" spans="1:22" x14ac:dyDescent="0.35">
      <c r="A421" s="2" t="s">
        <v>14</v>
      </c>
      <c r="B421" s="2" t="s">
        <v>15</v>
      </c>
      <c r="C421" s="6">
        <v>0.27</v>
      </c>
      <c r="D421" s="6">
        <v>0.27</v>
      </c>
      <c r="E421" s="6">
        <v>0.27</v>
      </c>
      <c r="F421" s="6"/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-2.5000000000000001E-3</v>
      </c>
      <c r="T421" s="6">
        <v>-2.5000000000000001E-3</v>
      </c>
      <c r="U421" s="6">
        <v>-2.5000000000000001E-3</v>
      </c>
      <c r="V421" s="6">
        <v>-2.5000000000000001E-3</v>
      </c>
    </row>
    <row r="422" spans="1:22" x14ac:dyDescent="0.35">
      <c r="A422" s="2" t="s">
        <v>288</v>
      </c>
      <c r="B422" s="2" t="s">
        <v>289</v>
      </c>
      <c r="C422" s="6">
        <v>0.27</v>
      </c>
      <c r="D422" s="6">
        <v>0.27</v>
      </c>
      <c r="E422" s="6">
        <v>0.27</v>
      </c>
      <c r="F422" s="6"/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-2.5000000000000001E-3</v>
      </c>
      <c r="T422" s="6">
        <v>-2.5000000000000001E-3</v>
      </c>
      <c r="U422" s="6">
        <v>-2.5000000000000001E-3</v>
      </c>
      <c r="V422" s="6">
        <v>-2.5000000000000001E-3</v>
      </c>
    </row>
    <row r="423" spans="1:22" x14ac:dyDescent="0.35">
      <c r="A423" s="2" t="s">
        <v>290</v>
      </c>
      <c r="B423" s="2" t="s">
        <v>291</v>
      </c>
      <c r="C423" s="6">
        <v>0.27</v>
      </c>
      <c r="D423" s="6">
        <v>0.27</v>
      </c>
      <c r="E423" s="6">
        <v>0.27</v>
      </c>
      <c r="F423" s="6"/>
      <c r="G423" s="6">
        <v>0</v>
      </c>
      <c r="H423" s="6">
        <v>0</v>
      </c>
      <c r="I423" s="6">
        <v>0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6">
        <v>-5.0000000000000001E-3</v>
      </c>
      <c r="T423" s="6">
        <v>-5.0000000000000001E-3</v>
      </c>
      <c r="U423" s="6">
        <v>-5.0000000000000001E-3</v>
      </c>
      <c r="V423" s="6">
        <v>-5.0000000000000001E-3</v>
      </c>
    </row>
    <row r="424" spans="1:22" x14ac:dyDescent="0.35">
      <c r="A424" s="2" t="s">
        <v>16</v>
      </c>
      <c r="B424" s="2" t="s">
        <v>17</v>
      </c>
      <c r="C424" s="6">
        <v>0.27</v>
      </c>
      <c r="D424" s="6">
        <v>0.27</v>
      </c>
      <c r="E424" s="6">
        <v>0.27</v>
      </c>
      <c r="F424" s="6"/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  <c r="S424" s="6">
        <v>1.2500000000000001E-2</v>
      </c>
      <c r="T424" s="6">
        <v>1.2500000000000001E-2</v>
      </c>
      <c r="U424" s="6">
        <v>1.2500000000000001E-2</v>
      </c>
      <c r="V424" s="6">
        <v>1.2500000000000001E-2</v>
      </c>
    </row>
    <row r="425" spans="1:22" x14ac:dyDescent="0.35">
      <c r="A425" s="2" t="s">
        <v>18</v>
      </c>
      <c r="B425" s="2" t="s">
        <v>19</v>
      </c>
      <c r="C425" s="6">
        <v>0.27</v>
      </c>
      <c r="D425" s="6">
        <v>0.27</v>
      </c>
      <c r="E425" s="6">
        <v>0.27</v>
      </c>
      <c r="F425" s="6"/>
      <c r="G425" s="6">
        <v>0</v>
      </c>
      <c r="H425" s="6">
        <v>0</v>
      </c>
      <c r="I425" s="6">
        <v>0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  <c r="V425" s="6">
        <v>0</v>
      </c>
    </row>
    <row r="426" spans="1:22" x14ac:dyDescent="0.35">
      <c r="A426" s="2" t="s">
        <v>20</v>
      </c>
      <c r="B426" s="2" t="s">
        <v>21</v>
      </c>
      <c r="C426" s="6">
        <v>0.27</v>
      </c>
      <c r="D426" s="6">
        <v>0.27</v>
      </c>
      <c r="E426" s="6">
        <v>0.27</v>
      </c>
      <c r="F426" s="6"/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6">
        <v>0</v>
      </c>
    </row>
    <row r="427" spans="1:22" x14ac:dyDescent="0.35">
      <c r="A427" s="2" t="s">
        <v>252</v>
      </c>
      <c r="B427" s="2" t="s">
        <v>253</v>
      </c>
      <c r="C427" s="6">
        <v>24496.21</v>
      </c>
      <c r="D427" s="6">
        <v>0.27</v>
      </c>
      <c r="E427" s="6">
        <v>0.27</v>
      </c>
      <c r="F427" s="6">
        <v>68635.44</v>
      </c>
      <c r="G427" s="6">
        <v>20696.54</v>
      </c>
      <c r="H427" s="6">
        <v>20696.54</v>
      </c>
      <c r="I427" s="6">
        <v>20696.54</v>
      </c>
      <c r="J427" s="6">
        <v>20696.54</v>
      </c>
      <c r="K427" s="6">
        <v>20696.54</v>
      </c>
      <c r="L427" s="6">
        <v>20696.54</v>
      </c>
      <c r="M427" s="6">
        <v>20696.54</v>
      </c>
      <c r="N427" s="6">
        <v>20696.54</v>
      </c>
      <c r="O427" s="6">
        <v>20696.54</v>
      </c>
      <c r="P427" s="6">
        <v>20696.54</v>
      </c>
      <c r="Q427" s="6">
        <v>20696.54</v>
      </c>
      <c r="R427" s="6">
        <v>20696.54</v>
      </c>
      <c r="S427" s="6">
        <v>38094.482499999925</v>
      </c>
      <c r="T427" s="6">
        <v>38094.482499999925</v>
      </c>
      <c r="U427" s="6">
        <v>38094.482499999925</v>
      </c>
      <c r="V427" s="6">
        <v>38094.482499999925</v>
      </c>
    </row>
    <row r="428" spans="1:22" x14ac:dyDescent="0.35">
      <c r="A428" s="2" t="s">
        <v>262</v>
      </c>
      <c r="B428" s="2" t="s">
        <v>263</v>
      </c>
      <c r="C428" s="6">
        <v>-1072.1500000000001</v>
      </c>
      <c r="D428" s="6">
        <v>0.27</v>
      </c>
      <c r="E428" s="6">
        <v>0.27</v>
      </c>
      <c r="F428" s="6">
        <v>7858.18</v>
      </c>
      <c r="G428" s="6">
        <v>1873.87</v>
      </c>
      <c r="H428" s="6">
        <v>1873.87</v>
      </c>
      <c r="I428" s="6">
        <v>1873.87</v>
      </c>
      <c r="J428" s="6">
        <v>1873.87</v>
      </c>
      <c r="K428" s="6">
        <v>1873.87</v>
      </c>
      <c r="L428" s="6">
        <v>1873.87</v>
      </c>
      <c r="M428" s="6">
        <v>1873.87</v>
      </c>
      <c r="N428" s="6">
        <v>1873.87</v>
      </c>
      <c r="O428" s="6">
        <v>1873.87</v>
      </c>
      <c r="P428" s="6">
        <v>1873.87</v>
      </c>
      <c r="Q428" s="6">
        <v>1873.87</v>
      </c>
      <c r="R428" s="6">
        <v>1873.87</v>
      </c>
      <c r="S428" s="6">
        <v>4155.9874999999956</v>
      </c>
      <c r="T428" s="6">
        <v>4155.9874999999956</v>
      </c>
      <c r="U428" s="6">
        <v>4155.9874999999956</v>
      </c>
      <c r="V428" s="6">
        <v>4155.9874999999956</v>
      </c>
    </row>
    <row r="429" spans="1:22" x14ac:dyDescent="0.35">
      <c r="A429" s="2" t="s">
        <v>280</v>
      </c>
      <c r="B429" s="2" t="s">
        <v>281</v>
      </c>
      <c r="C429" s="6">
        <v>0.27</v>
      </c>
      <c r="D429" s="6">
        <v>0.27</v>
      </c>
      <c r="E429" s="6">
        <v>0.27</v>
      </c>
      <c r="F429" s="6"/>
      <c r="G429" s="6">
        <v>0</v>
      </c>
      <c r="H429" s="6">
        <v>0</v>
      </c>
      <c r="I429" s="6">
        <v>0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  <c r="T429" s="6">
        <v>0</v>
      </c>
      <c r="U429" s="6">
        <v>0</v>
      </c>
      <c r="V429" s="6">
        <v>0</v>
      </c>
    </row>
    <row r="430" spans="1:22" x14ac:dyDescent="0.35">
      <c r="A430" s="2" t="s">
        <v>24</v>
      </c>
      <c r="B430" s="2" t="s">
        <v>25</v>
      </c>
      <c r="C430" s="6">
        <v>0.27</v>
      </c>
      <c r="D430" s="6">
        <v>0.27</v>
      </c>
      <c r="E430" s="6">
        <v>0.27</v>
      </c>
      <c r="F430" s="6"/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  <c r="V430" s="6">
        <v>0</v>
      </c>
    </row>
    <row r="431" spans="1:22" x14ac:dyDescent="0.35">
      <c r="A431" s="2" t="s">
        <v>26</v>
      </c>
      <c r="B431" s="2" t="s">
        <v>27</v>
      </c>
      <c r="C431" s="6">
        <v>0.27</v>
      </c>
      <c r="D431" s="6">
        <v>0.27</v>
      </c>
      <c r="E431" s="6">
        <v>0.27</v>
      </c>
      <c r="F431" s="6"/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  <c r="T431" s="6">
        <v>0</v>
      </c>
      <c r="U431" s="6">
        <v>0</v>
      </c>
      <c r="V431" s="6">
        <v>0</v>
      </c>
    </row>
    <row r="432" spans="1:22" x14ac:dyDescent="0.35">
      <c r="A432" s="2" t="s">
        <v>28</v>
      </c>
      <c r="B432" s="2" t="s">
        <v>29</v>
      </c>
      <c r="C432" s="6">
        <v>0.27</v>
      </c>
      <c r="D432" s="6">
        <v>0.27</v>
      </c>
      <c r="E432" s="6">
        <v>0.27</v>
      </c>
      <c r="F432" s="6"/>
      <c r="G432" s="6">
        <v>0</v>
      </c>
      <c r="H432" s="6">
        <v>0</v>
      </c>
      <c r="I432" s="6">
        <v>0</v>
      </c>
      <c r="J432" s="6">
        <v>0</v>
      </c>
      <c r="K432" s="6">
        <v>0</v>
      </c>
      <c r="L432" s="6">
        <v>0</v>
      </c>
      <c r="M432" s="6">
        <v>0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  <c r="S432" s="6">
        <v>0</v>
      </c>
      <c r="T432" s="6">
        <v>0</v>
      </c>
      <c r="U432" s="6">
        <v>0</v>
      </c>
      <c r="V432" s="6">
        <v>0</v>
      </c>
    </row>
    <row r="433" spans="1:22" x14ac:dyDescent="0.35">
      <c r="A433" s="2" t="s">
        <v>32</v>
      </c>
      <c r="B433" s="2" t="s">
        <v>33</v>
      </c>
      <c r="C433" s="6">
        <v>0.27</v>
      </c>
      <c r="D433" s="6">
        <v>0.27</v>
      </c>
      <c r="E433" s="6">
        <v>0.27</v>
      </c>
      <c r="F433" s="6"/>
      <c r="G433" s="6">
        <v>0</v>
      </c>
      <c r="H433" s="6">
        <v>0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6">
        <v>0</v>
      </c>
    </row>
    <row r="434" spans="1:22" x14ac:dyDescent="0.35">
      <c r="A434" s="2" t="s">
        <v>34</v>
      </c>
      <c r="B434" s="2" t="s">
        <v>35</v>
      </c>
      <c r="C434" s="6">
        <v>0.27</v>
      </c>
      <c r="D434" s="6">
        <v>0.27</v>
      </c>
      <c r="E434" s="6">
        <v>0.27</v>
      </c>
      <c r="F434" s="6"/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  <c r="V434" s="6">
        <v>0</v>
      </c>
    </row>
    <row r="435" spans="1:22" x14ac:dyDescent="0.35">
      <c r="A435" s="2" t="s">
        <v>36</v>
      </c>
      <c r="B435" s="2" t="s">
        <v>37</v>
      </c>
      <c r="C435" s="6">
        <v>0.27</v>
      </c>
      <c r="D435" s="6">
        <v>0.27</v>
      </c>
      <c r="E435" s="6">
        <v>0.27</v>
      </c>
      <c r="F435" s="6"/>
      <c r="G435" s="6">
        <v>0</v>
      </c>
      <c r="H435" s="6">
        <v>0</v>
      </c>
      <c r="I435" s="6">
        <v>0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  <c r="T435" s="6">
        <v>0</v>
      </c>
      <c r="U435" s="6">
        <v>0</v>
      </c>
      <c r="V435" s="6">
        <v>0</v>
      </c>
    </row>
    <row r="436" spans="1:22" x14ac:dyDescent="0.35">
      <c r="A436" s="2" t="s">
        <v>40</v>
      </c>
      <c r="B436" s="2" t="s">
        <v>41</v>
      </c>
      <c r="C436" s="6">
        <v>0.27</v>
      </c>
      <c r="D436" s="6">
        <v>0.27</v>
      </c>
      <c r="E436" s="6">
        <v>0.27</v>
      </c>
      <c r="F436" s="6"/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  <c r="T436" s="6">
        <v>0</v>
      </c>
      <c r="U436" s="6">
        <v>0</v>
      </c>
      <c r="V436" s="6">
        <v>0</v>
      </c>
    </row>
    <row r="437" spans="1:22" x14ac:dyDescent="0.35">
      <c r="A437" s="2" t="s">
        <v>46</v>
      </c>
      <c r="B437" s="2" t="s">
        <v>47</v>
      </c>
      <c r="C437" s="6">
        <v>0.27</v>
      </c>
      <c r="D437" s="6">
        <v>0.27</v>
      </c>
      <c r="E437" s="6">
        <v>0.27</v>
      </c>
      <c r="F437" s="6"/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  <c r="V437" s="6">
        <v>0</v>
      </c>
    </row>
    <row r="438" spans="1:22" x14ac:dyDescent="0.35">
      <c r="A438" s="2" t="s">
        <v>48</v>
      </c>
      <c r="B438" s="2" t="s">
        <v>49</v>
      </c>
      <c r="C438" s="6">
        <v>0.27</v>
      </c>
      <c r="D438" s="6">
        <v>0.27</v>
      </c>
      <c r="E438" s="6">
        <v>0.27</v>
      </c>
      <c r="F438" s="6"/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  <c r="V438" s="6">
        <v>0</v>
      </c>
    </row>
    <row r="439" spans="1:22" x14ac:dyDescent="0.35">
      <c r="A439" s="2" t="s">
        <v>50</v>
      </c>
      <c r="B439" s="2" t="s">
        <v>51</v>
      </c>
      <c r="C439" s="6">
        <v>0.27</v>
      </c>
      <c r="D439" s="6">
        <v>0.27</v>
      </c>
      <c r="E439" s="6">
        <v>0.27</v>
      </c>
      <c r="F439" s="6"/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  <c r="T439" s="6">
        <v>0</v>
      </c>
      <c r="U439" s="6">
        <v>0</v>
      </c>
      <c r="V439" s="6">
        <v>0</v>
      </c>
    </row>
    <row r="440" spans="1:22" x14ac:dyDescent="0.35">
      <c r="A440" s="2" t="s">
        <v>52</v>
      </c>
      <c r="B440" s="2" t="s">
        <v>53</v>
      </c>
      <c r="C440" s="6">
        <v>0.27</v>
      </c>
      <c r="D440" s="6">
        <v>0.27</v>
      </c>
      <c r="E440" s="6">
        <v>0.27</v>
      </c>
      <c r="F440" s="6"/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</row>
    <row r="441" spans="1:22" x14ac:dyDescent="0.35">
      <c r="A441" s="2" t="s">
        <v>54</v>
      </c>
      <c r="B441" s="2" t="s">
        <v>55</v>
      </c>
      <c r="C441" s="6">
        <v>0.27</v>
      </c>
      <c r="D441" s="6">
        <v>0.27</v>
      </c>
      <c r="E441" s="6">
        <v>0.27</v>
      </c>
      <c r="F441" s="6"/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  <c r="V441" s="6">
        <v>0</v>
      </c>
    </row>
    <row r="442" spans="1:22" x14ac:dyDescent="0.35">
      <c r="A442" s="2" t="s">
        <v>300</v>
      </c>
      <c r="B442" s="2" t="s">
        <v>301</v>
      </c>
      <c r="C442" s="6">
        <v>0.27</v>
      </c>
      <c r="D442" s="6">
        <v>0.27</v>
      </c>
      <c r="E442" s="6">
        <v>0.27</v>
      </c>
      <c r="F442" s="6"/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  <c r="V442" s="6">
        <v>0</v>
      </c>
    </row>
    <row r="443" spans="1:22" x14ac:dyDescent="0.35">
      <c r="A443" s="2" t="s">
        <v>77</v>
      </c>
      <c r="B443" s="2" t="s">
        <v>78</v>
      </c>
      <c r="C443" s="6">
        <v>0.27</v>
      </c>
      <c r="D443" s="6">
        <v>0.27</v>
      </c>
      <c r="E443" s="6">
        <v>0.27</v>
      </c>
      <c r="F443" s="6"/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  <c r="S443" s="6">
        <v>0</v>
      </c>
      <c r="T443" s="6">
        <v>0</v>
      </c>
      <c r="U443" s="6">
        <v>0</v>
      </c>
      <c r="V443" s="6">
        <v>0</v>
      </c>
    </row>
    <row r="444" spans="1:22" x14ac:dyDescent="0.35">
      <c r="A444" s="2" t="s">
        <v>83</v>
      </c>
      <c r="B444" s="2" t="s">
        <v>84</v>
      </c>
      <c r="C444" s="6">
        <v>0.27</v>
      </c>
      <c r="D444" s="6">
        <v>0.27</v>
      </c>
      <c r="E444" s="6">
        <v>0.27</v>
      </c>
      <c r="F444" s="6"/>
      <c r="G444" s="6">
        <v>0</v>
      </c>
      <c r="H444" s="6">
        <v>0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  <c r="T444" s="6">
        <v>0</v>
      </c>
      <c r="U444" s="6">
        <v>0</v>
      </c>
      <c r="V444" s="6">
        <v>0</v>
      </c>
    </row>
    <row r="445" spans="1:22" x14ac:dyDescent="0.35">
      <c r="A445" s="2" t="s">
        <v>85</v>
      </c>
      <c r="B445" s="2" t="s">
        <v>86</v>
      </c>
      <c r="C445" s="6">
        <v>0.27</v>
      </c>
      <c r="D445" s="6">
        <v>0.27</v>
      </c>
      <c r="E445" s="6">
        <v>0.27</v>
      </c>
      <c r="F445" s="6"/>
      <c r="G445" s="6">
        <v>0</v>
      </c>
      <c r="H445" s="6">
        <v>0</v>
      </c>
      <c r="I445" s="6">
        <v>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  <c r="V445" s="6">
        <v>0</v>
      </c>
    </row>
    <row r="446" spans="1:22" x14ac:dyDescent="0.35">
      <c r="A446" s="2" t="s">
        <v>87</v>
      </c>
      <c r="B446" s="2" t="s">
        <v>88</v>
      </c>
      <c r="C446" s="6">
        <v>0.27</v>
      </c>
      <c r="D446" s="6">
        <v>0.27</v>
      </c>
      <c r="E446" s="6">
        <v>0.27</v>
      </c>
      <c r="F446" s="6"/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  <c r="V446" s="6">
        <v>0</v>
      </c>
    </row>
    <row r="447" spans="1:22" x14ac:dyDescent="0.35">
      <c r="A447" s="2" t="s">
        <v>89</v>
      </c>
      <c r="B447" s="2" t="s">
        <v>90</v>
      </c>
      <c r="C447" s="6">
        <v>0.27</v>
      </c>
      <c r="D447" s="6">
        <v>0.27</v>
      </c>
      <c r="E447" s="6">
        <v>0.27</v>
      </c>
      <c r="F447" s="6"/>
      <c r="G447" s="6">
        <v>0</v>
      </c>
      <c r="H447" s="6">
        <v>0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  <c r="T447" s="6">
        <v>0</v>
      </c>
      <c r="U447" s="6">
        <v>0</v>
      </c>
      <c r="V447" s="6">
        <v>0</v>
      </c>
    </row>
    <row r="448" spans="1:22" x14ac:dyDescent="0.35">
      <c r="A448" s="2" t="s">
        <v>316</v>
      </c>
      <c r="B448" s="2" t="s">
        <v>317</v>
      </c>
      <c r="C448" s="6">
        <v>0.27</v>
      </c>
      <c r="D448" s="6">
        <v>0.27</v>
      </c>
      <c r="E448" s="6">
        <v>0.27</v>
      </c>
      <c r="F448" s="6"/>
      <c r="G448" s="6">
        <v>0</v>
      </c>
      <c r="H448" s="6">
        <v>0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0</v>
      </c>
      <c r="Q448" s="6">
        <v>0</v>
      </c>
      <c r="R448" s="6">
        <v>0</v>
      </c>
      <c r="S448" s="6">
        <v>0</v>
      </c>
      <c r="T448" s="6">
        <v>0</v>
      </c>
      <c r="U448" s="6">
        <v>0</v>
      </c>
      <c r="V448" s="6">
        <v>0</v>
      </c>
    </row>
    <row r="449" spans="1:22" x14ac:dyDescent="0.35">
      <c r="A449" s="2" t="s">
        <v>318</v>
      </c>
      <c r="B449" s="2" t="s">
        <v>319</v>
      </c>
      <c r="C449" s="6">
        <v>0.27</v>
      </c>
      <c r="D449" s="6">
        <v>0.27</v>
      </c>
      <c r="E449" s="6">
        <v>0.27</v>
      </c>
      <c r="F449" s="6"/>
      <c r="G449" s="6">
        <v>0</v>
      </c>
      <c r="H449" s="6">
        <v>0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  <c r="T449" s="6">
        <v>0</v>
      </c>
      <c r="U449" s="6">
        <v>0</v>
      </c>
      <c r="V449" s="6">
        <v>0</v>
      </c>
    </row>
    <row r="450" spans="1:22" x14ac:dyDescent="0.35">
      <c r="A450" s="2" t="s">
        <v>322</v>
      </c>
      <c r="B450" s="2" t="s">
        <v>323</v>
      </c>
      <c r="C450" s="6">
        <v>0.27</v>
      </c>
      <c r="D450" s="6">
        <v>0.27</v>
      </c>
      <c r="E450" s="6">
        <v>0.27</v>
      </c>
      <c r="F450" s="6"/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6">
        <v>0</v>
      </c>
      <c r="V450" s="6">
        <v>0</v>
      </c>
    </row>
    <row r="451" spans="1:22" x14ac:dyDescent="0.35">
      <c r="A451" s="2" t="s">
        <v>324</v>
      </c>
      <c r="B451" s="2" t="s">
        <v>325</v>
      </c>
      <c r="C451" s="6">
        <v>0.27</v>
      </c>
      <c r="D451" s="6">
        <v>0.27</v>
      </c>
      <c r="E451" s="6">
        <v>0.27</v>
      </c>
      <c r="F451" s="6"/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  <c r="R451" s="6">
        <v>0</v>
      </c>
      <c r="S451" s="6">
        <v>0</v>
      </c>
      <c r="T451" s="6">
        <v>0</v>
      </c>
      <c r="U451" s="6">
        <v>0</v>
      </c>
      <c r="V451" s="6">
        <v>0</v>
      </c>
    </row>
    <row r="452" spans="1:22" x14ac:dyDescent="0.35">
      <c r="A452" s="2" t="s">
        <v>332</v>
      </c>
      <c r="B452" s="2" t="s">
        <v>333</v>
      </c>
      <c r="C452" s="6">
        <v>0.27</v>
      </c>
      <c r="D452" s="6">
        <v>0.27</v>
      </c>
      <c r="E452" s="6">
        <v>0.27</v>
      </c>
      <c r="F452" s="6"/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>
        <v>0</v>
      </c>
      <c r="Q452" s="6">
        <v>0</v>
      </c>
      <c r="R452" s="6">
        <v>0</v>
      </c>
      <c r="S452" s="6">
        <v>0</v>
      </c>
      <c r="T452" s="6">
        <v>0</v>
      </c>
      <c r="U452" s="6">
        <v>0</v>
      </c>
      <c r="V452" s="6">
        <v>0</v>
      </c>
    </row>
    <row r="453" spans="1:22" x14ac:dyDescent="0.35">
      <c r="A453" s="2" t="s">
        <v>334</v>
      </c>
      <c r="B453" s="2" t="s">
        <v>335</v>
      </c>
      <c r="C453" s="6">
        <v>0.27</v>
      </c>
      <c r="D453" s="6">
        <v>0.27</v>
      </c>
      <c r="E453" s="6">
        <v>0.27</v>
      </c>
      <c r="F453" s="6"/>
      <c r="G453" s="6">
        <v>0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6">
        <v>0</v>
      </c>
      <c r="R453" s="6">
        <v>0</v>
      </c>
      <c r="S453" s="6">
        <v>0</v>
      </c>
      <c r="T453" s="6">
        <v>0</v>
      </c>
      <c r="U453" s="6">
        <v>0</v>
      </c>
      <c r="V453" s="6">
        <v>0</v>
      </c>
    </row>
    <row r="454" spans="1:22" x14ac:dyDescent="0.35">
      <c r="A454" s="2" t="s">
        <v>336</v>
      </c>
      <c r="B454" s="2" t="s">
        <v>337</v>
      </c>
      <c r="C454" s="6">
        <v>0.27</v>
      </c>
      <c r="D454" s="6">
        <v>0.27</v>
      </c>
      <c r="E454" s="6">
        <v>0.27</v>
      </c>
      <c r="F454" s="6"/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  <c r="V454" s="6">
        <v>0</v>
      </c>
    </row>
    <row r="455" spans="1:22" x14ac:dyDescent="0.35">
      <c r="A455" s="2" t="s">
        <v>338</v>
      </c>
      <c r="B455" s="2" t="s">
        <v>339</v>
      </c>
      <c r="C455" s="6">
        <v>0.27</v>
      </c>
      <c r="D455" s="6">
        <v>0.27</v>
      </c>
      <c r="E455" s="6">
        <v>0.27</v>
      </c>
      <c r="F455" s="6"/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  <c r="R455" s="6">
        <v>0</v>
      </c>
      <c r="S455" s="6">
        <v>0</v>
      </c>
      <c r="T455" s="6">
        <v>0</v>
      </c>
      <c r="U455" s="6">
        <v>0</v>
      </c>
      <c r="V455" s="6">
        <v>0</v>
      </c>
    </row>
    <row r="456" spans="1:22" x14ac:dyDescent="0.35">
      <c r="A456" s="2" t="s">
        <v>340</v>
      </c>
      <c r="B456" s="2" t="s">
        <v>341</v>
      </c>
      <c r="C456" s="6">
        <v>0.27</v>
      </c>
      <c r="D456" s="6">
        <v>0.27</v>
      </c>
      <c r="E456" s="6">
        <v>0.27</v>
      </c>
      <c r="F456" s="6"/>
      <c r="G456" s="6">
        <v>0</v>
      </c>
      <c r="H456" s="6">
        <v>0</v>
      </c>
      <c r="I456" s="6">
        <v>0</v>
      </c>
      <c r="J456" s="6">
        <v>0</v>
      </c>
      <c r="K456" s="6">
        <v>0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  <c r="T456" s="6">
        <v>0</v>
      </c>
      <c r="U456" s="6">
        <v>0</v>
      </c>
      <c r="V456" s="6">
        <v>0</v>
      </c>
    </row>
    <row r="457" spans="1:22" x14ac:dyDescent="0.35">
      <c r="A457" s="2" t="s">
        <v>342</v>
      </c>
      <c r="B457" s="2" t="s">
        <v>343</v>
      </c>
      <c r="C457" s="6">
        <v>0.27</v>
      </c>
      <c r="D457" s="6">
        <v>0.27</v>
      </c>
      <c r="E457" s="6">
        <v>0.27</v>
      </c>
      <c r="F457" s="6"/>
      <c r="G457" s="6">
        <v>0</v>
      </c>
      <c r="H457" s="6">
        <v>0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  <c r="V457" s="6">
        <v>0</v>
      </c>
    </row>
    <row r="458" spans="1:22" x14ac:dyDescent="0.35">
      <c r="A458" s="2" t="s">
        <v>344</v>
      </c>
      <c r="B458" s="2" t="s">
        <v>345</v>
      </c>
      <c r="C458" s="6">
        <v>0.27</v>
      </c>
      <c r="D458" s="6">
        <v>0.27</v>
      </c>
      <c r="E458" s="6">
        <v>0.27</v>
      </c>
      <c r="F458" s="6"/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  <c r="V458" s="6">
        <v>0</v>
      </c>
    </row>
    <row r="459" spans="1:22" x14ac:dyDescent="0.35">
      <c r="A459" s="2" t="s">
        <v>346</v>
      </c>
      <c r="B459" s="2" t="s">
        <v>347</v>
      </c>
      <c r="C459" s="6">
        <v>0.27</v>
      </c>
      <c r="D459" s="6">
        <v>0.27</v>
      </c>
      <c r="E459" s="6">
        <v>0.27</v>
      </c>
      <c r="F459" s="6"/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0</v>
      </c>
    </row>
    <row r="460" spans="1:22" x14ac:dyDescent="0.35">
      <c r="A460" s="2" t="s">
        <v>348</v>
      </c>
      <c r="B460" s="2" t="s">
        <v>349</v>
      </c>
      <c r="C460" s="6">
        <v>0.27</v>
      </c>
      <c r="D460" s="6">
        <v>0.27</v>
      </c>
      <c r="E460" s="6">
        <v>0.27</v>
      </c>
      <c r="F460" s="6"/>
      <c r="G460" s="6">
        <v>0</v>
      </c>
      <c r="H460" s="6">
        <v>0</v>
      </c>
      <c r="I460" s="6">
        <v>0</v>
      </c>
      <c r="J460" s="6">
        <v>0</v>
      </c>
      <c r="K460" s="6">
        <v>0</v>
      </c>
      <c r="L460" s="6">
        <v>0</v>
      </c>
      <c r="M460" s="6">
        <v>0</v>
      </c>
      <c r="N460" s="6">
        <v>0</v>
      </c>
      <c r="O460" s="6">
        <v>0</v>
      </c>
      <c r="P460" s="6">
        <v>0</v>
      </c>
      <c r="Q460" s="6">
        <v>0</v>
      </c>
      <c r="R460" s="6">
        <v>0</v>
      </c>
      <c r="S460" s="6">
        <v>0</v>
      </c>
      <c r="T460" s="6">
        <v>0</v>
      </c>
      <c r="U460" s="6">
        <v>0</v>
      </c>
      <c r="V460" s="6">
        <v>0</v>
      </c>
    </row>
    <row r="461" spans="1:22" x14ac:dyDescent="0.35">
      <c r="A461" s="2" t="s">
        <v>358</v>
      </c>
      <c r="B461" s="2" t="s">
        <v>359</v>
      </c>
      <c r="C461" s="6">
        <v>0.27</v>
      </c>
      <c r="D461" s="6">
        <v>0.27</v>
      </c>
      <c r="E461" s="6">
        <v>0.27</v>
      </c>
      <c r="F461" s="6"/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  <c r="V461" s="6">
        <v>0</v>
      </c>
    </row>
    <row r="462" spans="1:22" x14ac:dyDescent="0.35">
      <c r="A462" s="2" t="s">
        <v>364</v>
      </c>
      <c r="B462" s="2" t="s">
        <v>365</v>
      </c>
      <c r="C462" s="6">
        <v>0.27</v>
      </c>
      <c r="D462" s="6">
        <v>0.27</v>
      </c>
      <c r="E462" s="6">
        <v>0.27</v>
      </c>
      <c r="F462" s="6"/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  <c r="V462" s="6">
        <v>0</v>
      </c>
    </row>
    <row r="463" spans="1:22" x14ac:dyDescent="0.35">
      <c r="A463" s="2" t="s">
        <v>370</v>
      </c>
      <c r="B463" s="2" t="s">
        <v>371</v>
      </c>
      <c r="C463" s="6">
        <v>0.27</v>
      </c>
      <c r="D463" s="6">
        <v>0.27</v>
      </c>
      <c r="E463" s="6">
        <v>0.27</v>
      </c>
      <c r="F463" s="6"/>
      <c r="G463" s="6">
        <v>0</v>
      </c>
      <c r="H463" s="6">
        <v>0</v>
      </c>
      <c r="I463" s="6">
        <v>0</v>
      </c>
      <c r="J463" s="6">
        <v>0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  <c r="P463" s="6">
        <v>0</v>
      </c>
      <c r="Q463" s="6">
        <v>0</v>
      </c>
      <c r="R463" s="6">
        <v>0</v>
      </c>
      <c r="S463" s="6">
        <v>0</v>
      </c>
      <c r="T463" s="6">
        <v>0</v>
      </c>
      <c r="U463" s="6">
        <v>0</v>
      </c>
      <c r="V463" s="6">
        <v>0</v>
      </c>
    </row>
    <row r="464" spans="1:22" x14ac:dyDescent="0.35">
      <c r="A464" s="2" t="s">
        <v>372</v>
      </c>
      <c r="B464" s="2" t="s">
        <v>373</v>
      </c>
      <c r="C464" s="6">
        <v>0.27</v>
      </c>
      <c r="D464" s="6">
        <v>0.27</v>
      </c>
      <c r="E464" s="6">
        <v>0.27</v>
      </c>
      <c r="F464" s="6"/>
      <c r="G464" s="6">
        <v>0</v>
      </c>
      <c r="H464" s="6">
        <v>0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V464" s="6">
        <v>0</v>
      </c>
    </row>
    <row r="465" spans="1:22" x14ac:dyDescent="0.35">
      <c r="A465" s="2" t="s">
        <v>95</v>
      </c>
      <c r="B465" s="2" t="s">
        <v>96</v>
      </c>
      <c r="C465" s="6">
        <v>0.27</v>
      </c>
      <c r="D465" s="6">
        <v>0.27</v>
      </c>
      <c r="E465" s="6">
        <v>0.27</v>
      </c>
      <c r="F465" s="6"/>
      <c r="G465" s="6">
        <v>0</v>
      </c>
      <c r="H465" s="6">
        <v>0</v>
      </c>
      <c r="I465" s="6">
        <v>0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  <c r="V465" s="6">
        <v>0</v>
      </c>
    </row>
    <row r="466" spans="1:22" x14ac:dyDescent="0.35">
      <c r="A466" s="2" t="s">
        <v>99</v>
      </c>
      <c r="B466" s="2" t="s">
        <v>100</v>
      </c>
      <c r="C466" s="6">
        <v>0.27</v>
      </c>
      <c r="D466" s="6">
        <v>0.27</v>
      </c>
      <c r="E466" s="6">
        <v>0.27</v>
      </c>
      <c r="F466" s="6"/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  <c r="V466" s="6">
        <v>0</v>
      </c>
    </row>
    <row r="467" spans="1:22" x14ac:dyDescent="0.35">
      <c r="A467" s="2" t="s">
        <v>101</v>
      </c>
      <c r="B467" s="2" t="s">
        <v>102</v>
      </c>
      <c r="C467" s="6">
        <v>0.27</v>
      </c>
      <c r="D467" s="6">
        <v>0.27</v>
      </c>
      <c r="E467" s="6">
        <v>0.27</v>
      </c>
      <c r="F467" s="6"/>
      <c r="G467" s="6">
        <v>0</v>
      </c>
      <c r="H467" s="6">
        <v>0</v>
      </c>
      <c r="I467" s="6">
        <v>0</v>
      </c>
      <c r="J467" s="6">
        <v>0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  <c r="P467" s="6">
        <v>0</v>
      </c>
      <c r="Q467" s="6">
        <v>0</v>
      </c>
      <c r="R467" s="6">
        <v>0</v>
      </c>
      <c r="S467" s="6">
        <v>0</v>
      </c>
      <c r="T467" s="6">
        <v>0</v>
      </c>
      <c r="U467" s="6">
        <v>0</v>
      </c>
      <c r="V467" s="6">
        <v>0</v>
      </c>
    </row>
    <row r="468" spans="1:22" x14ac:dyDescent="0.35">
      <c r="A468" s="2" t="s">
        <v>103</v>
      </c>
      <c r="B468" s="2" t="s">
        <v>104</v>
      </c>
      <c r="C468" s="6">
        <v>0.27</v>
      </c>
      <c r="D468" s="6">
        <v>0.27</v>
      </c>
      <c r="E468" s="6">
        <v>0.27</v>
      </c>
      <c r="F468" s="6"/>
      <c r="G468" s="6">
        <v>0</v>
      </c>
      <c r="H468" s="6">
        <v>0</v>
      </c>
      <c r="I468" s="6">
        <v>0</v>
      </c>
      <c r="J468" s="6">
        <v>0</v>
      </c>
      <c r="K468" s="6">
        <v>0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  <c r="Q468" s="6">
        <v>0</v>
      </c>
      <c r="R468" s="6">
        <v>0</v>
      </c>
      <c r="S468" s="6">
        <v>0</v>
      </c>
      <c r="T468" s="6">
        <v>0</v>
      </c>
      <c r="U468" s="6">
        <v>0</v>
      </c>
      <c r="V468" s="6">
        <v>0</v>
      </c>
    </row>
    <row r="469" spans="1:22" x14ac:dyDescent="0.35">
      <c r="A469" s="2" t="s">
        <v>374</v>
      </c>
      <c r="B469" s="2" t="s">
        <v>375</v>
      </c>
      <c r="C469" s="6">
        <v>0.27</v>
      </c>
      <c r="D469" s="6">
        <v>0.27</v>
      </c>
      <c r="E469" s="6">
        <v>0.27</v>
      </c>
      <c r="F469" s="6"/>
      <c r="G469" s="6">
        <v>0</v>
      </c>
      <c r="H469" s="6">
        <v>0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  <c r="Q469" s="6">
        <v>0</v>
      </c>
      <c r="R469" s="6">
        <v>0</v>
      </c>
      <c r="S469" s="6">
        <v>0</v>
      </c>
      <c r="T469" s="6">
        <v>0</v>
      </c>
      <c r="U469" s="6">
        <v>0</v>
      </c>
      <c r="V469" s="6">
        <v>0</v>
      </c>
    </row>
    <row r="470" spans="1:22" x14ac:dyDescent="0.35">
      <c r="A470" s="2" t="s">
        <v>151</v>
      </c>
      <c r="B470" s="2" t="s">
        <v>152</v>
      </c>
      <c r="C470" s="6">
        <v>0.27</v>
      </c>
      <c r="D470" s="6">
        <v>0.27</v>
      </c>
      <c r="E470" s="6">
        <v>0.27</v>
      </c>
      <c r="F470" s="6"/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>
        <v>0</v>
      </c>
    </row>
    <row r="471" spans="1:22" x14ac:dyDescent="0.35">
      <c r="A471" s="2" t="s">
        <v>282</v>
      </c>
      <c r="B471" s="2" t="s">
        <v>283</v>
      </c>
      <c r="C471" s="6">
        <v>-93241.06</v>
      </c>
      <c r="D471" s="15"/>
      <c r="E471" s="6">
        <v>363113.92</v>
      </c>
      <c r="F471" s="6">
        <v>80278.48</v>
      </c>
      <c r="G471" s="6">
        <v>125376.91</v>
      </c>
      <c r="H471" s="6">
        <v>125376.91</v>
      </c>
      <c r="I471" s="6">
        <v>125376.91</v>
      </c>
      <c r="J471" s="6">
        <v>125376.91</v>
      </c>
      <c r="K471" s="6">
        <v>125376.91</v>
      </c>
      <c r="L471" s="6">
        <v>125376.91</v>
      </c>
      <c r="M471" s="6">
        <v>125376.91</v>
      </c>
      <c r="N471" s="6">
        <v>125376.91</v>
      </c>
      <c r="O471" s="6">
        <v>125376.91</v>
      </c>
      <c r="P471" s="6">
        <v>125376.91</v>
      </c>
      <c r="Q471" s="6">
        <v>125376.91</v>
      </c>
      <c r="R471" s="6">
        <v>125376.91</v>
      </c>
      <c r="S471" s="6">
        <v>381123.41749999952</v>
      </c>
      <c r="T471" s="6">
        <v>381123.41749999952</v>
      </c>
      <c r="U471" s="6">
        <v>381123.41749999952</v>
      </c>
      <c r="V471" s="6">
        <v>381123.41749999952</v>
      </c>
    </row>
    <row r="472" spans="1:22" x14ac:dyDescent="0.35">
      <c r="A472" s="2" t="s">
        <v>376</v>
      </c>
      <c r="B472" s="2" t="s">
        <v>377</v>
      </c>
      <c r="C472" s="6">
        <v>0.27</v>
      </c>
      <c r="D472" s="6">
        <v>0.27</v>
      </c>
      <c r="E472" s="6">
        <v>0.27</v>
      </c>
      <c r="F472" s="6">
        <v>0.27</v>
      </c>
      <c r="G472" s="6">
        <v>0</v>
      </c>
      <c r="H472" s="6">
        <v>0</v>
      </c>
      <c r="I472" s="6">
        <v>0</v>
      </c>
      <c r="J472" s="6">
        <v>0</v>
      </c>
      <c r="K472" s="6">
        <v>0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v>0</v>
      </c>
      <c r="R472" s="6">
        <v>0</v>
      </c>
      <c r="S472" s="6">
        <v>-1.7500000000000002E-2</v>
      </c>
      <c r="T472" s="6">
        <v>-1.7500000000000002E-2</v>
      </c>
      <c r="U472" s="6">
        <v>-1.7500000000000002E-2</v>
      </c>
      <c r="V472" s="6">
        <v>-1.7500000000000002E-2</v>
      </c>
    </row>
    <row r="473" spans="1:22" x14ac:dyDescent="0.35">
      <c r="A473" s="2" t="s">
        <v>153</v>
      </c>
      <c r="B473" s="2" t="s">
        <v>154</v>
      </c>
      <c r="C473" s="6">
        <v>77169.149999999994</v>
      </c>
      <c r="D473" s="15">
        <v>-16619.66</v>
      </c>
      <c r="E473" s="6">
        <v>-42521.66</v>
      </c>
      <c r="F473" s="6">
        <v>-328881.03000000003</v>
      </c>
      <c r="G473" s="6">
        <v>-146808.95999999999</v>
      </c>
      <c r="H473" s="6">
        <v>-146808.95999999999</v>
      </c>
      <c r="I473" s="6">
        <v>-146808.95999999999</v>
      </c>
      <c r="J473" s="6">
        <v>-146808.95999999999</v>
      </c>
      <c r="K473" s="6">
        <v>-146808.95999999999</v>
      </c>
      <c r="L473" s="6">
        <v>-146808.95999999999</v>
      </c>
      <c r="M473" s="6">
        <v>-146808.95999999999</v>
      </c>
      <c r="N473" s="6">
        <v>-146808.95999999999</v>
      </c>
      <c r="O473" s="6">
        <v>-146808.95999999999</v>
      </c>
      <c r="P473" s="6">
        <v>-146808.95999999999</v>
      </c>
      <c r="Q473" s="6">
        <v>-146808.95999999999</v>
      </c>
      <c r="R473" s="6">
        <v>-146808.95999999999</v>
      </c>
      <c r="S473" s="6">
        <v>-219651.625</v>
      </c>
      <c r="T473" s="6">
        <v>-219651.625</v>
      </c>
      <c r="U473" s="6">
        <v>-219651.625</v>
      </c>
      <c r="V473" s="6">
        <v>-219651.625</v>
      </c>
    </row>
    <row r="474" spans="1:22" x14ac:dyDescent="0.35">
      <c r="A474" s="2" t="s">
        <v>391</v>
      </c>
      <c r="B474" s="2" t="s">
        <v>392</v>
      </c>
      <c r="C474" s="6">
        <v>-77169.149999999994</v>
      </c>
      <c r="D474" s="15">
        <v>16619.66</v>
      </c>
      <c r="E474" s="6">
        <v>42521.66</v>
      </c>
      <c r="F474" s="6">
        <v>323881.03000000003</v>
      </c>
      <c r="G474" s="6">
        <v>146808.95999999999</v>
      </c>
      <c r="H474" s="6">
        <v>146808.95999999999</v>
      </c>
      <c r="I474" s="6">
        <v>146808.95999999999</v>
      </c>
      <c r="J474" s="6">
        <v>146808.95999999999</v>
      </c>
      <c r="K474" s="6">
        <v>146808.95999999999</v>
      </c>
      <c r="L474" s="6">
        <v>146808.95999999999</v>
      </c>
      <c r="M474" s="6">
        <v>146808.95999999999</v>
      </c>
      <c r="N474" s="6">
        <v>146808.95999999999</v>
      </c>
      <c r="O474" s="6">
        <v>146808.95999999999</v>
      </c>
      <c r="P474" s="6">
        <v>146808.95999999999</v>
      </c>
      <c r="Q474" s="6">
        <v>146808.95999999999</v>
      </c>
      <c r="R474" s="6">
        <v>146808.95999999999</v>
      </c>
      <c r="S474" s="6">
        <v>219651.625</v>
      </c>
      <c r="T474" s="6">
        <v>219651.625</v>
      </c>
      <c r="U474" s="6">
        <v>219651.625</v>
      </c>
      <c r="V474" s="6">
        <v>219651.625</v>
      </c>
    </row>
    <row r="475" spans="1:22" x14ac:dyDescent="0.35">
      <c r="A475" s="2" t="s">
        <v>378</v>
      </c>
      <c r="B475" s="2" t="s">
        <v>379</v>
      </c>
      <c r="C475" s="6">
        <v>0.27</v>
      </c>
      <c r="D475" s="6">
        <v>0.27</v>
      </c>
      <c r="E475" s="6">
        <v>0.27</v>
      </c>
      <c r="F475" s="6">
        <v>0.27</v>
      </c>
      <c r="G475" s="6">
        <v>0</v>
      </c>
      <c r="H475" s="6">
        <v>0</v>
      </c>
      <c r="I475" s="6">
        <v>0</v>
      </c>
      <c r="J475" s="6">
        <v>0</v>
      </c>
      <c r="K475" s="6">
        <v>0</v>
      </c>
      <c r="L475" s="6">
        <v>0</v>
      </c>
      <c r="M475" s="6">
        <v>0</v>
      </c>
      <c r="N475" s="6">
        <v>0</v>
      </c>
      <c r="O475" s="6">
        <v>0</v>
      </c>
      <c r="P475" s="6">
        <v>0</v>
      </c>
      <c r="Q475" s="6">
        <v>0</v>
      </c>
      <c r="R475" s="6">
        <v>0</v>
      </c>
      <c r="S475" s="6">
        <v>1.4999999999999999E-2</v>
      </c>
      <c r="T475" s="6">
        <v>1.4999999999999999E-2</v>
      </c>
      <c r="U475" s="6">
        <v>1.4999999999999999E-2</v>
      </c>
      <c r="V475" s="6">
        <v>1.4999999999999999E-2</v>
      </c>
    </row>
    <row r="476" spans="1:22" x14ac:dyDescent="0.35">
      <c r="A476" s="2" t="s">
        <v>127</v>
      </c>
      <c r="B476" s="2" t="s">
        <v>128</v>
      </c>
      <c r="C476" s="6">
        <v>0.27</v>
      </c>
      <c r="D476" s="6">
        <v>0.27</v>
      </c>
      <c r="E476" s="6">
        <v>0.27</v>
      </c>
      <c r="F476" s="6">
        <v>0.27</v>
      </c>
      <c r="G476" s="6">
        <v>0</v>
      </c>
      <c r="H476" s="6">
        <v>0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  <c r="S476" s="6">
        <v>-5.0000000000000001E-3</v>
      </c>
      <c r="T476" s="6">
        <v>-5.0000000000000001E-3</v>
      </c>
      <c r="U476" s="6">
        <v>-5.0000000000000001E-3</v>
      </c>
      <c r="V476" s="6">
        <v>-5.0000000000000001E-3</v>
      </c>
    </row>
    <row r="477" spans="1:22" x14ac:dyDescent="0.35">
      <c r="A477" s="2" t="s">
        <v>157</v>
      </c>
      <c r="B477" s="2" t="s">
        <v>401</v>
      </c>
      <c r="C477" s="6">
        <v>-2380180.48</v>
      </c>
      <c r="D477" s="6">
        <v>0.27</v>
      </c>
      <c r="E477" s="6">
        <v>0.27</v>
      </c>
      <c r="F477" s="6">
        <v>0.27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  <c r="V477" s="6">
        <v>0</v>
      </c>
    </row>
    <row r="478" spans="1:22" x14ac:dyDescent="0.35">
      <c r="A478" s="2" t="s">
        <v>131</v>
      </c>
      <c r="B478" s="2" t="s">
        <v>132</v>
      </c>
      <c r="C478" s="6">
        <v>0.27</v>
      </c>
      <c r="D478" s="6">
        <v>0.27</v>
      </c>
      <c r="E478" s="6">
        <v>0.27</v>
      </c>
      <c r="F478" s="6">
        <v>0.27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-2.5000000000000001E-3</v>
      </c>
      <c r="T478" s="6">
        <v>-2.5000000000000001E-3</v>
      </c>
      <c r="U478" s="6">
        <v>-2.5000000000000001E-3</v>
      </c>
      <c r="V478" s="6">
        <v>-2.5000000000000001E-3</v>
      </c>
    </row>
    <row r="479" spans="1:22" x14ac:dyDescent="0.35">
      <c r="A479" s="2" t="s">
        <v>133</v>
      </c>
      <c r="B479" s="2" t="s">
        <v>134</v>
      </c>
      <c r="C479" s="16">
        <v>0.27</v>
      </c>
      <c r="D479" s="16">
        <v>0.27</v>
      </c>
      <c r="E479" s="16">
        <v>0.27</v>
      </c>
      <c r="F479" s="16">
        <v>0.27</v>
      </c>
      <c r="G479" s="16">
        <v>0</v>
      </c>
      <c r="H479" s="16">
        <v>0</v>
      </c>
      <c r="I479" s="16">
        <v>0</v>
      </c>
      <c r="J479" s="16">
        <v>0</v>
      </c>
      <c r="K479" s="16">
        <v>0</v>
      </c>
      <c r="L479" s="16">
        <v>0</v>
      </c>
      <c r="M479" s="16">
        <v>0</v>
      </c>
      <c r="N479" s="16">
        <v>0</v>
      </c>
      <c r="O479" s="16">
        <v>0</v>
      </c>
      <c r="P479" s="16">
        <v>0</v>
      </c>
      <c r="Q479" s="16">
        <v>0</v>
      </c>
      <c r="R479" s="16">
        <v>0</v>
      </c>
      <c r="S479" s="16">
        <v>-2.5000000000000001E-3</v>
      </c>
      <c r="T479" s="16">
        <v>-2.5000000000000001E-3</v>
      </c>
      <c r="U479" s="16">
        <v>-2.5000000000000001E-3</v>
      </c>
      <c r="V479" s="16">
        <v>-2.5000000000000001E-3</v>
      </c>
    </row>
    <row r="480" spans="1:22" x14ac:dyDescent="0.35">
      <c r="A480" s="2" t="s">
        <v>406</v>
      </c>
      <c r="B480" s="2"/>
      <c r="C480" s="6">
        <f>SUM(C402:C479)</f>
        <v>-3383015.5199999986</v>
      </c>
      <c r="D480" s="6">
        <f t="shared" ref="D480:V480" si="17">SUM(D402:D479)</f>
        <v>44166.249999999774</v>
      </c>
      <c r="E480" s="6">
        <f t="shared" si="17"/>
        <v>408710.39999999991</v>
      </c>
      <c r="F480" s="6">
        <f t="shared" si="17"/>
        <v>681400.30000000016</v>
      </c>
      <c r="G480" s="6">
        <f t="shared" si="17"/>
        <v>-94287.140000000014</v>
      </c>
      <c r="H480" s="6">
        <f t="shared" si="17"/>
        <v>-94287.140000000014</v>
      </c>
      <c r="I480" s="6">
        <f t="shared" si="17"/>
        <v>-94287.140000000014</v>
      </c>
      <c r="J480" s="6">
        <f t="shared" si="17"/>
        <v>-94287.140000000014</v>
      </c>
      <c r="K480" s="6">
        <f t="shared" si="17"/>
        <v>-94287.140000000014</v>
      </c>
      <c r="L480" s="6">
        <f t="shared" si="17"/>
        <v>-94287.140000000014</v>
      </c>
      <c r="M480" s="6">
        <f t="shared" si="17"/>
        <v>-94287.140000000014</v>
      </c>
      <c r="N480" s="6">
        <f t="shared" si="17"/>
        <v>-94287.140000000014</v>
      </c>
      <c r="O480" s="6">
        <f t="shared" si="17"/>
        <v>-94287.140000000014</v>
      </c>
      <c r="P480" s="6">
        <f t="shared" si="17"/>
        <v>-94287.140000000014</v>
      </c>
      <c r="Q480" s="6">
        <f t="shared" si="17"/>
        <v>-94287.140000000014</v>
      </c>
      <c r="R480" s="6">
        <f t="shared" si="17"/>
        <v>-94287.140000000014</v>
      </c>
      <c r="S480" s="6">
        <f t="shared" si="17"/>
        <v>98295.639999999898</v>
      </c>
      <c r="T480" s="6">
        <f t="shared" si="17"/>
        <v>98295.639999999898</v>
      </c>
      <c r="U480" s="6">
        <f t="shared" si="17"/>
        <v>98295.639999999898</v>
      </c>
      <c r="V480" s="6">
        <f t="shared" si="17"/>
        <v>98295.639999999898</v>
      </c>
    </row>
    <row r="481" spans="1:22" x14ac:dyDescent="0.35">
      <c r="A481" s="2" t="s">
        <v>407</v>
      </c>
      <c r="B481" s="2"/>
      <c r="C481" s="6"/>
      <c r="D481" s="15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x14ac:dyDescent="0.35">
      <c r="A482" s="2" t="s">
        <v>395</v>
      </c>
      <c r="B482" s="2" t="s">
        <v>396</v>
      </c>
      <c r="C482" s="16">
        <v>-290302.98</v>
      </c>
      <c r="D482" s="17">
        <v>62521.61</v>
      </c>
      <c r="E482" s="16">
        <v>130177.11</v>
      </c>
      <c r="F482" s="16">
        <v>1237219</v>
      </c>
      <c r="G482" s="16">
        <v>552281.31000000006</v>
      </c>
      <c r="H482" s="16">
        <v>552281.31000000006</v>
      </c>
      <c r="I482" s="16">
        <v>552281.31000000006</v>
      </c>
      <c r="J482" s="16">
        <v>552281.31000000006</v>
      </c>
      <c r="K482" s="16">
        <v>552281.31000000006</v>
      </c>
      <c r="L482" s="16">
        <v>552281.31000000006</v>
      </c>
      <c r="M482" s="16">
        <v>552281.31000000006</v>
      </c>
      <c r="N482" s="16">
        <v>552281.31000000006</v>
      </c>
      <c r="O482" s="16">
        <v>552281.31000000006</v>
      </c>
      <c r="P482" s="16">
        <v>552281.31000000006</v>
      </c>
      <c r="Q482" s="16">
        <v>552281.31000000006</v>
      </c>
      <c r="R482" s="16">
        <v>552281.31000000006</v>
      </c>
      <c r="S482" s="16">
        <v>826308.5</v>
      </c>
      <c r="T482" s="16">
        <v>826308.5</v>
      </c>
      <c r="U482" s="16">
        <v>826308.5</v>
      </c>
      <c r="V482" s="16">
        <v>826308.5</v>
      </c>
    </row>
    <row r="483" spans="1:22" x14ac:dyDescent="0.35">
      <c r="A483" s="2" t="s">
        <v>408</v>
      </c>
      <c r="B483" s="2"/>
      <c r="C483" s="6">
        <f>C482</f>
        <v>-290302.98</v>
      </c>
      <c r="D483" s="6">
        <f t="shared" ref="D483:V483" si="18">D482</f>
        <v>62521.61</v>
      </c>
      <c r="E483" s="6">
        <f t="shared" si="18"/>
        <v>130177.11</v>
      </c>
      <c r="F483" s="6">
        <f t="shared" si="18"/>
        <v>1237219</v>
      </c>
      <c r="G483" s="6">
        <f t="shared" si="18"/>
        <v>552281.31000000006</v>
      </c>
      <c r="H483" s="6">
        <f t="shared" si="18"/>
        <v>552281.31000000006</v>
      </c>
      <c r="I483" s="6">
        <f t="shared" si="18"/>
        <v>552281.31000000006</v>
      </c>
      <c r="J483" s="6">
        <f t="shared" si="18"/>
        <v>552281.31000000006</v>
      </c>
      <c r="K483" s="6">
        <f t="shared" si="18"/>
        <v>552281.31000000006</v>
      </c>
      <c r="L483" s="6">
        <f t="shared" si="18"/>
        <v>552281.31000000006</v>
      </c>
      <c r="M483" s="6">
        <f t="shared" si="18"/>
        <v>552281.31000000006</v>
      </c>
      <c r="N483" s="6">
        <f t="shared" si="18"/>
        <v>552281.31000000006</v>
      </c>
      <c r="O483" s="6">
        <f t="shared" si="18"/>
        <v>552281.31000000006</v>
      </c>
      <c r="P483" s="6">
        <f t="shared" si="18"/>
        <v>552281.31000000006</v>
      </c>
      <c r="Q483" s="6">
        <f t="shared" si="18"/>
        <v>552281.31000000006</v>
      </c>
      <c r="R483" s="6">
        <f t="shared" si="18"/>
        <v>552281.31000000006</v>
      </c>
      <c r="S483" s="6">
        <f t="shared" si="18"/>
        <v>826308.5</v>
      </c>
      <c r="T483" s="6">
        <f t="shared" si="18"/>
        <v>826308.5</v>
      </c>
      <c r="U483" s="6">
        <f t="shared" si="18"/>
        <v>826308.5</v>
      </c>
      <c r="V483" s="6">
        <f t="shared" si="18"/>
        <v>826308.5</v>
      </c>
    </row>
    <row r="484" spans="1:22" x14ac:dyDescent="0.35">
      <c r="A484" s="2" t="s">
        <v>409</v>
      </c>
      <c r="B484" s="2"/>
      <c r="C484" s="6"/>
      <c r="D484" s="15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x14ac:dyDescent="0.35">
      <c r="A485" s="2" t="s">
        <v>147</v>
      </c>
      <c r="B485" s="2" t="s">
        <v>148</v>
      </c>
      <c r="C485" s="6">
        <v>-0.27</v>
      </c>
      <c r="D485" s="6">
        <v>0.27</v>
      </c>
      <c r="E485" s="6">
        <v>0.27</v>
      </c>
      <c r="F485" s="6">
        <v>15.69</v>
      </c>
      <c r="G485" s="6">
        <v>0.61</v>
      </c>
      <c r="H485" s="6">
        <v>0.61</v>
      </c>
      <c r="I485" s="6">
        <v>0.61</v>
      </c>
      <c r="J485" s="6">
        <v>0.61</v>
      </c>
      <c r="K485" s="6">
        <v>0.61</v>
      </c>
      <c r="L485" s="6">
        <v>0.61</v>
      </c>
      <c r="M485" s="6">
        <v>0.61</v>
      </c>
      <c r="N485" s="6">
        <v>0.61</v>
      </c>
      <c r="O485" s="6">
        <v>0.61</v>
      </c>
      <c r="P485" s="6">
        <v>0.61</v>
      </c>
      <c r="Q485" s="6">
        <v>0.61</v>
      </c>
      <c r="R485" s="6">
        <v>0.61</v>
      </c>
      <c r="S485" s="6">
        <v>1.7274999999999998</v>
      </c>
      <c r="T485" s="6">
        <v>1.7274999999999998</v>
      </c>
      <c r="U485" s="6">
        <v>1.7274999999999998</v>
      </c>
      <c r="V485" s="6">
        <v>1.7274999999999998</v>
      </c>
    </row>
    <row r="486" spans="1:22" x14ac:dyDescent="0.35">
      <c r="A486" s="2" t="s">
        <v>149</v>
      </c>
      <c r="B486" s="2" t="s">
        <v>150</v>
      </c>
      <c r="C486" s="6">
        <v>0.27</v>
      </c>
      <c r="D486" s="6">
        <v>0.27</v>
      </c>
      <c r="E486" s="6">
        <v>0.27</v>
      </c>
      <c r="F486" s="6">
        <v>0.27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  <c r="V486" s="6">
        <v>0</v>
      </c>
    </row>
    <row r="487" spans="1:22" x14ac:dyDescent="0.35">
      <c r="A487" s="2" t="s">
        <v>157</v>
      </c>
      <c r="B487" s="2" t="s">
        <v>399</v>
      </c>
      <c r="C487" s="16">
        <v>11.24</v>
      </c>
      <c r="D487" s="16">
        <v>0.27</v>
      </c>
      <c r="E487" s="16">
        <v>0.27</v>
      </c>
      <c r="F487" s="16">
        <v>0.27</v>
      </c>
      <c r="G487" s="16">
        <v>0</v>
      </c>
      <c r="H487" s="16">
        <v>0</v>
      </c>
      <c r="I487" s="16">
        <v>0</v>
      </c>
      <c r="J487" s="16">
        <v>0</v>
      </c>
      <c r="K487" s="16">
        <v>0</v>
      </c>
      <c r="L487" s="16">
        <v>0</v>
      </c>
      <c r="M487" s="16">
        <v>0</v>
      </c>
      <c r="N487" s="16">
        <v>0</v>
      </c>
      <c r="O487" s="16">
        <v>0</v>
      </c>
      <c r="P487" s="16">
        <v>0</v>
      </c>
      <c r="Q487" s="16">
        <v>0</v>
      </c>
      <c r="R487" s="16">
        <v>0</v>
      </c>
      <c r="S487" s="16">
        <v>0</v>
      </c>
      <c r="T487" s="16">
        <v>0</v>
      </c>
      <c r="U487" s="16">
        <v>0</v>
      </c>
      <c r="V487" s="16">
        <v>0</v>
      </c>
    </row>
    <row r="488" spans="1:22" x14ac:dyDescent="0.35">
      <c r="A488" s="2" t="s">
        <v>410</v>
      </c>
      <c r="B488" s="2"/>
      <c r="C488" s="6">
        <f>SUM(C485:C487)</f>
        <v>11.24</v>
      </c>
      <c r="D488" s="6">
        <f t="shared" ref="D488:V488" si="19">SUM(D485:D487)</f>
        <v>0.81</v>
      </c>
      <c r="E488" s="6">
        <f t="shared" si="19"/>
        <v>0.81</v>
      </c>
      <c r="F488" s="6">
        <f t="shared" si="19"/>
        <v>16.23</v>
      </c>
      <c r="G488" s="6">
        <f t="shared" si="19"/>
        <v>0.61</v>
      </c>
      <c r="H488" s="6">
        <f t="shared" si="19"/>
        <v>0.61</v>
      </c>
      <c r="I488" s="6">
        <f t="shared" si="19"/>
        <v>0.61</v>
      </c>
      <c r="J488" s="6">
        <f t="shared" si="19"/>
        <v>0.61</v>
      </c>
      <c r="K488" s="6">
        <f t="shared" si="19"/>
        <v>0.61</v>
      </c>
      <c r="L488" s="6">
        <f t="shared" si="19"/>
        <v>0.61</v>
      </c>
      <c r="M488" s="6">
        <f t="shared" si="19"/>
        <v>0.61</v>
      </c>
      <c r="N488" s="6">
        <f t="shared" si="19"/>
        <v>0.61</v>
      </c>
      <c r="O488" s="6">
        <f t="shared" si="19"/>
        <v>0.61</v>
      </c>
      <c r="P488" s="6">
        <f t="shared" si="19"/>
        <v>0.61</v>
      </c>
      <c r="Q488" s="6">
        <f t="shared" si="19"/>
        <v>0.61</v>
      </c>
      <c r="R488" s="6">
        <f t="shared" si="19"/>
        <v>0.61</v>
      </c>
      <c r="S488" s="6">
        <f t="shared" si="19"/>
        <v>1.7274999999999998</v>
      </c>
      <c r="T488" s="6">
        <f t="shared" si="19"/>
        <v>1.7274999999999998</v>
      </c>
      <c r="U488" s="6">
        <f t="shared" si="19"/>
        <v>1.7274999999999998</v>
      </c>
      <c r="V488" s="6">
        <f t="shared" si="19"/>
        <v>1.7274999999999998</v>
      </c>
    </row>
    <row r="489" spans="1:22" x14ac:dyDescent="0.35">
      <c r="A489" s="2" t="s">
        <v>411</v>
      </c>
      <c r="B489" s="2"/>
      <c r="C489" s="6"/>
      <c r="D489" s="15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x14ac:dyDescent="0.35">
      <c r="A490" s="2" t="s">
        <v>157</v>
      </c>
      <c r="B490" s="2" t="s">
        <v>158</v>
      </c>
      <c r="C490" s="6">
        <v>-32902.300000000003</v>
      </c>
      <c r="D490" s="15">
        <v>32902.300000000003</v>
      </c>
      <c r="E490" s="6">
        <v>0.27</v>
      </c>
      <c r="F490" s="6">
        <v>0.27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-6044888.0350000001</v>
      </c>
      <c r="T490" s="6">
        <v>-6044888.0350000001</v>
      </c>
      <c r="U490" s="6">
        <v>-6044888.0350000001</v>
      </c>
      <c r="V490" s="6">
        <v>-6044888.0350000001</v>
      </c>
    </row>
    <row r="491" spans="1:22" x14ac:dyDescent="0.35">
      <c r="A491" s="2" t="s">
        <v>157</v>
      </c>
      <c r="B491" s="2" t="s">
        <v>159</v>
      </c>
      <c r="C491" s="6">
        <v>0.27</v>
      </c>
      <c r="D491" s="6">
        <v>0.27</v>
      </c>
      <c r="E491" s="6">
        <v>0.27</v>
      </c>
      <c r="F491" s="6">
        <v>0.27</v>
      </c>
      <c r="G491" s="6">
        <v>0</v>
      </c>
      <c r="H491" s="6">
        <v>0</v>
      </c>
      <c r="I491" s="6">
        <v>0</v>
      </c>
      <c r="J491" s="6">
        <v>0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  <c r="T491" s="6">
        <v>0</v>
      </c>
      <c r="U491" s="6">
        <v>0</v>
      </c>
      <c r="V491" s="6">
        <v>0</v>
      </c>
    </row>
    <row r="492" spans="1:22" x14ac:dyDescent="0.35">
      <c r="A492" s="2" t="s">
        <v>157</v>
      </c>
      <c r="B492" s="2" t="s">
        <v>160</v>
      </c>
      <c r="C492" s="6">
        <v>1736.71</v>
      </c>
      <c r="D492" s="15">
        <v>1192.4000000000001</v>
      </c>
      <c r="E492" s="6">
        <v>1686.08</v>
      </c>
      <c r="F492" s="6">
        <v>1795.43</v>
      </c>
      <c r="G492" s="6">
        <v>2236.3000000000002</v>
      </c>
      <c r="H492" s="6">
        <v>2236.3000000000002</v>
      </c>
      <c r="I492" s="6">
        <v>2236.3000000000002</v>
      </c>
      <c r="J492" s="6">
        <v>2236.3000000000002</v>
      </c>
      <c r="K492" s="6">
        <v>2236.3000000000002</v>
      </c>
      <c r="L492" s="6">
        <v>2236.3000000000002</v>
      </c>
      <c r="M492" s="6">
        <v>2236.3000000000002</v>
      </c>
      <c r="N492" s="6">
        <v>2236.3000000000002</v>
      </c>
      <c r="O492" s="6">
        <v>2236.3000000000002</v>
      </c>
      <c r="P492" s="6">
        <v>2236.3000000000002</v>
      </c>
      <c r="Q492" s="6">
        <v>2236.3000000000002</v>
      </c>
      <c r="R492" s="6">
        <v>2236.3000000000002</v>
      </c>
      <c r="S492" s="6">
        <v>98938.684999999998</v>
      </c>
      <c r="T492" s="6">
        <v>98938.684999999998</v>
      </c>
      <c r="U492" s="6">
        <v>98938.684999999998</v>
      </c>
      <c r="V492" s="6">
        <v>98938.684999999998</v>
      </c>
    </row>
    <row r="493" spans="1:22" x14ac:dyDescent="0.35">
      <c r="A493" s="2" t="s">
        <v>157</v>
      </c>
      <c r="B493" s="2" t="s">
        <v>161</v>
      </c>
      <c r="C493" s="6">
        <v>0.27</v>
      </c>
      <c r="D493" s="6">
        <v>0.27</v>
      </c>
      <c r="E493" s="6">
        <v>0.27</v>
      </c>
      <c r="F493" s="6">
        <v>0.27</v>
      </c>
      <c r="G493" s="6">
        <v>0</v>
      </c>
      <c r="H493" s="6">
        <v>0</v>
      </c>
      <c r="I493" s="6">
        <v>0</v>
      </c>
      <c r="J493" s="6">
        <v>0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  <c r="T493" s="6">
        <v>0</v>
      </c>
      <c r="U493" s="6">
        <v>0</v>
      </c>
      <c r="V493" s="6">
        <v>0</v>
      </c>
    </row>
    <row r="494" spans="1:22" x14ac:dyDescent="0.35">
      <c r="A494" s="2" t="s">
        <v>157</v>
      </c>
      <c r="B494" s="2" t="s">
        <v>162</v>
      </c>
      <c r="C494" s="6">
        <v>114020.25</v>
      </c>
      <c r="D494" s="15">
        <v>78293.67</v>
      </c>
      <c r="E494" s="6">
        <v>110702.53</v>
      </c>
      <c r="F494" s="6">
        <f>-110702.53+235766.02</f>
        <v>125063.48999999999</v>
      </c>
      <c r="G494" s="6">
        <v>148293.04</v>
      </c>
      <c r="H494" s="6">
        <v>148293.04</v>
      </c>
      <c r="I494" s="6">
        <v>148293.04</v>
      </c>
      <c r="J494" s="6">
        <v>148293.04</v>
      </c>
      <c r="K494" s="6">
        <v>148293.04</v>
      </c>
      <c r="L494" s="6">
        <v>148293.04</v>
      </c>
      <c r="M494" s="6">
        <v>148293.04</v>
      </c>
      <c r="N494" s="6">
        <v>148293.04</v>
      </c>
      <c r="O494" s="6">
        <v>148293.04</v>
      </c>
      <c r="P494" s="6">
        <v>148293.04</v>
      </c>
      <c r="Q494" s="6">
        <v>148293.04</v>
      </c>
      <c r="R494" s="6">
        <v>148293.04</v>
      </c>
      <c r="S494" s="6">
        <v>6497064.9725000001</v>
      </c>
      <c r="T494" s="6">
        <v>6497064.9725000001</v>
      </c>
      <c r="U494" s="6">
        <v>6497064.9725000001</v>
      </c>
      <c r="V494" s="6">
        <v>6497064.9725000001</v>
      </c>
    </row>
    <row r="495" spans="1:22" x14ac:dyDescent="0.35">
      <c r="A495" s="2" t="s">
        <v>157</v>
      </c>
      <c r="B495" s="2" t="s">
        <v>163</v>
      </c>
      <c r="C495" s="6">
        <v>0.27</v>
      </c>
      <c r="D495" s="6">
        <v>0.27</v>
      </c>
      <c r="E495" s="6">
        <v>0.27</v>
      </c>
      <c r="F495" s="6">
        <v>0.27</v>
      </c>
      <c r="G495" s="6">
        <v>0</v>
      </c>
      <c r="H495" s="6">
        <v>0</v>
      </c>
      <c r="I495" s="6">
        <v>0</v>
      </c>
      <c r="J495" s="6">
        <v>0</v>
      </c>
      <c r="K495" s="6">
        <v>0</v>
      </c>
      <c r="L495" s="6">
        <v>0</v>
      </c>
      <c r="M495" s="6">
        <v>0</v>
      </c>
      <c r="N495" s="6">
        <v>0</v>
      </c>
      <c r="O495" s="6">
        <v>0</v>
      </c>
      <c r="P495" s="6">
        <v>0</v>
      </c>
      <c r="Q495" s="6">
        <v>0</v>
      </c>
      <c r="R495" s="6">
        <v>0</v>
      </c>
      <c r="S495" s="6">
        <v>0</v>
      </c>
      <c r="T495" s="6">
        <v>0</v>
      </c>
      <c r="U495" s="6">
        <v>0</v>
      </c>
      <c r="V495" s="6">
        <v>0</v>
      </c>
    </row>
    <row r="496" spans="1:22" x14ac:dyDescent="0.35">
      <c r="A496" s="2" t="s">
        <v>157</v>
      </c>
      <c r="B496" s="2" t="s">
        <v>164</v>
      </c>
      <c r="C496" s="6">
        <v>-923207.84</v>
      </c>
      <c r="D496" s="15">
        <v>5374929.6200000001</v>
      </c>
      <c r="E496" s="6">
        <v>63522.78</v>
      </c>
      <c r="F496" s="6">
        <v>67643.070000000007</v>
      </c>
      <c r="G496" s="6">
        <v>80892.22</v>
      </c>
      <c r="H496" s="6">
        <v>80892.22</v>
      </c>
      <c r="I496" s="6">
        <v>80892.22</v>
      </c>
      <c r="J496" s="6">
        <v>80892.22</v>
      </c>
      <c r="K496" s="6">
        <v>80892.22</v>
      </c>
      <c r="L496" s="6">
        <v>80892.22</v>
      </c>
      <c r="M496" s="6">
        <v>80892.22</v>
      </c>
      <c r="N496" s="6">
        <v>80892.22</v>
      </c>
      <c r="O496" s="6">
        <v>80892.22</v>
      </c>
      <c r="P496" s="6">
        <v>80892.22</v>
      </c>
      <c r="Q496" s="6">
        <v>80892.22</v>
      </c>
      <c r="R496" s="6">
        <v>80892.22</v>
      </c>
      <c r="S496" s="6">
        <v>-16985498.439999998</v>
      </c>
      <c r="T496" s="6">
        <v>-16985498.439999998</v>
      </c>
      <c r="U496" s="6">
        <v>-16985498.439999998</v>
      </c>
      <c r="V496" s="6">
        <v>-16985498.439999998</v>
      </c>
    </row>
    <row r="497" spans="1:22" x14ac:dyDescent="0.35">
      <c r="A497" s="2" t="s">
        <v>157</v>
      </c>
      <c r="B497" s="2" t="s">
        <v>165</v>
      </c>
      <c r="C497" s="6">
        <v>3949.37</v>
      </c>
      <c r="D497" s="15">
        <v>146774.68</v>
      </c>
      <c r="E497" s="6">
        <v>1932.91</v>
      </c>
      <c r="F497" s="6">
        <v>2058.29</v>
      </c>
      <c r="G497" s="6">
        <v>568.04999999999995</v>
      </c>
      <c r="H497" s="6">
        <v>568.04999999999995</v>
      </c>
      <c r="I497" s="6">
        <v>568.04999999999995</v>
      </c>
      <c r="J497" s="6">
        <v>568.04999999999995</v>
      </c>
      <c r="K497" s="6">
        <v>568.04999999999995</v>
      </c>
      <c r="L497" s="6">
        <v>568.04999999999995</v>
      </c>
      <c r="M497" s="6">
        <v>568.04999999999995</v>
      </c>
      <c r="N497" s="6">
        <v>568.04999999999995</v>
      </c>
      <c r="O497" s="6">
        <v>568.04999999999995</v>
      </c>
      <c r="P497" s="6">
        <v>568.04999999999995</v>
      </c>
      <c r="Q497" s="6">
        <v>568.04999999999995</v>
      </c>
      <c r="R497" s="6">
        <v>568.04999999999995</v>
      </c>
      <c r="S497" s="6">
        <v>260022.7225</v>
      </c>
      <c r="T497" s="6">
        <v>260022.7225</v>
      </c>
      <c r="U497" s="6">
        <v>260022.7225</v>
      </c>
      <c r="V497" s="6">
        <v>260022.7225</v>
      </c>
    </row>
    <row r="498" spans="1:22" x14ac:dyDescent="0.35">
      <c r="A498" s="2" t="s">
        <v>157</v>
      </c>
      <c r="B498" s="2" t="s">
        <v>166</v>
      </c>
      <c r="C498" s="6">
        <v>0.27</v>
      </c>
      <c r="D498" s="6">
        <v>0.27</v>
      </c>
      <c r="E498" s="6">
        <v>0.27</v>
      </c>
      <c r="F498" s="6">
        <v>0.27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  <c r="V498" s="6">
        <v>0</v>
      </c>
    </row>
    <row r="499" spans="1:22" x14ac:dyDescent="0.35">
      <c r="A499" s="2" t="s">
        <v>157</v>
      </c>
      <c r="B499" s="2" t="s">
        <v>167</v>
      </c>
      <c r="C499" s="6">
        <v>287525.33</v>
      </c>
      <c r="D499" s="15">
        <v>10188368.35</v>
      </c>
      <c r="E499" s="6">
        <v>126887.34</v>
      </c>
      <c r="F499" s="6">
        <f>-126887.34+270235.21</f>
        <v>143347.87000000002</v>
      </c>
      <c r="G499" s="6">
        <v>130987.33</v>
      </c>
      <c r="H499" s="6">
        <v>130987.33</v>
      </c>
      <c r="I499" s="6">
        <v>130987.33</v>
      </c>
      <c r="J499" s="6">
        <v>130987.33</v>
      </c>
      <c r="K499" s="6">
        <v>130987.33</v>
      </c>
      <c r="L499" s="6">
        <v>130987.33</v>
      </c>
      <c r="M499" s="6">
        <v>130987.33</v>
      </c>
      <c r="N499" s="6">
        <v>130987.33</v>
      </c>
      <c r="O499" s="6">
        <v>130987.33</v>
      </c>
      <c r="P499" s="6">
        <v>130987.33</v>
      </c>
      <c r="Q499" s="6">
        <v>130987.33</v>
      </c>
      <c r="R499" s="6">
        <v>130987.33</v>
      </c>
      <c r="S499" s="6">
        <v>16789507.2775</v>
      </c>
      <c r="T499" s="6">
        <v>16789507.2775</v>
      </c>
      <c r="U499" s="6">
        <v>16789507.2775</v>
      </c>
      <c r="V499" s="6">
        <v>16789507.2775</v>
      </c>
    </row>
    <row r="500" spans="1:22" x14ac:dyDescent="0.35">
      <c r="A500" s="2" t="s">
        <v>157</v>
      </c>
      <c r="B500" s="2" t="s">
        <v>400</v>
      </c>
      <c r="C500" s="6">
        <v>-14406114.41</v>
      </c>
      <c r="D500" s="6">
        <v>0.27</v>
      </c>
      <c r="E500" s="6">
        <v>0.27</v>
      </c>
      <c r="F500" s="6">
        <v>0.27</v>
      </c>
      <c r="G500" s="6">
        <v>1200509.53</v>
      </c>
      <c r="H500" s="6">
        <v>1200509.53</v>
      </c>
      <c r="I500" s="6">
        <v>1200509.53</v>
      </c>
      <c r="J500" s="6">
        <v>1200509.53</v>
      </c>
      <c r="K500" s="6">
        <v>1200509.53</v>
      </c>
      <c r="L500" s="6">
        <v>1200509.53</v>
      </c>
      <c r="M500" s="6">
        <v>1200509.53</v>
      </c>
      <c r="N500" s="6">
        <v>1200509.53</v>
      </c>
      <c r="O500" s="6">
        <v>1200509.53</v>
      </c>
      <c r="P500" s="6">
        <v>1200509.53</v>
      </c>
      <c r="Q500" s="6">
        <v>1200509.53</v>
      </c>
      <c r="R500" s="6">
        <v>1200509.53</v>
      </c>
      <c r="S500" s="6">
        <v>0</v>
      </c>
      <c r="T500" s="6">
        <v>0</v>
      </c>
      <c r="U500" s="6">
        <v>0</v>
      </c>
      <c r="V500" s="6">
        <v>0</v>
      </c>
    </row>
    <row r="501" spans="1:22" x14ac:dyDescent="0.35">
      <c r="A501" s="2" t="s">
        <v>157</v>
      </c>
      <c r="B501" s="2" t="s">
        <v>168</v>
      </c>
      <c r="C501" s="6">
        <v>0.27</v>
      </c>
      <c r="D501" s="6">
        <v>0.27</v>
      </c>
      <c r="E501" s="6">
        <v>0.27</v>
      </c>
      <c r="F501" s="6">
        <v>0.27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  <c r="V501" s="6">
        <v>0</v>
      </c>
    </row>
    <row r="502" spans="1:22" x14ac:dyDescent="0.35">
      <c r="A502" s="2" t="s">
        <v>157</v>
      </c>
      <c r="B502" s="2" t="s">
        <v>169</v>
      </c>
      <c r="C502" s="6">
        <v>40489.870000000003</v>
      </c>
      <c r="D502" s="15">
        <v>-7711981.0099999998</v>
      </c>
      <c r="E502" s="6">
        <v>114797.47</v>
      </c>
      <c r="F502" s="6">
        <v>122243.57</v>
      </c>
      <c r="G502" s="6">
        <v>147414.46</v>
      </c>
      <c r="H502" s="6">
        <v>147414.46</v>
      </c>
      <c r="I502" s="6">
        <v>147414.46</v>
      </c>
      <c r="J502" s="6">
        <v>147414.46</v>
      </c>
      <c r="K502" s="6">
        <v>147414.46</v>
      </c>
      <c r="L502" s="6">
        <v>147414.46</v>
      </c>
      <c r="M502" s="6">
        <v>147414.46</v>
      </c>
      <c r="N502" s="6">
        <v>147414.46</v>
      </c>
      <c r="O502" s="6">
        <v>147414.46</v>
      </c>
      <c r="P502" s="6">
        <v>147414.46</v>
      </c>
      <c r="Q502" s="6">
        <v>147414.46</v>
      </c>
      <c r="R502" s="6">
        <v>147414.46</v>
      </c>
      <c r="S502" s="6">
        <v>-16516611.502499998</v>
      </c>
      <c r="T502" s="6">
        <v>-16516611.502499998</v>
      </c>
      <c r="U502" s="6">
        <v>-16516611.502499998</v>
      </c>
      <c r="V502" s="6">
        <v>-16516611.502499998</v>
      </c>
    </row>
    <row r="503" spans="1:22" x14ac:dyDescent="0.35">
      <c r="A503" s="2" t="s">
        <v>157</v>
      </c>
      <c r="B503" s="2" t="s">
        <v>170</v>
      </c>
      <c r="C503" s="6">
        <v>0.27</v>
      </c>
      <c r="D503" s="6">
        <v>0.27</v>
      </c>
      <c r="E503" s="6">
        <v>0.27</v>
      </c>
      <c r="F503" s="6">
        <v>0.27</v>
      </c>
      <c r="G503" s="6">
        <v>0</v>
      </c>
      <c r="H503" s="6">
        <v>0</v>
      </c>
      <c r="I503" s="6">
        <v>0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  <c r="Q503" s="6">
        <v>0</v>
      </c>
      <c r="R503" s="6">
        <v>0</v>
      </c>
      <c r="S503" s="6">
        <v>0</v>
      </c>
      <c r="T503" s="6">
        <v>0</v>
      </c>
      <c r="U503" s="6">
        <v>0</v>
      </c>
      <c r="V503" s="6">
        <v>0</v>
      </c>
    </row>
    <row r="504" spans="1:22" x14ac:dyDescent="0.35">
      <c r="A504" s="2" t="s">
        <v>157</v>
      </c>
      <c r="B504" s="2" t="s">
        <v>171</v>
      </c>
      <c r="C504" s="6">
        <v>9451.9</v>
      </c>
      <c r="D504" s="15">
        <v>-154851.9</v>
      </c>
      <c r="E504" s="6">
        <v>5512.66</v>
      </c>
      <c r="F504" s="6">
        <v>5870.2</v>
      </c>
      <c r="G504" s="6">
        <v>11542.03</v>
      </c>
      <c r="H504" s="6">
        <v>11542.03</v>
      </c>
      <c r="I504" s="6">
        <v>11542.03</v>
      </c>
      <c r="J504" s="6">
        <v>11542.03</v>
      </c>
      <c r="K504" s="6">
        <v>11542.03</v>
      </c>
      <c r="L504" s="6">
        <v>11542.03</v>
      </c>
      <c r="M504" s="6">
        <v>11542.03</v>
      </c>
      <c r="N504" s="6">
        <v>11542.03</v>
      </c>
      <c r="O504" s="6">
        <v>11542.03</v>
      </c>
      <c r="P504" s="6">
        <v>11542.03</v>
      </c>
      <c r="Q504" s="6">
        <v>11542.03</v>
      </c>
      <c r="R504" s="6">
        <v>11542.03</v>
      </c>
      <c r="S504" s="6">
        <v>264829.96250000002</v>
      </c>
      <c r="T504" s="6">
        <v>264829.96250000002</v>
      </c>
      <c r="U504" s="6">
        <v>264829.96250000002</v>
      </c>
      <c r="V504" s="6">
        <v>264829.96250000002</v>
      </c>
    </row>
    <row r="505" spans="1:22" x14ac:dyDescent="0.35">
      <c r="A505" s="2" t="s">
        <v>157</v>
      </c>
      <c r="B505" s="2" t="s">
        <v>172</v>
      </c>
      <c r="C505" s="6">
        <v>0.27</v>
      </c>
      <c r="D505" s="6">
        <v>0.27</v>
      </c>
      <c r="E505" s="6">
        <v>0.27</v>
      </c>
      <c r="F505" s="6">
        <v>0.27</v>
      </c>
      <c r="G505" s="6">
        <v>0</v>
      </c>
      <c r="H505" s="6">
        <v>0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  <c r="V505" s="6">
        <v>0</v>
      </c>
    </row>
    <row r="506" spans="1:22" x14ac:dyDescent="0.35">
      <c r="A506" s="2" t="s">
        <v>157</v>
      </c>
      <c r="B506" s="2" t="s">
        <v>173</v>
      </c>
      <c r="C506" s="6">
        <v>561272.15</v>
      </c>
      <c r="D506" s="15">
        <v>-10023970.890000001</v>
      </c>
      <c r="E506" s="6">
        <v>465460.76</v>
      </c>
      <c r="F506" s="6">
        <f>-465460.76+1094553.6</f>
        <v>629092.84000000008</v>
      </c>
      <c r="G506" s="6">
        <v>687239.96</v>
      </c>
      <c r="H506" s="6">
        <v>687239.96</v>
      </c>
      <c r="I506" s="6">
        <v>687239.96</v>
      </c>
      <c r="J506" s="6">
        <v>687239.96</v>
      </c>
      <c r="K506" s="6">
        <v>687239.96</v>
      </c>
      <c r="L506" s="6">
        <v>687239.96</v>
      </c>
      <c r="M506" s="6">
        <v>687239.96</v>
      </c>
      <c r="N506" s="6">
        <v>687239.96</v>
      </c>
      <c r="O506" s="6">
        <v>687239.96</v>
      </c>
      <c r="P506" s="6">
        <v>687239.96</v>
      </c>
      <c r="Q506" s="6">
        <v>687239.96</v>
      </c>
      <c r="R506" s="6">
        <v>687239.96</v>
      </c>
      <c r="S506" s="6">
        <v>17406151.545000002</v>
      </c>
      <c r="T506" s="6">
        <v>17406151.545000002</v>
      </c>
      <c r="U506" s="6">
        <v>17406151.545000002</v>
      </c>
      <c r="V506" s="6">
        <v>17406151.545000002</v>
      </c>
    </row>
    <row r="507" spans="1:22" x14ac:dyDescent="0.35">
      <c r="A507" s="2" t="s">
        <v>157</v>
      </c>
      <c r="B507" s="2" t="s">
        <v>174</v>
      </c>
      <c r="C507" s="6">
        <v>0.27</v>
      </c>
      <c r="D507" s="6">
        <v>0.27</v>
      </c>
      <c r="E507" s="6">
        <v>0.27</v>
      </c>
      <c r="F507" s="6">
        <v>0.27</v>
      </c>
      <c r="G507" s="6">
        <v>0</v>
      </c>
      <c r="H507" s="6">
        <v>0</v>
      </c>
      <c r="I507" s="6">
        <v>0</v>
      </c>
      <c r="J507" s="6">
        <v>0</v>
      </c>
      <c r="K507" s="6">
        <v>0</v>
      </c>
      <c r="L507" s="6">
        <v>0</v>
      </c>
      <c r="M507" s="6">
        <v>0</v>
      </c>
      <c r="N507" s="6">
        <v>0</v>
      </c>
      <c r="O507" s="6">
        <v>0</v>
      </c>
      <c r="P507" s="6">
        <v>0</v>
      </c>
      <c r="Q507" s="6">
        <v>0</v>
      </c>
      <c r="R507" s="6">
        <v>0</v>
      </c>
      <c r="S507" s="6">
        <v>0</v>
      </c>
      <c r="T507" s="6">
        <v>0</v>
      </c>
      <c r="U507" s="6">
        <v>0</v>
      </c>
      <c r="V507" s="6">
        <v>0</v>
      </c>
    </row>
    <row r="508" spans="1:22" x14ac:dyDescent="0.35">
      <c r="A508" s="2" t="s">
        <v>157</v>
      </c>
      <c r="B508" s="2" t="s">
        <v>175</v>
      </c>
      <c r="C508" s="6">
        <v>1260383.71</v>
      </c>
      <c r="D508" s="15">
        <v>1878761.73</v>
      </c>
      <c r="E508" s="6">
        <v>-46944.3</v>
      </c>
      <c r="F508" s="6">
        <v>-49989.24</v>
      </c>
      <c r="G508" s="6">
        <v>-60283.23</v>
      </c>
      <c r="H508" s="6">
        <v>-60283.23</v>
      </c>
      <c r="I508" s="6">
        <v>-60283.23</v>
      </c>
      <c r="J508" s="6">
        <v>-60283.23</v>
      </c>
      <c r="K508" s="6">
        <v>-60283.23</v>
      </c>
      <c r="L508" s="6">
        <v>-60283.23</v>
      </c>
      <c r="M508" s="6">
        <v>-60283.23</v>
      </c>
      <c r="N508" s="6">
        <v>-60283.23</v>
      </c>
      <c r="O508" s="6">
        <v>-60283.23</v>
      </c>
      <c r="P508" s="6">
        <v>-60283.23</v>
      </c>
      <c r="Q508" s="6">
        <v>-60283.23</v>
      </c>
      <c r="R508" s="6">
        <v>-60283.23</v>
      </c>
      <c r="S508" s="6">
        <v>-11799811.085000001</v>
      </c>
      <c r="T508" s="6">
        <v>-11799811.085000001</v>
      </c>
      <c r="U508" s="6">
        <v>-11799811.085000001</v>
      </c>
      <c r="V508" s="6">
        <v>-11799811.085000001</v>
      </c>
    </row>
    <row r="509" spans="1:22" x14ac:dyDescent="0.35">
      <c r="A509" s="2" t="s">
        <v>157</v>
      </c>
      <c r="B509" s="2" t="s">
        <v>176</v>
      </c>
      <c r="C509" s="6">
        <v>0.27</v>
      </c>
      <c r="D509" s="6">
        <v>0.27</v>
      </c>
      <c r="E509" s="6">
        <v>0.27</v>
      </c>
      <c r="F509" s="6">
        <v>0.27</v>
      </c>
      <c r="G509" s="6">
        <v>0</v>
      </c>
      <c r="H509" s="6">
        <v>0</v>
      </c>
      <c r="I509" s="6">
        <v>0</v>
      </c>
      <c r="J509" s="6">
        <v>0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  <c r="P509" s="6">
        <v>0</v>
      </c>
      <c r="Q509" s="6">
        <v>0</v>
      </c>
      <c r="R509" s="6">
        <v>0</v>
      </c>
      <c r="S509" s="6">
        <v>0</v>
      </c>
      <c r="T509" s="6">
        <v>0</v>
      </c>
      <c r="U509" s="6">
        <v>0</v>
      </c>
      <c r="V509" s="6">
        <v>0</v>
      </c>
    </row>
    <row r="510" spans="1:22" x14ac:dyDescent="0.35">
      <c r="A510" s="2" t="s">
        <v>157</v>
      </c>
      <c r="B510" s="2" t="s">
        <v>177</v>
      </c>
      <c r="C510" s="6">
        <v>7155.7</v>
      </c>
      <c r="D510" s="15">
        <v>21450.63</v>
      </c>
      <c r="E510" s="6">
        <v>3489.88</v>
      </c>
      <c r="F510" s="6">
        <v>3716.25</v>
      </c>
      <c r="G510" s="6">
        <v>753.95</v>
      </c>
      <c r="H510" s="6">
        <v>753.95</v>
      </c>
      <c r="I510" s="6">
        <v>753.95</v>
      </c>
      <c r="J510" s="6">
        <v>753.95</v>
      </c>
      <c r="K510" s="6">
        <v>753.95</v>
      </c>
      <c r="L510" s="6">
        <v>753.95</v>
      </c>
      <c r="M510" s="6">
        <v>753.95</v>
      </c>
      <c r="N510" s="6">
        <v>753.95</v>
      </c>
      <c r="O510" s="6">
        <v>753.95</v>
      </c>
      <c r="P510" s="6">
        <v>753.95</v>
      </c>
      <c r="Q510" s="6">
        <v>753.95</v>
      </c>
      <c r="R510" s="6">
        <v>753.95</v>
      </c>
      <c r="S510" s="6">
        <v>184101.5625</v>
      </c>
      <c r="T510" s="6">
        <v>184101.5625</v>
      </c>
      <c r="U510" s="6">
        <v>184101.5625</v>
      </c>
      <c r="V510" s="6">
        <v>184101.5625</v>
      </c>
    </row>
    <row r="511" spans="1:22" x14ac:dyDescent="0.35">
      <c r="A511" s="2" t="s">
        <v>157</v>
      </c>
      <c r="B511" s="2" t="s">
        <v>178</v>
      </c>
      <c r="C511" s="6">
        <v>0.27</v>
      </c>
      <c r="D511" s="6">
        <v>0.27</v>
      </c>
      <c r="E511" s="6">
        <v>0.27</v>
      </c>
      <c r="F511" s="6">
        <v>0.27</v>
      </c>
      <c r="G511" s="6">
        <v>0</v>
      </c>
      <c r="H511" s="6">
        <v>0</v>
      </c>
      <c r="I511" s="6">
        <v>0</v>
      </c>
      <c r="J511" s="6">
        <v>0</v>
      </c>
      <c r="K511" s="6">
        <v>0</v>
      </c>
      <c r="L511" s="6">
        <v>0</v>
      </c>
      <c r="M511" s="6">
        <v>0</v>
      </c>
      <c r="N511" s="6">
        <v>0</v>
      </c>
      <c r="O511" s="6">
        <v>0</v>
      </c>
      <c r="P511" s="6">
        <v>0</v>
      </c>
      <c r="Q511" s="6">
        <v>0</v>
      </c>
      <c r="R511" s="6">
        <v>0</v>
      </c>
      <c r="S511" s="6">
        <v>0</v>
      </c>
      <c r="T511" s="6">
        <v>0</v>
      </c>
      <c r="U511" s="6">
        <v>0</v>
      </c>
      <c r="V511" s="6">
        <v>0</v>
      </c>
    </row>
    <row r="512" spans="1:22" x14ac:dyDescent="0.35">
      <c r="A512" s="2" t="s">
        <v>157</v>
      </c>
      <c r="B512" s="2" t="s">
        <v>179</v>
      </c>
      <c r="C512" s="6">
        <v>909440.51</v>
      </c>
      <c r="D512" s="15">
        <v>1490020.25</v>
      </c>
      <c r="E512" s="6">
        <v>341892.41</v>
      </c>
      <c r="F512" s="6">
        <f>-341892.41+803972.76</f>
        <v>462080.35000000003</v>
      </c>
      <c r="G512" s="6">
        <v>41489.69</v>
      </c>
      <c r="H512" s="6">
        <v>41489.69</v>
      </c>
      <c r="I512" s="6">
        <v>41489.69</v>
      </c>
      <c r="J512" s="6">
        <v>41489.69</v>
      </c>
      <c r="K512" s="6">
        <v>41489.69</v>
      </c>
      <c r="L512" s="6">
        <v>41489.69</v>
      </c>
      <c r="M512" s="6">
        <v>41489.69</v>
      </c>
      <c r="N512" s="6">
        <v>41489.69</v>
      </c>
      <c r="O512" s="6">
        <v>41489.69</v>
      </c>
      <c r="P512" s="6">
        <v>41489.69</v>
      </c>
      <c r="Q512" s="6">
        <v>41489.69</v>
      </c>
      <c r="R512" s="6">
        <v>41489.69</v>
      </c>
      <c r="S512" s="6">
        <v>11600981.2425</v>
      </c>
      <c r="T512" s="6">
        <v>11600981.2425</v>
      </c>
      <c r="U512" s="6">
        <v>11600981.2425</v>
      </c>
      <c r="V512" s="6">
        <v>11600981.2425</v>
      </c>
    </row>
    <row r="513" spans="1:22" s="13" customFormat="1" x14ac:dyDescent="0.35">
      <c r="A513" s="14" t="s">
        <v>268</v>
      </c>
      <c r="B513" s="14" t="s">
        <v>421</v>
      </c>
      <c r="C513" s="16">
        <v>0.27</v>
      </c>
      <c r="D513" s="16">
        <v>0.27</v>
      </c>
      <c r="E513" s="16">
        <v>0.27</v>
      </c>
      <c r="F513" s="16">
        <v>0.27</v>
      </c>
      <c r="G513" s="16">
        <v>0.27</v>
      </c>
      <c r="H513" s="16">
        <v>0.27</v>
      </c>
      <c r="I513" s="16">
        <v>0.27</v>
      </c>
      <c r="J513" s="16">
        <v>0.27</v>
      </c>
      <c r="K513" s="16">
        <v>0.27</v>
      </c>
      <c r="L513" s="16">
        <v>0.27</v>
      </c>
      <c r="M513" s="16">
        <v>0.27</v>
      </c>
      <c r="N513" s="16">
        <v>0.27</v>
      </c>
      <c r="O513" s="16">
        <v>0.27</v>
      </c>
      <c r="P513" s="16">
        <v>0.27</v>
      </c>
      <c r="Q513" s="16">
        <v>0.27</v>
      </c>
      <c r="R513" s="16">
        <v>0.27</v>
      </c>
      <c r="S513" s="16">
        <v>173274.9025</v>
      </c>
      <c r="T513" s="16">
        <v>173274.9025</v>
      </c>
      <c r="U513" s="16">
        <v>173274.9025</v>
      </c>
      <c r="V513" s="16">
        <v>173274.9025</v>
      </c>
    </row>
    <row r="514" spans="1:22" x14ac:dyDescent="0.35">
      <c r="A514" s="2" t="s">
        <v>412</v>
      </c>
      <c r="B514" s="2"/>
      <c r="C514" s="6">
        <f>SUM(C490:C513)</f>
        <v>-12166796.080000004</v>
      </c>
      <c r="D514" s="6">
        <f t="shared" ref="D514:V514" si="20">SUM(D490:D513)</f>
        <v>1321893.0699999952</v>
      </c>
      <c r="E514" s="6">
        <f t="shared" si="20"/>
        <v>1188944.03</v>
      </c>
      <c r="F514" s="6">
        <f t="shared" si="20"/>
        <v>1512925.6300000004</v>
      </c>
      <c r="G514" s="6">
        <f t="shared" si="20"/>
        <v>2391643.6</v>
      </c>
      <c r="H514" s="6">
        <f t="shared" si="20"/>
        <v>2391643.6</v>
      </c>
      <c r="I514" s="6">
        <f t="shared" si="20"/>
        <v>2391643.6</v>
      </c>
      <c r="J514" s="6">
        <f t="shared" si="20"/>
        <v>2391643.6</v>
      </c>
      <c r="K514" s="6">
        <f t="shared" si="20"/>
        <v>2391643.6</v>
      </c>
      <c r="L514" s="6">
        <f t="shared" si="20"/>
        <v>2391643.6</v>
      </c>
      <c r="M514" s="6">
        <f t="shared" si="20"/>
        <v>2391643.6</v>
      </c>
      <c r="N514" s="6">
        <f t="shared" si="20"/>
        <v>2391643.6</v>
      </c>
      <c r="O514" s="6">
        <f t="shared" si="20"/>
        <v>2391643.6</v>
      </c>
      <c r="P514" s="6">
        <f t="shared" si="20"/>
        <v>2391643.6</v>
      </c>
      <c r="Q514" s="6">
        <f t="shared" si="20"/>
        <v>2391643.6</v>
      </c>
      <c r="R514" s="6">
        <f t="shared" si="20"/>
        <v>2391643.6</v>
      </c>
      <c r="S514" s="6">
        <f t="shared" si="20"/>
        <v>1928063.8100000045</v>
      </c>
      <c r="T514" s="6">
        <f t="shared" si="20"/>
        <v>1928063.8100000045</v>
      </c>
      <c r="U514" s="6">
        <f t="shared" si="20"/>
        <v>1928063.8100000045</v>
      </c>
      <c r="V514" s="6">
        <f t="shared" si="20"/>
        <v>1928063.8100000045</v>
      </c>
    </row>
    <row r="515" spans="1:22" x14ac:dyDescent="0.35">
      <c r="A515" s="2" t="s">
        <v>413</v>
      </c>
      <c r="B515" s="2"/>
      <c r="G515" s="2"/>
    </row>
    <row r="516" spans="1:22" x14ac:dyDescent="0.35">
      <c r="A516" s="2" t="s">
        <v>414</v>
      </c>
      <c r="B516" s="2"/>
      <c r="C516" s="6">
        <f>C514+C488+C483+C480+C398+C387+C384+C323+C319+C316+C259+C246+C221+C168+C161+C153+C149+C124+C87+C83+C80</f>
        <v>-3138417.550000011</v>
      </c>
      <c r="D516" s="6">
        <f t="shared" ref="D516:V516" si="21">D514+D488+D483+D480+D398+D387+D384+D323+D319+D316+D259+D246+D221+D168+D161+D153+D149+D124+D87+D83+D80</f>
        <v>584983.49999999395</v>
      </c>
      <c r="E516" s="6">
        <f t="shared" si="21"/>
        <v>732738.99000000092</v>
      </c>
      <c r="F516" s="6">
        <f t="shared" si="21"/>
        <v>-1440839.5100000021</v>
      </c>
      <c r="G516" s="6">
        <f t="shared" si="21"/>
        <v>-170301.03166666656</v>
      </c>
      <c r="H516" s="6">
        <f t="shared" si="21"/>
        <v>-170301.03166666656</v>
      </c>
      <c r="I516" s="6">
        <f t="shared" si="21"/>
        <v>-170301.03166666656</v>
      </c>
      <c r="J516" s="6">
        <f t="shared" si="21"/>
        <v>-170301.03166666656</v>
      </c>
      <c r="K516" s="6">
        <f t="shared" si="21"/>
        <v>-170301.03166666656</v>
      </c>
      <c r="L516" s="6">
        <f t="shared" si="21"/>
        <v>-170301.03166666656</v>
      </c>
      <c r="M516" s="6">
        <f t="shared" si="21"/>
        <v>-170301.03166666656</v>
      </c>
      <c r="N516" s="6">
        <f t="shared" si="21"/>
        <v>-170301.03166666656</v>
      </c>
      <c r="O516" s="6">
        <f t="shared" si="21"/>
        <v>-170301.03166666656</v>
      </c>
      <c r="P516" s="6">
        <f t="shared" si="21"/>
        <v>-170301.03166666656</v>
      </c>
      <c r="Q516" s="6">
        <f t="shared" si="21"/>
        <v>-170301.03166666656</v>
      </c>
      <c r="R516" s="6">
        <f t="shared" si="21"/>
        <v>-170301.03166666656</v>
      </c>
      <c r="S516" s="6">
        <f t="shared" si="21"/>
        <v>-985409.11249999027</v>
      </c>
      <c r="T516" s="6">
        <f t="shared" si="21"/>
        <v>-985409.11249999027</v>
      </c>
      <c r="U516" s="6">
        <f t="shared" si="21"/>
        <v>-985409.11249999027</v>
      </c>
      <c r="V516" s="6">
        <f t="shared" si="21"/>
        <v>-985409.11249999027</v>
      </c>
    </row>
  </sheetData>
  <pageMargins left="0.7" right="0.7" top="0.75" bottom="0.75" header="0.3" footer="0.3"/>
  <pageSetup scale="38" orientation="landscape" horizontalDpi="1200" verticalDpi="1200" r:id="rId1"/>
  <rowBreaks count="2" manualBreakCount="2">
    <brk id="87" max="21" man="1"/>
    <brk id="168" max="2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91D02AFF-079B-4425-96AE-5FC2A12D507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s175747</dc:creator>
  <cp:keywords/>
  <cp:lastModifiedBy>s175747</cp:lastModifiedBy>
  <cp:lastPrinted>2020-08-19T12:43:06Z</cp:lastPrinted>
  <dcterms:created xsi:type="dcterms:W3CDTF">2020-08-18T15:54:07Z</dcterms:created>
  <dcterms:modified xsi:type="dcterms:W3CDTF">2020-08-19T13:03:41Z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d583137f-223d-4b77-8161-0415895196db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+oNObCRuBlQbmshL+Jfw70Gv6AQAEokq</vt:lpwstr>
  </property>
</Properties>
</file>