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gulatory Accounting Services\Kentucky - Base Cases\2020 KY Rate Case - March 31 Test Year\Data Requests\AG.KIUC Set 1\1_9\Final\"/>
    </mc:Choice>
  </mc:AlternateContent>
  <bookViews>
    <workbookView xWindow="0" yWindow="0" windowWidth="28800" windowHeight="12900"/>
  </bookViews>
  <sheets>
    <sheet name="Rockport Deferral - Actuals" sheetId="1" r:id="rId1"/>
  </sheets>
  <externalReferences>
    <externalReference r:id="rId2"/>
  </externalReferences>
  <definedNames>
    <definedName name="Katy">#REF!</definedName>
    <definedName name="Marshall_Rate">'[1]Property Tax'!$B$2</definedName>
    <definedName name="PC_Percent">'[1]Property Tax'!$B$6</definedName>
    <definedName name="_xlnm.Print_Area" localSheetId="0">'Rockport Deferral - Actuals'!$A$1:$U$49</definedName>
    <definedName name="_xlnm.Print_Titles" localSheetId="0">'Rockport Deferral - Actuals'!$A:$C,'Rockport Deferral - Actuals'!$7:$14</definedName>
    <definedName name="tim" localSheetId="0">#REF!</definedName>
    <definedName name="tim">#REF!</definedName>
    <definedName name="WV_List">'[1]Property Tax'!$B$4</definedName>
    <definedName name="Z_0BD4BC22_E7A2_4140_8384_5A5B3339DEED_.wvu.PrintArea" localSheetId="0" hidden="1">'Rockport Deferral - Actuals'!$A$7:$R$46</definedName>
    <definedName name="Z_0BD4BC22_E7A2_4140_8384_5A5B3339DEED_.wvu.PrintTitles" localSheetId="0" hidden="1">'Rockport Deferral - Actuals'!$7:$14</definedName>
    <definedName name="Z_4EF176FC_448F_4BD8_8859_C810312E84E7_.wvu.PrintArea" localSheetId="0" hidden="1">'Rockport Deferral - Actuals'!$A$7:$R$46</definedName>
    <definedName name="Z_4EF176FC_448F_4BD8_8859_C810312E84E7_.wvu.PrintTitles" localSheetId="0" hidden="1">'Rockport Deferral - Actuals'!$7:$14</definedName>
    <definedName name="Z_4EF176FC_448F_4BD8_8859_C810312E84E7_.wvu.Rows" localSheetId="0" hidden="1">'Rockport Deferral - Actuals'!#REF!</definedName>
    <definedName name="Z_567BA860_460A_4CE0_A629_0EA7372574F1_.wvu.PrintArea" localSheetId="0" hidden="1">'Rockport Deferral - Actuals'!$A$7:$R$46</definedName>
    <definedName name="Z_567BA860_460A_4CE0_A629_0EA7372574F1_.wvu.PrintTitles" localSheetId="0" hidden="1">'Rockport Deferral - Actuals'!$7:$14</definedName>
    <definedName name="Z_567BA860_460A_4CE0_A629_0EA7372574F1_.wvu.Rows" localSheetId="0" hidden="1">'Rockport Deferral - Actuals'!#REF!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H16" i="1" l="1"/>
  <c r="H46" i="1" l="1"/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F16" i="1"/>
  <c r="F17" i="1" l="1"/>
  <c r="R16" i="1"/>
  <c r="F18" i="1" l="1"/>
  <c r="I16" i="1"/>
  <c r="F19" i="1" l="1"/>
  <c r="J17" i="1"/>
  <c r="K17" i="1" s="1"/>
  <c r="F20" i="1" l="1"/>
  <c r="O17" i="1"/>
  <c r="P17" i="1" s="1"/>
  <c r="L17" i="1"/>
  <c r="M17" i="1"/>
  <c r="N17" i="1" s="1"/>
  <c r="R17" i="1" l="1"/>
  <c r="F21" i="1"/>
  <c r="I17" i="1"/>
  <c r="J18" i="1" s="1"/>
  <c r="F22" i="1" l="1"/>
  <c r="K18" i="1"/>
  <c r="O18" i="1"/>
  <c r="M18" i="1"/>
  <c r="N18" i="1" s="1"/>
  <c r="I18" i="1"/>
  <c r="F23" i="1" l="1"/>
  <c r="P18" i="1"/>
  <c r="R18" i="1" s="1"/>
  <c r="L18" i="1"/>
  <c r="J19" i="1"/>
  <c r="I19" i="1"/>
  <c r="F24" i="1" l="1"/>
  <c r="O19" i="1"/>
  <c r="P19" i="1" s="1"/>
  <c r="M19" i="1"/>
  <c r="N19" i="1" s="1"/>
  <c r="K19" i="1"/>
  <c r="L19" i="1" s="1"/>
  <c r="J20" i="1"/>
  <c r="I20" i="1"/>
  <c r="R19" i="1" l="1"/>
  <c r="F25" i="1"/>
  <c r="O20" i="1"/>
  <c r="P20" i="1" s="1"/>
  <c r="M20" i="1"/>
  <c r="N20" i="1" s="1"/>
  <c r="K20" i="1"/>
  <c r="L20" i="1" s="1"/>
  <c r="J21" i="1"/>
  <c r="I21" i="1"/>
  <c r="J22" i="1" s="1"/>
  <c r="R20" i="1" l="1"/>
  <c r="F26" i="1"/>
  <c r="O21" i="1"/>
  <c r="P21" i="1" s="1"/>
  <c r="M21" i="1"/>
  <c r="N21" i="1" s="1"/>
  <c r="K21" i="1"/>
  <c r="L21" i="1" s="1"/>
  <c r="O22" i="1"/>
  <c r="K22" i="1"/>
  <c r="M22" i="1"/>
  <c r="I22" i="1"/>
  <c r="J23" i="1" s="1"/>
  <c r="R21" i="1" l="1"/>
  <c r="F27" i="1"/>
  <c r="O23" i="1"/>
  <c r="M23" i="1"/>
  <c r="K23" i="1"/>
  <c r="L22" i="1"/>
  <c r="N22" i="1"/>
  <c r="P22" i="1"/>
  <c r="I23" i="1"/>
  <c r="F28" i="1" l="1"/>
  <c r="R22" i="1"/>
  <c r="L23" i="1"/>
  <c r="N23" i="1"/>
  <c r="P23" i="1"/>
  <c r="R23" i="1" s="1"/>
  <c r="J24" i="1"/>
  <c r="I24" i="1"/>
  <c r="J25" i="1" s="1"/>
  <c r="F29" i="1" l="1"/>
  <c r="O25" i="1"/>
  <c r="M25" i="1"/>
  <c r="K25" i="1"/>
  <c r="O24" i="1"/>
  <c r="P24" i="1" s="1"/>
  <c r="K24" i="1"/>
  <c r="L24" i="1" s="1"/>
  <c r="L25" i="1" s="1"/>
  <c r="M24" i="1"/>
  <c r="N24" i="1" s="1"/>
  <c r="I25" i="1"/>
  <c r="J26" i="1" s="1"/>
  <c r="R24" i="1" l="1"/>
  <c r="F30" i="1"/>
  <c r="O26" i="1"/>
  <c r="K26" i="1"/>
  <c r="L26" i="1" s="1"/>
  <c r="M26" i="1"/>
  <c r="N25" i="1"/>
  <c r="I26" i="1"/>
  <c r="J27" i="1" s="1"/>
  <c r="P25" i="1"/>
  <c r="N26" i="1" l="1"/>
  <c r="I27" i="1"/>
  <c r="I28" i="1" s="1"/>
  <c r="F31" i="1"/>
  <c r="R25" i="1"/>
  <c r="O27" i="1"/>
  <c r="M27" i="1"/>
  <c r="K27" i="1"/>
  <c r="L27" i="1" s="1"/>
  <c r="P26" i="1"/>
  <c r="R26" i="1" s="1"/>
  <c r="J28" i="1"/>
  <c r="N27" i="1" l="1"/>
  <c r="F32" i="1"/>
  <c r="O28" i="1"/>
  <c r="M28" i="1"/>
  <c r="K28" i="1"/>
  <c r="L28" i="1" s="1"/>
  <c r="P27" i="1"/>
  <c r="I29" i="1"/>
  <c r="J29" i="1"/>
  <c r="R27" i="1" l="1"/>
  <c r="N28" i="1"/>
  <c r="F33" i="1"/>
  <c r="O29" i="1"/>
  <c r="M29" i="1"/>
  <c r="N29" i="1" s="1"/>
  <c r="K29" i="1"/>
  <c r="L29" i="1" s="1"/>
  <c r="P28" i="1"/>
  <c r="R28" i="1" s="1"/>
  <c r="I30" i="1"/>
  <c r="J30" i="1"/>
  <c r="F34" i="1" l="1"/>
  <c r="O30" i="1"/>
  <c r="K30" i="1"/>
  <c r="L30" i="1" s="1"/>
  <c r="M30" i="1"/>
  <c r="N30" i="1" s="1"/>
  <c r="P29" i="1"/>
  <c r="R29" i="1" s="1"/>
  <c r="I31" i="1"/>
  <c r="J31" i="1"/>
  <c r="F35" i="1" l="1"/>
  <c r="O31" i="1"/>
  <c r="M31" i="1"/>
  <c r="N31" i="1" s="1"/>
  <c r="K31" i="1"/>
  <c r="L31" i="1" s="1"/>
  <c r="P30" i="1"/>
  <c r="R30" i="1" s="1"/>
  <c r="I32" i="1"/>
  <c r="I33" i="1" s="1"/>
  <c r="J32" i="1"/>
  <c r="F36" i="1" l="1"/>
  <c r="O32" i="1"/>
  <c r="K32" i="1"/>
  <c r="L32" i="1" s="1"/>
  <c r="M32" i="1"/>
  <c r="N32" i="1" s="1"/>
  <c r="P31" i="1"/>
  <c r="R31" i="1" s="1"/>
  <c r="J33" i="1"/>
  <c r="F37" i="1" l="1"/>
  <c r="O33" i="1"/>
  <c r="M33" i="1"/>
  <c r="N33" i="1" s="1"/>
  <c r="K33" i="1"/>
  <c r="L33" i="1" s="1"/>
  <c r="P32" i="1"/>
  <c r="R32" i="1" s="1"/>
  <c r="I34" i="1"/>
  <c r="J35" i="1" s="1"/>
  <c r="J34" i="1"/>
  <c r="F38" i="1" l="1"/>
  <c r="O34" i="1"/>
  <c r="K34" i="1"/>
  <c r="L34" i="1" s="1"/>
  <c r="M34" i="1"/>
  <c r="N34" i="1" s="1"/>
  <c r="M35" i="1"/>
  <c r="K35" i="1"/>
  <c r="P33" i="1"/>
  <c r="R33" i="1" s="1"/>
  <c r="I35" i="1"/>
  <c r="J36" i="1" s="1"/>
  <c r="O35" i="1"/>
  <c r="F39" i="1" l="1"/>
  <c r="M36" i="1"/>
  <c r="K36" i="1"/>
  <c r="P34" i="1"/>
  <c r="R34" i="1" s="1"/>
  <c r="N35" i="1"/>
  <c r="L35" i="1"/>
  <c r="I36" i="1"/>
  <c r="O36" i="1"/>
  <c r="F40" i="1" l="1"/>
  <c r="P35" i="1"/>
  <c r="R35" i="1" s="1"/>
  <c r="N36" i="1"/>
  <c r="L36" i="1"/>
  <c r="I37" i="1"/>
  <c r="J37" i="1"/>
  <c r="F41" i="1" l="1"/>
  <c r="O37" i="1"/>
  <c r="M37" i="1"/>
  <c r="N37" i="1" s="1"/>
  <c r="K37" i="1"/>
  <c r="L37" i="1" s="1"/>
  <c r="P36" i="1"/>
  <c r="R36" i="1" s="1"/>
  <c r="I38" i="1"/>
  <c r="J38" i="1"/>
  <c r="F42" i="1" l="1"/>
  <c r="O38" i="1"/>
  <c r="K38" i="1"/>
  <c r="L38" i="1" s="1"/>
  <c r="M38" i="1"/>
  <c r="N38" i="1" s="1"/>
  <c r="P37" i="1"/>
  <c r="R37" i="1" s="1"/>
  <c r="I39" i="1"/>
  <c r="J39" i="1"/>
  <c r="F43" i="1" l="1"/>
  <c r="O39" i="1"/>
  <c r="M39" i="1"/>
  <c r="N39" i="1" s="1"/>
  <c r="K39" i="1"/>
  <c r="L39" i="1" s="1"/>
  <c r="P38" i="1"/>
  <c r="R38" i="1" s="1"/>
  <c r="I40" i="1"/>
  <c r="J40" i="1"/>
  <c r="F44" i="1" l="1"/>
  <c r="O40" i="1"/>
  <c r="K40" i="1"/>
  <c r="L40" i="1" s="1"/>
  <c r="M40" i="1"/>
  <c r="N40" i="1" s="1"/>
  <c r="P39" i="1"/>
  <c r="R39" i="1" s="1"/>
  <c r="I41" i="1"/>
  <c r="I42" i="1" s="1"/>
  <c r="J41" i="1"/>
  <c r="F45" i="1" l="1"/>
  <c r="O41" i="1"/>
  <c r="M41" i="1"/>
  <c r="N41" i="1" s="1"/>
  <c r="K41" i="1"/>
  <c r="L41" i="1" s="1"/>
  <c r="P40" i="1"/>
  <c r="R40" i="1" s="1"/>
  <c r="J42" i="1"/>
  <c r="F46" i="1" l="1"/>
  <c r="P41" i="1"/>
  <c r="R41" i="1" s="1"/>
  <c r="O42" i="1"/>
  <c r="P42" i="1" s="1"/>
  <c r="K42" i="1"/>
  <c r="L42" i="1" s="1"/>
  <c r="M42" i="1"/>
  <c r="N42" i="1" s="1"/>
  <c r="I43" i="1"/>
  <c r="J43" i="1"/>
  <c r="R42" i="1" l="1"/>
  <c r="O43" i="1"/>
  <c r="M43" i="1"/>
  <c r="K43" i="1"/>
  <c r="P43" i="1"/>
  <c r="N43" i="1"/>
  <c r="L43" i="1"/>
  <c r="I44" i="1"/>
  <c r="J44" i="1"/>
  <c r="R43" i="1" l="1"/>
  <c r="O44" i="1"/>
  <c r="P44" i="1" s="1"/>
  <c r="M44" i="1"/>
  <c r="N44" i="1" s="1"/>
  <c r="K44" i="1"/>
  <c r="L44" i="1" s="1"/>
  <c r="I45" i="1"/>
  <c r="J45" i="1"/>
  <c r="R44" i="1" l="1"/>
  <c r="O45" i="1"/>
  <c r="K45" i="1"/>
  <c r="L45" i="1" s="1"/>
  <c r="M45" i="1"/>
  <c r="N45" i="1" s="1"/>
  <c r="P45" i="1"/>
  <c r="R45" i="1" s="1"/>
  <c r="I46" i="1"/>
  <c r="J46" i="1"/>
  <c r="K46" i="1" s="1"/>
  <c r="O46" i="1" l="1"/>
  <c r="P46" i="1" s="1"/>
  <c r="R46" i="1" s="1"/>
  <c r="L46" i="1"/>
  <c r="M46" i="1"/>
  <c r="N46" i="1" s="1"/>
</calcChain>
</file>

<file path=xl/sharedStrings.xml><?xml version="1.0" encoding="utf-8"?>
<sst xmlns="http://schemas.openxmlformats.org/spreadsheetml/2006/main" count="76" uniqueCount="42">
  <si>
    <t>Line</t>
  </si>
  <si>
    <t>Month</t>
  </si>
  <si>
    <t>Balance of Components Subject to WACC</t>
  </si>
  <si>
    <t>Federal Income Tax Rate</t>
  </si>
  <si>
    <t>ADIT on Regulatory Asset</t>
  </si>
  <si>
    <t>Cumulative ADIT on Regulatory Asset</t>
  </si>
  <si>
    <t>Debt CC</t>
  </si>
  <si>
    <t>Equity CC</t>
  </si>
  <si>
    <t>Debt Carrying Charge</t>
  </si>
  <si>
    <t>Equity Carrying Charge</t>
  </si>
  <si>
    <t>WACC Carrying Charge</t>
  </si>
  <si>
    <t>Cumulative WACC Carrying Charge</t>
  </si>
  <si>
    <t>Cumulative Debt Carrying Charge</t>
  </si>
  <si>
    <t>Cumulative Equity Carrying Charge</t>
  </si>
  <si>
    <t>Account #</t>
  </si>
  <si>
    <t>Account Description</t>
  </si>
  <si>
    <t>Rockport Capacity Deferral</t>
  </si>
  <si>
    <t>Rockport Expense Deferral</t>
  </si>
  <si>
    <t>PurchPower-Rockport Def-NonAff</t>
  </si>
  <si>
    <t>Cumulative Rockport Expense Deferral</t>
  </si>
  <si>
    <t>Rockport Capacity CC Deferral</t>
  </si>
  <si>
    <t>Rockport Capacity Def-Eqty CC</t>
  </si>
  <si>
    <t>Other Interest Expense</t>
  </si>
  <si>
    <t>FERC 281</t>
  </si>
  <si>
    <t>Accum Deferred FIT - Other</t>
  </si>
  <si>
    <t>1823557 / 2543557</t>
  </si>
  <si>
    <t>KY Under-recovered PPA Rider / 
KY Over-recovered PPA Rider</t>
  </si>
  <si>
    <t>Increase to PPA Regulated Asset/Liability</t>
  </si>
  <si>
    <t>Kentucky Power Company</t>
  </si>
  <si>
    <t>Actuals / Forecast</t>
  </si>
  <si>
    <t>Actuals</t>
  </si>
  <si>
    <t xml:space="preserve">Rockport Deferral Summary  - Actuals </t>
  </si>
  <si>
    <t>January 2018 - July 2020</t>
  </si>
  <si>
    <t>Month End Regulatory Asset Balance</t>
  </si>
  <si>
    <t>1823430 / 1823431/ 1823429</t>
  </si>
  <si>
    <t>Rockport Capacity CC Deferral / 
Rockport Capacity Deferral/
Rockport Capacity Def-Eqty CC</t>
  </si>
  <si>
    <r>
      <t>Rockport Deferral</t>
    </r>
    <r>
      <rPr>
        <b/>
        <sz val="11"/>
        <color rgb="FFFF0000"/>
        <rFont val="Calibri"/>
        <family val="2"/>
      </rPr>
      <t>¹</t>
    </r>
    <r>
      <rPr>
        <b/>
        <sz val="11"/>
        <color rgb="FFFF0000"/>
        <rFont val="Calibri"/>
        <family val="2"/>
        <scheme val="minor"/>
      </rPr>
      <t xml:space="preserve">
(Non-fuel / Non-Environmental)</t>
    </r>
  </si>
  <si>
    <r>
      <t>Rockport Deferral Carrying Charges</t>
    </r>
    <r>
      <rPr>
        <b/>
        <sz val="11"/>
        <color rgb="FFFF0000"/>
        <rFont val="Calibri"/>
        <family val="2"/>
      </rPr>
      <t>¹</t>
    </r>
  </si>
  <si>
    <r>
      <t>Rockport Deferral &amp; Carrying Charges</t>
    </r>
    <r>
      <rPr>
        <b/>
        <sz val="11"/>
        <color rgb="FFFF0000"/>
        <rFont val="Calibri"/>
        <family val="2"/>
      </rPr>
      <t>¹</t>
    </r>
  </si>
  <si>
    <r>
      <rPr>
        <b/>
        <sz val="11"/>
        <color rgb="FFFF0000"/>
        <rFont val="Calibri"/>
        <family val="2"/>
      </rPr>
      <t xml:space="preserve">¹  </t>
    </r>
    <r>
      <rPr>
        <sz val="11"/>
        <rFont val="Calibri"/>
        <family val="2"/>
        <scheme val="minor"/>
      </rPr>
      <t>Please refer to the direct testimony of Company Witness Whitney, page 34, beginning on line 16 for a description of the Rockport Deferral authorized in Case No. 2017-00179.</t>
    </r>
  </si>
  <si>
    <r>
      <t>Rockport UPA Expense Recovered through PPA Rider beginning January 1, 2020</t>
    </r>
    <r>
      <rPr>
        <b/>
        <sz val="11"/>
        <color rgb="FFFF0000"/>
        <rFont val="Calibri"/>
        <family val="2"/>
      </rPr>
      <t>¹</t>
    </r>
  </si>
  <si>
    <t>Total WACC (Pre-Tax)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</si>
</sst>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[$-409]m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1" applyFont="1" applyFill="1"/>
    <xf numFmtId="10" fontId="1" fillId="2" borderId="0" xfId="2" applyNumberFormat="1" applyFont="1" applyFill="1"/>
    <xf numFmtId="0" fontId="2" fillId="2" borderId="0" xfId="1" applyFont="1" applyFill="1" applyAlignment="1">
      <alignment horizontal="center"/>
    </xf>
    <xf numFmtId="164" fontId="1" fillId="2" borderId="0" xfId="2" applyNumberFormat="1" applyFont="1" applyFill="1" applyAlignment="1">
      <alignment horizontal="center"/>
    </xf>
    <xf numFmtId="165" fontId="1" fillId="2" borderId="0" xfId="3" applyNumberFormat="1" applyFont="1" applyFill="1"/>
    <xf numFmtId="165" fontId="3" fillId="2" borderId="0" xfId="3" applyNumberFormat="1" applyFont="1" applyFill="1"/>
    <xf numFmtId="165" fontId="1" fillId="2" borderId="0" xfId="3" applyNumberFormat="1" applyFont="1" applyFill="1" applyBorder="1"/>
    <xf numFmtId="9" fontId="1" fillId="2" borderId="0" xfId="2" applyNumberFormat="1" applyFont="1" applyFill="1"/>
    <xf numFmtId="0" fontId="2" fillId="3" borderId="0" xfId="1" applyFont="1" applyFill="1"/>
    <xf numFmtId="0" fontId="3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5" fontId="1" fillId="2" borderId="0" xfId="6" applyNumberFormat="1" applyFont="1" applyFill="1" applyAlignment="1">
      <alignment horizontal="center" vertical="center"/>
    </xf>
    <xf numFmtId="0" fontId="4" fillId="2" borderId="0" xfId="1" applyFont="1" applyFill="1"/>
    <xf numFmtId="0" fontId="3" fillId="2" borderId="0" xfId="1" applyFont="1" applyFill="1"/>
    <xf numFmtId="0" fontId="3" fillId="2" borderId="0" xfId="1" applyFont="1" applyFill="1" applyBorder="1"/>
    <xf numFmtId="0" fontId="5" fillId="2" borderId="0" xfId="1" applyFont="1" applyFill="1"/>
    <xf numFmtId="0" fontId="1" fillId="2" borderId="0" xfId="1" applyFont="1" applyFill="1"/>
    <xf numFmtId="0" fontId="1" fillId="2" borderId="0" xfId="1" applyFont="1" applyFill="1" applyBorder="1"/>
    <xf numFmtId="10" fontId="1" fillId="2" borderId="0" xfId="5" applyNumberFormat="1" applyFont="1" applyFill="1"/>
    <xf numFmtId="0" fontId="1" fillId="2" borderId="7" xfId="1" applyFont="1" applyFill="1" applyBorder="1" applyAlignment="1"/>
    <xf numFmtId="0" fontId="1" fillId="2" borderId="1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/>
    <xf numFmtId="0" fontId="1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horizontal="center"/>
    </xf>
    <xf numFmtId="166" fontId="1" fillId="2" borderId="0" xfId="1" applyNumberFormat="1" applyFont="1" applyFill="1"/>
    <xf numFmtId="166" fontId="1" fillId="2" borderId="0" xfId="1" applyNumberFormat="1" applyFont="1" applyFill="1" applyBorder="1"/>
    <xf numFmtId="166" fontId="1" fillId="2" borderId="0" xfId="1" applyNumberFormat="1" applyFont="1" applyFill="1" applyAlignment="1">
      <alignment horizontal="center"/>
    </xf>
    <xf numFmtId="38" fontId="1" fillId="2" borderId="0" xfId="0" applyNumberFormat="1" applyFont="1" applyFill="1" applyBorder="1"/>
    <xf numFmtId="0" fontId="2" fillId="2" borderId="0" xfId="1" applyFont="1" applyFill="1" applyBorder="1"/>
    <xf numFmtId="0" fontId="0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/>
    </xf>
    <xf numFmtId="43" fontId="3" fillId="2" borderId="0" xfId="3" applyNumberFormat="1" applyFont="1" applyFill="1"/>
    <xf numFmtId="0" fontId="0" fillId="2" borderId="1" xfId="1" applyFont="1" applyFill="1" applyBorder="1" applyAlignment="1">
      <alignment horizontal="center"/>
    </xf>
    <xf numFmtId="0" fontId="0" fillId="2" borderId="1" xfId="1" applyFont="1" applyFill="1" applyBorder="1" applyAlignment="1">
      <alignment horizontal="center" wrapText="1"/>
    </xf>
    <xf numFmtId="0" fontId="0" fillId="2" borderId="0" xfId="1" applyFont="1" applyFill="1"/>
  </cellXfs>
  <cellStyles count="7">
    <cellStyle name="Comma" xfId="6" builtinId="3"/>
    <cellStyle name="Comma 17 4" xfId="4"/>
    <cellStyle name="Comma 3" xfId="3"/>
    <cellStyle name="Normal" xfId="0" builtinId="0"/>
    <cellStyle name="Normal 2 2 6" xfId="1"/>
    <cellStyle name="Percent" xfId="5" builtinId="5"/>
    <cellStyle name="Percent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tabSelected="1" zoomScale="80" zoomScaleNormal="80" workbookViewId="0">
      <pane xSplit="2" ySplit="14" topLeftCell="C15" activePane="bottomRight" state="frozen"/>
      <selection pane="topRight" activeCell="C1" sqref="C1"/>
      <selection pane="bottomLeft" activeCell="A10" sqref="A10"/>
      <selection pane="bottomRight" activeCell="R10" sqref="R10:R11"/>
    </sheetView>
  </sheetViews>
  <sheetFormatPr defaultRowHeight="15" x14ac:dyDescent="0.25"/>
  <cols>
    <col min="1" max="1" width="4.7109375" style="17" bestFit="1" customWidth="1"/>
    <col min="2" max="2" width="25.5703125" style="17" customWidth="1"/>
    <col min="3" max="3" width="18.85546875" style="17" bestFit="1" customWidth="1"/>
    <col min="4" max="4" width="1.85546875" style="18" customWidth="1"/>
    <col min="5" max="5" width="18.5703125" style="17" customWidth="1"/>
    <col min="6" max="6" width="15.5703125" style="1" customWidth="1"/>
    <col min="7" max="7" width="2.7109375" style="1" customWidth="1"/>
    <col min="8" max="9" width="12.85546875" style="1" bestFit="1" customWidth="1"/>
    <col min="10" max="10" width="13.42578125" style="1" bestFit="1" customWidth="1"/>
    <col min="11" max="11" width="12.42578125" style="1" customWidth="1"/>
    <col min="12" max="12" width="11.7109375" style="1" bestFit="1" customWidth="1"/>
    <col min="13" max="14" width="12.42578125" style="1" customWidth="1"/>
    <col min="15" max="15" width="12.140625" style="17" customWidth="1"/>
    <col min="16" max="16" width="14.5703125" style="17" bestFit="1" customWidth="1"/>
    <col min="17" max="17" width="2" style="17" customWidth="1"/>
    <col min="18" max="18" width="31.140625" style="17" customWidth="1"/>
    <col min="19" max="19" width="1.7109375" style="17" customWidth="1"/>
    <col min="20" max="20" width="31.85546875" style="17" customWidth="1"/>
    <col min="21" max="21" width="13.5703125" style="17" customWidth="1"/>
    <col min="22" max="262" width="9.140625" style="17"/>
    <col min="263" max="263" width="4.7109375" style="17" bestFit="1" customWidth="1"/>
    <col min="264" max="264" width="24.28515625" style="17" bestFit="1" customWidth="1"/>
    <col min="265" max="265" width="11.85546875" style="17" bestFit="1" customWidth="1"/>
    <col min="266" max="266" width="12.28515625" style="17" bestFit="1" customWidth="1"/>
    <col min="267" max="267" width="12.5703125" style="17" bestFit="1" customWidth="1"/>
    <col min="268" max="268" width="12.28515625" style="17" bestFit="1" customWidth="1"/>
    <col min="269" max="269" width="10.7109375" style="17" bestFit="1" customWidth="1"/>
    <col min="270" max="271" width="12.42578125" style="17" bestFit="1" customWidth="1"/>
    <col min="272" max="272" width="12.140625" style="17" customWidth="1"/>
    <col min="273" max="273" width="14.5703125" style="17" bestFit="1" customWidth="1"/>
    <col min="274" max="274" width="11.85546875" style="17" bestFit="1" customWidth="1"/>
    <col min="275" max="275" width="9.85546875" style="17" bestFit="1" customWidth="1"/>
    <col min="276" max="518" width="9.140625" style="17"/>
    <col min="519" max="519" width="4.7109375" style="17" bestFit="1" customWidth="1"/>
    <col min="520" max="520" width="24.28515625" style="17" bestFit="1" customWidth="1"/>
    <col min="521" max="521" width="11.85546875" style="17" bestFit="1" customWidth="1"/>
    <col min="522" max="522" width="12.28515625" style="17" bestFit="1" customWidth="1"/>
    <col min="523" max="523" width="12.5703125" style="17" bestFit="1" customWidth="1"/>
    <col min="524" max="524" width="12.28515625" style="17" bestFit="1" customWidth="1"/>
    <col min="525" max="525" width="10.7109375" style="17" bestFit="1" customWidth="1"/>
    <col min="526" max="527" width="12.42578125" style="17" bestFit="1" customWidth="1"/>
    <col min="528" max="528" width="12.140625" style="17" customWidth="1"/>
    <col min="529" max="529" width="14.5703125" style="17" bestFit="1" customWidth="1"/>
    <col min="530" max="530" width="11.85546875" style="17" bestFit="1" customWidth="1"/>
    <col min="531" max="531" width="9.85546875" style="17" bestFit="1" customWidth="1"/>
    <col min="532" max="774" width="9.140625" style="17"/>
    <col min="775" max="775" width="4.7109375" style="17" bestFit="1" customWidth="1"/>
    <col min="776" max="776" width="24.28515625" style="17" bestFit="1" customWidth="1"/>
    <col min="777" max="777" width="11.85546875" style="17" bestFit="1" customWidth="1"/>
    <col min="778" max="778" width="12.28515625" style="17" bestFit="1" customWidth="1"/>
    <col min="779" max="779" width="12.5703125" style="17" bestFit="1" customWidth="1"/>
    <col min="780" max="780" width="12.28515625" style="17" bestFit="1" customWidth="1"/>
    <col min="781" max="781" width="10.7109375" style="17" bestFit="1" customWidth="1"/>
    <col min="782" max="783" width="12.42578125" style="17" bestFit="1" customWidth="1"/>
    <col min="784" max="784" width="12.140625" style="17" customWidth="1"/>
    <col min="785" max="785" width="14.5703125" style="17" bestFit="1" customWidth="1"/>
    <col min="786" max="786" width="11.85546875" style="17" bestFit="1" customWidth="1"/>
    <col min="787" max="787" width="9.85546875" style="17" bestFit="1" customWidth="1"/>
    <col min="788" max="1030" width="9.140625" style="17"/>
    <col min="1031" max="1031" width="4.7109375" style="17" bestFit="1" customWidth="1"/>
    <col min="1032" max="1032" width="24.28515625" style="17" bestFit="1" customWidth="1"/>
    <col min="1033" max="1033" width="11.85546875" style="17" bestFit="1" customWidth="1"/>
    <col min="1034" max="1034" width="12.28515625" style="17" bestFit="1" customWidth="1"/>
    <col min="1035" max="1035" width="12.5703125" style="17" bestFit="1" customWidth="1"/>
    <col min="1036" max="1036" width="12.28515625" style="17" bestFit="1" customWidth="1"/>
    <col min="1037" max="1037" width="10.7109375" style="17" bestFit="1" customWidth="1"/>
    <col min="1038" max="1039" width="12.42578125" style="17" bestFit="1" customWidth="1"/>
    <col min="1040" max="1040" width="12.140625" style="17" customWidth="1"/>
    <col min="1041" max="1041" width="14.5703125" style="17" bestFit="1" customWidth="1"/>
    <col min="1042" max="1042" width="11.85546875" style="17" bestFit="1" customWidth="1"/>
    <col min="1043" max="1043" width="9.85546875" style="17" bestFit="1" customWidth="1"/>
    <col min="1044" max="1286" width="9.140625" style="17"/>
    <col min="1287" max="1287" width="4.7109375" style="17" bestFit="1" customWidth="1"/>
    <col min="1288" max="1288" width="24.28515625" style="17" bestFit="1" customWidth="1"/>
    <col min="1289" max="1289" width="11.85546875" style="17" bestFit="1" customWidth="1"/>
    <col min="1290" max="1290" width="12.28515625" style="17" bestFit="1" customWidth="1"/>
    <col min="1291" max="1291" width="12.5703125" style="17" bestFit="1" customWidth="1"/>
    <col min="1292" max="1292" width="12.28515625" style="17" bestFit="1" customWidth="1"/>
    <col min="1293" max="1293" width="10.7109375" style="17" bestFit="1" customWidth="1"/>
    <col min="1294" max="1295" width="12.42578125" style="17" bestFit="1" customWidth="1"/>
    <col min="1296" max="1296" width="12.140625" style="17" customWidth="1"/>
    <col min="1297" max="1297" width="14.5703125" style="17" bestFit="1" customWidth="1"/>
    <col min="1298" max="1298" width="11.85546875" style="17" bestFit="1" customWidth="1"/>
    <col min="1299" max="1299" width="9.85546875" style="17" bestFit="1" customWidth="1"/>
    <col min="1300" max="1542" width="9.140625" style="17"/>
    <col min="1543" max="1543" width="4.7109375" style="17" bestFit="1" customWidth="1"/>
    <col min="1544" max="1544" width="24.28515625" style="17" bestFit="1" customWidth="1"/>
    <col min="1545" max="1545" width="11.85546875" style="17" bestFit="1" customWidth="1"/>
    <col min="1546" max="1546" width="12.28515625" style="17" bestFit="1" customWidth="1"/>
    <col min="1547" max="1547" width="12.5703125" style="17" bestFit="1" customWidth="1"/>
    <col min="1548" max="1548" width="12.28515625" style="17" bestFit="1" customWidth="1"/>
    <col min="1549" max="1549" width="10.7109375" style="17" bestFit="1" customWidth="1"/>
    <col min="1550" max="1551" width="12.42578125" style="17" bestFit="1" customWidth="1"/>
    <col min="1552" max="1552" width="12.140625" style="17" customWidth="1"/>
    <col min="1553" max="1553" width="14.5703125" style="17" bestFit="1" customWidth="1"/>
    <col min="1554" max="1554" width="11.85546875" style="17" bestFit="1" customWidth="1"/>
    <col min="1555" max="1555" width="9.85546875" style="17" bestFit="1" customWidth="1"/>
    <col min="1556" max="1798" width="9.140625" style="17"/>
    <col min="1799" max="1799" width="4.7109375" style="17" bestFit="1" customWidth="1"/>
    <col min="1800" max="1800" width="24.28515625" style="17" bestFit="1" customWidth="1"/>
    <col min="1801" max="1801" width="11.85546875" style="17" bestFit="1" customWidth="1"/>
    <col min="1802" max="1802" width="12.28515625" style="17" bestFit="1" customWidth="1"/>
    <col min="1803" max="1803" width="12.5703125" style="17" bestFit="1" customWidth="1"/>
    <col min="1804" max="1804" width="12.28515625" style="17" bestFit="1" customWidth="1"/>
    <col min="1805" max="1805" width="10.7109375" style="17" bestFit="1" customWidth="1"/>
    <col min="1806" max="1807" width="12.42578125" style="17" bestFit="1" customWidth="1"/>
    <col min="1808" max="1808" width="12.140625" style="17" customWidth="1"/>
    <col min="1809" max="1809" width="14.5703125" style="17" bestFit="1" customWidth="1"/>
    <col min="1810" max="1810" width="11.85546875" style="17" bestFit="1" customWidth="1"/>
    <col min="1811" max="1811" width="9.85546875" style="17" bestFit="1" customWidth="1"/>
    <col min="1812" max="2054" width="9.140625" style="17"/>
    <col min="2055" max="2055" width="4.7109375" style="17" bestFit="1" customWidth="1"/>
    <col min="2056" max="2056" width="24.28515625" style="17" bestFit="1" customWidth="1"/>
    <col min="2057" max="2057" width="11.85546875" style="17" bestFit="1" customWidth="1"/>
    <col min="2058" max="2058" width="12.28515625" style="17" bestFit="1" customWidth="1"/>
    <col min="2059" max="2059" width="12.5703125" style="17" bestFit="1" customWidth="1"/>
    <col min="2060" max="2060" width="12.28515625" style="17" bestFit="1" customWidth="1"/>
    <col min="2061" max="2061" width="10.7109375" style="17" bestFit="1" customWidth="1"/>
    <col min="2062" max="2063" width="12.42578125" style="17" bestFit="1" customWidth="1"/>
    <col min="2064" max="2064" width="12.140625" style="17" customWidth="1"/>
    <col min="2065" max="2065" width="14.5703125" style="17" bestFit="1" customWidth="1"/>
    <col min="2066" max="2066" width="11.85546875" style="17" bestFit="1" customWidth="1"/>
    <col min="2067" max="2067" width="9.85546875" style="17" bestFit="1" customWidth="1"/>
    <col min="2068" max="2310" width="9.140625" style="17"/>
    <col min="2311" max="2311" width="4.7109375" style="17" bestFit="1" customWidth="1"/>
    <col min="2312" max="2312" width="24.28515625" style="17" bestFit="1" customWidth="1"/>
    <col min="2313" max="2313" width="11.85546875" style="17" bestFit="1" customWidth="1"/>
    <col min="2314" max="2314" width="12.28515625" style="17" bestFit="1" customWidth="1"/>
    <col min="2315" max="2315" width="12.5703125" style="17" bestFit="1" customWidth="1"/>
    <col min="2316" max="2316" width="12.28515625" style="17" bestFit="1" customWidth="1"/>
    <col min="2317" max="2317" width="10.7109375" style="17" bestFit="1" customWidth="1"/>
    <col min="2318" max="2319" width="12.42578125" style="17" bestFit="1" customWidth="1"/>
    <col min="2320" max="2320" width="12.140625" style="17" customWidth="1"/>
    <col min="2321" max="2321" width="14.5703125" style="17" bestFit="1" customWidth="1"/>
    <col min="2322" max="2322" width="11.85546875" style="17" bestFit="1" customWidth="1"/>
    <col min="2323" max="2323" width="9.85546875" style="17" bestFit="1" customWidth="1"/>
    <col min="2324" max="2566" width="9.140625" style="17"/>
    <col min="2567" max="2567" width="4.7109375" style="17" bestFit="1" customWidth="1"/>
    <col min="2568" max="2568" width="24.28515625" style="17" bestFit="1" customWidth="1"/>
    <col min="2569" max="2569" width="11.85546875" style="17" bestFit="1" customWidth="1"/>
    <col min="2570" max="2570" width="12.28515625" style="17" bestFit="1" customWidth="1"/>
    <col min="2571" max="2571" width="12.5703125" style="17" bestFit="1" customWidth="1"/>
    <col min="2572" max="2572" width="12.28515625" style="17" bestFit="1" customWidth="1"/>
    <col min="2573" max="2573" width="10.7109375" style="17" bestFit="1" customWidth="1"/>
    <col min="2574" max="2575" width="12.42578125" style="17" bestFit="1" customWidth="1"/>
    <col min="2576" max="2576" width="12.140625" style="17" customWidth="1"/>
    <col min="2577" max="2577" width="14.5703125" style="17" bestFit="1" customWidth="1"/>
    <col min="2578" max="2578" width="11.85546875" style="17" bestFit="1" customWidth="1"/>
    <col min="2579" max="2579" width="9.85546875" style="17" bestFit="1" customWidth="1"/>
    <col min="2580" max="2822" width="9.140625" style="17"/>
    <col min="2823" max="2823" width="4.7109375" style="17" bestFit="1" customWidth="1"/>
    <col min="2824" max="2824" width="24.28515625" style="17" bestFit="1" customWidth="1"/>
    <col min="2825" max="2825" width="11.85546875" style="17" bestFit="1" customWidth="1"/>
    <col min="2826" max="2826" width="12.28515625" style="17" bestFit="1" customWidth="1"/>
    <col min="2827" max="2827" width="12.5703125" style="17" bestFit="1" customWidth="1"/>
    <col min="2828" max="2828" width="12.28515625" style="17" bestFit="1" customWidth="1"/>
    <col min="2829" max="2829" width="10.7109375" style="17" bestFit="1" customWidth="1"/>
    <col min="2830" max="2831" width="12.42578125" style="17" bestFit="1" customWidth="1"/>
    <col min="2832" max="2832" width="12.140625" style="17" customWidth="1"/>
    <col min="2833" max="2833" width="14.5703125" style="17" bestFit="1" customWidth="1"/>
    <col min="2834" max="2834" width="11.85546875" style="17" bestFit="1" customWidth="1"/>
    <col min="2835" max="2835" width="9.85546875" style="17" bestFit="1" customWidth="1"/>
    <col min="2836" max="3078" width="9.140625" style="17"/>
    <col min="3079" max="3079" width="4.7109375" style="17" bestFit="1" customWidth="1"/>
    <col min="3080" max="3080" width="24.28515625" style="17" bestFit="1" customWidth="1"/>
    <col min="3081" max="3081" width="11.85546875" style="17" bestFit="1" customWidth="1"/>
    <col min="3082" max="3082" width="12.28515625" style="17" bestFit="1" customWidth="1"/>
    <col min="3083" max="3083" width="12.5703125" style="17" bestFit="1" customWidth="1"/>
    <col min="3084" max="3084" width="12.28515625" style="17" bestFit="1" customWidth="1"/>
    <col min="3085" max="3085" width="10.7109375" style="17" bestFit="1" customWidth="1"/>
    <col min="3086" max="3087" width="12.42578125" style="17" bestFit="1" customWidth="1"/>
    <col min="3088" max="3088" width="12.140625" style="17" customWidth="1"/>
    <col min="3089" max="3089" width="14.5703125" style="17" bestFit="1" customWidth="1"/>
    <col min="3090" max="3090" width="11.85546875" style="17" bestFit="1" customWidth="1"/>
    <col min="3091" max="3091" width="9.85546875" style="17" bestFit="1" customWidth="1"/>
    <col min="3092" max="3334" width="9.140625" style="17"/>
    <col min="3335" max="3335" width="4.7109375" style="17" bestFit="1" customWidth="1"/>
    <col min="3336" max="3336" width="24.28515625" style="17" bestFit="1" customWidth="1"/>
    <col min="3337" max="3337" width="11.85546875" style="17" bestFit="1" customWidth="1"/>
    <col min="3338" max="3338" width="12.28515625" style="17" bestFit="1" customWidth="1"/>
    <col min="3339" max="3339" width="12.5703125" style="17" bestFit="1" customWidth="1"/>
    <col min="3340" max="3340" width="12.28515625" style="17" bestFit="1" customWidth="1"/>
    <col min="3341" max="3341" width="10.7109375" style="17" bestFit="1" customWidth="1"/>
    <col min="3342" max="3343" width="12.42578125" style="17" bestFit="1" customWidth="1"/>
    <col min="3344" max="3344" width="12.140625" style="17" customWidth="1"/>
    <col min="3345" max="3345" width="14.5703125" style="17" bestFit="1" customWidth="1"/>
    <col min="3346" max="3346" width="11.85546875" style="17" bestFit="1" customWidth="1"/>
    <col min="3347" max="3347" width="9.85546875" style="17" bestFit="1" customWidth="1"/>
    <col min="3348" max="3590" width="9.140625" style="17"/>
    <col min="3591" max="3591" width="4.7109375" style="17" bestFit="1" customWidth="1"/>
    <col min="3592" max="3592" width="24.28515625" style="17" bestFit="1" customWidth="1"/>
    <col min="3593" max="3593" width="11.85546875" style="17" bestFit="1" customWidth="1"/>
    <col min="3594" max="3594" width="12.28515625" style="17" bestFit="1" customWidth="1"/>
    <col min="3595" max="3595" width="12.5703125" style="17" bestFit="1" customWidth="1"/>
    <col min="3596" max="3596" width="12.28515625" style="17" bestFit="1" customWidth="1"/>
    <col min="3597" max="3597" width="10.7109375" style="17" bestFit="1" customWidth="1"/>
    <col min="3598" max="3599" width="12.42578125" style="17" bestFit="1" customWidth="1"/>
    <col min="3600" max="3600" width="12.140625" style="17" customWidth="1"/>
    <col min="3601" max="3601" width="14.5703125" style="17" bestFit="1" customWidth="1"/>
    <col min="3602" max="3602" width="11.85546875" style="17" bestFit="1" customWidth="1"/>
    <col min="3603" max="3603" width="9.85546875" style="17" bestFit="1" customWidth="1"/>
    <col min="3604" max="3846" width="9.140625" style="17"/>
    <col min="3847" max="3847" width="4.7109375" style="17" bestFit="1" customWidth="1"/>
    <col min="3848" max="3848" width="24.28515625" style="17" bestFit="1" customWidth="1"/>
    <col min="3849" max="3849" width="11.85546875" style="17" bestFit="1" customWidth="1"/>
    <col min="3850" max="3850" width="12.28515625" style="17" bestFit="1" customWidth="1"/>
    <col min="3851" max="3851" width="12.5703125" style="17" bestFit="1" customWidth="1"/>
    <col min="3852" max="3852" width="12.28515625" style="17" bestFit="1" customWidth="1"/>
    <col min="3853" max="3853" width="10.7109375" style="17" bestFit="1" customWidth="1"/>
    <col min="3854" max="3855" width="12.42578125" style="17" bestFit="1" customWidth="1"/>
    <col min="3856" max="3856" width="12.140625" style="17" customWidth="1"/>
    <col min="3857" max="3857" width="14.5703125" style="17" bestFit="1" customWidth="1"/>
    <col min="3858" max="3858" width="11.85546875" style="17" bestFit="1" customWidth="1"/>
    <col min="3859" max="3859" width="9.85546875" style="17" bestFit="1" customWidth="1"/>
    <col min="3860" max="4102" width="9.140625" style="17"/>
    <col min="4103" max="4103" width="4.7109375" style="17" bestFit="1" customWidth="1"/>
    <col min="4104" max="4104" width="24.28515625" style="17" bestFit="1" customWidth="1"/>
    <col min="4105" max="4105" width="11.85546875" style="17" bestFit="1" customWidth="1"/>
    <col min="4106" max="4106" width="12.28515625" style="17" bestFit="1" customWidth="1"/>
    <col min="4107" max="4107" width="12.5703125" style="17" bestFit="1" customWidth="1"/>
    <col min="4108" max="4108" width="12.28515625" style="17" bestFit="1" customWidth="1"/>
    <col min="4109" max="4109" width="10.7109375" style="17" bestFit="1" customWidth="1"/>
    <col min="4110" max="4111" width="12.42578125" style="17" bestFit="1" customWidth="1"/>
    <col min="4112" max="4112" width="12.140625" style="17" customWidth="1"/>
    <col min="4113" max="4113" width="14.5703125" style="17" bestFit="1" customWidth="1"/>
    <col min="4114" max="4114" width="11.85546875" style="17" bestFit="1" customWidth="1"/>
    <col min="4115" max="4115" width="9.85546875" style="17" bestFit="1" customWidth="1"/>
    <col min="4116" max="4358" width="9.140625" style="17"/>
    <col min="4359" max="4359" width="4.7109375" style="17" bestFit="1" customWidth="1"/>
    <col min="4360" max="4360" width="24.28515625" style="17" bestFit="1" customWidth="1"/>
    <col min="4361" max="4361" width="11.85546875" style="17" bestFit="1" customWidth="1"/>
    <col min="4362" max="4362" width="12.28515625" style="17" bestFit="1" customWidth="1"/>
    <col min="4363" max="4363" width="12.5703125" style="17" bestFit="1" customWidth="1"/>
    <col min="4364" max="4364" width="12.28515625" style="17" bestFit="1" customWidth="1"/>
    <col min="4365" max="4365" width="10.7109375" style="17" bestFit="1" customWidth="1"/>
    <col min="4366" max="4367" width="12.42578125" style="17" bestFit="1" customWidth="1"/>
    <col min="4368" max="4368" width="12.140625" style="17" customWidth="1"/>
    <col min="4369" max="4369" width="14.5703125" style="17" bestFit="1" customWidth="1"/>
    <col min="4370" max="4370" width="11.85546875" style="17" bestFit="1" customWidth="1"/>
    <col min="4371" max="4371" width="9.85546875" style="17" bestFit="1" customWidth="1"/>
    <col min="4372" max="4614" width="9.140625" style="17"/>
    <col min="4615" max="4615" width="4.7109375" style="17" bestFit="1" customWidth="1"/>
    <col min="4616" max="4616" width="24.28515625" style="17" bestFit="1" customWidth="1"/>
    <col min="4617" max="4617" width="11.85546875" style="17" bestFit="1" customWidth="1"/>
    <col min="4618" max="4618" width="12.28515625" style="17" bestFit="1" customWidth="1"/>
    <col min="4619" max="4619" width="12.5703125" style="17" bestFit="1" customWidth="1"/>
    <col min="4620" max="4620" width="12.28515625" style="17" bestFit="1" customWidth="1"/>
    <col min="4621" max="4621" width="10.7109375" style="17" bestFit="1" customWidth="1"/>
    <col min="4622" max="4623" width="12.42578125" style="17" bestFit="1" customWidth="1"/>
    <col min="4624" max="4624" width="12.140625" style="17" customWidth="1"/>
    <col min="4625" max="4625" width="14.5703125" style="17" bestFit="1" customWidth="1"/>
    <col min="4626" max="4626" width="11.85546875" style="17" bestFit="1" customWidth="1"/>
    <col min="4627" max="4627" width="9.85546875" style="17" bestFit="1" customWidth="1"/>
    <col min="4628" max="4870" width="9.140625" style="17"/>
    <col min="4871" max="4871" width="4.7109375" style="17" bestFit="1" customWidth="1"/>
    <col min="4872" max="4872" width="24.28515625" style="17" bestFit="1" customWidth="1"/>
    <col min="4873" max="4873" width="11.85546875" style="17" bestFit="1" customWidth="1"/>
    <col min="4874" max="4874" width="12.28515625" style="17" bestFit="1" customWidth="1"/>
    <col min="4875" max="4875" width="12.5703125" style="17" bestFit="1" customWidth="1"/>
    <col min="4876" max="4876" width="12.28515625" style="17" bestFit="1" customWidth="1"/>
    <col min="4877" max="4877" width="10.7109375" style="17" bestFit="1" customWidth="1"/>
    <col min="4878" max="4879" width="12.42578125" style="17" bestFit="1" customWidth="1"/>
    <col min="4880" max="4880" width="12.140625" style="17" customWidth="1"/>
    <col min="4881" max="4881" width="14.5703125" style="17" bestFit="1" customWidth="1"/>
    <col min="4882" max="4882" width="11.85546875" style="17" bestFit="1" customWidth="1"/>
    <col min="4883" max="4883" width="9.85546875" style="17" bestFit="1" customWidth="1"/>
    <col min="4884" max="5126" width="9.140625" style="17"/>
    <col min="5127" max="5127" width="4.7109375" style="17" bestFit="1" customWidth="1"/>
    <col min="5128" max="5128" width="24.28515625" style="17" bestFit="1" customWidth="1"/>
    <col min="5129" max="5129" width="11.85546875" style="17" bestFit="1" customWidth="1"/>
    <col min="5130" max="5130" width="12.28515625" style="17" bestFit="1" customWidth="1"/>
    <col min="5131" max="5131" width="12.5703125" style="17" bestFit="1" customWidth="1"/>
    <col min="5132" max="5132" width="12.28515625" style="17" bestFit="1" customWidth="1"/>
    <col min="5133" max="5133" width="10.7109375" style="17" bestFit="1" customWidth="1"/>
    <col min="5134" max="5135" width="12.42578125" style="17" bestFit="1" customWidth="1"/>
    <col min="5136" max="5136" width="12.140625" style="17" customWidth="1"/>
    <col min="5137" max="5137" width="14.5703125" style="17" bestFit="1" customWidth="1"/>
    <col min="5138" max="5138" width="11.85546875" style="17" bestFit="1" customWidth="1"/>
    <col min="5139" max="5139" width="9.85546875" style="17" bestFit="1" customWidth="1"/>
    <col min="5140" max="5382" width="9.140625" style="17"/>
    <col min="5383" max="5383" width="4.7109375" style="17" bestFit="1" customWidth="1"/>
    <col min="5384" max="5384" width="24.28515625" style="17" bestFit="1" customWidth="1"/>
    <col min="5385" max="5385" width="11.85546875" style="17" bestFit="1" customWidth="1"/>
    <col min="5386" max="5386" width="12.28515625" style="17" bestFit="1" customWidth="1"/>
    <col min="5387" max="5387" width="12.5703125" style="17" bestFit="1" customWidth="1"/>
    <col min="5388" max="5388" width="12.28515625" style="17" bestFit="1" customWidth="1"/>
    <col min="5389" max="5389" width="10.7109375" style="17" bestFit="1" customWidth="1"/>
    <col min="5390" max="5391" width="12.42578125" style="17" bestFit="1" customWidth="1"/>
    <col min="5392" max="5392" width="12.140625" style="17" customWidth="1"/>
    <col min="5393" max="5393" width="14.5703125" style="17" bestFit="1" customWidth="1"/>
    <col min="5394" max="5394" width="11.85546875" style="17" bestFit="1" customWidth="1"/>
    <col min="5395" max="5395" width="9.85546875" style="17" bestFit="1" customWidth="1"/>
    <col min="5396" max="5638" width="9.140625" style="17"/>
    <col min="5639" max="5639" width="4.7109375" style="17" bestFit="1" customWidth="1"/>
    <col min="5640" max="5640" width="24.28515625" style="17" bestFit="1" customWidth="1"/>
    <col min="5641" max="5641" width="11.85546875" style="17" bestFit="1" customWidth="1"/>
    <col min="5642" max="5642" width="12.28515625" style="17" bestFit="1" customWidth="1"/>
    <col min="5643" max="5643" width="12.5703125" style="17" bestFit="1" customWidth="1"/>
    <col min="5644" max="5644" width="12.28515625" style="17" bestFit="1" customWidth="1"/>
    <col min="5645" max="5645" width="10.7109375" style="17" bestFit="1" customWidth="1"/>
    <col min="5646" max="5647" width="12.42578125" style="17" bestFit="1" customWidth="1"/>
    <col min="5648" max="5648" width="12.140625" style="17" customWidth="1"/>
    <col min="5649" max="5649" width="14.5703125" style="17" bestFit="1" customWidth="1"/>
    <col min="5650" max="5650" width="11.85546875" style="17" bestFit="1" customWidth="1"/>
    <col min="5651" max="5651" width="9.85546875" style="17" bestFit="1" customWidth="1"/>
    <col min="5652" max="5894" width="9.140625" style="17"/>
    <col min="5895" max="5895" width="4.7109375" style="17" bestFit="1" customWidth="1"/>
    <col min="5896" max="5896" width="24.28515625" style="17" bestFit="1" customWidth="1"/>
    <col min="5897" max="5897" width="11.85546875" style="17" bestFit="1" customWidth="1"/>
    <col min="5898" max="5898" width="12.28515625" style="17" bestFit="1" customWidth="1"/>
    <col min="5899" max="5899" width="12.5703125" style="17" bestFit="1" customWidth="1"/>
    <col min="5900" max="5900" width="12.28515625" style="17" bestFit="1" customWidth="1"/>
    <col min="5901" max="5901" width="10.7109375" style="17" bestFit="1" customWidth="1"/>
    <col min="5902" max="5903" width="12.42578125" style="17" bestFit="1" customWidth="1"/>
    <col min="5904" max="5904" width="12.140625" style="17" customWidth="1"/>
    <col min="5905" max="5905" width="14.5703125" style="17" bestFit="1" customWidth="1"/>
    <col min="5906" max="5906" width="11.85546875" style="17" bestFit="1" customWidth="1"/>
    <col min="5907" max="5907" width="9.85546875" style="17" bestFit="1" customWidth="1"/>
    <col min="5908" max="6150" width="9.140625" style="17"/>
    <col min="6151" max="6151" width="4.7109375" style="17" bestFit="1" customWidth="1"/>
    <col min="6152" max="6152" width="24.28515625" style="17" bestFit="1" customWidth="1"/>
    <col min="6153" max="6153" width="11.85546875" style="17" bestFit="1" customWidth="1"/>
    <col min="6154" max="6154" width="12.28515625" style="17" bestFit="1" customWidth="1"/>
    <col min="6155" max="6155" width="12.5703125" style="17" bestFit="1" customWidth="1"/>
    <col min="6156" max="6156" width="12.28515625" style="17" bestFit="1" customWidth="1"/>
    <col min="6157" max="6157" width="10.7109375" style="17" bestFit="1" customWidth="1"/>
    <col min="6158" max="6159" width="12.42578125" style="17" bestFit="1" customWidth="1"/>
    <col min="6160" max="6160" width="12.140625" style="17" customWidth="1"/>
    <col min="6161" max="6161" width="14.5703125" style="17" bestFit="1" customWidth="1"/>
    <col min="6162" max="6162" width="11.85546875" style="17" bestFit="1" customWidth="1"/>
    <col min="6163" max="6163" width="9.85546875" style="17" bestFit="1" customWidth="1"/>
    <col min="6164" max="6406" width="9.140625" style="17"/>
    <col min="6407" max="6407" width="4.7109375" style="17" bestFit="1" customWidth="1"/>
    <col min="6408" max="6408" width="24.28515625" style="17" bestFit="1" customWidth="1"/>
    <col min="6409" max="6409" width="11.85546875" style="17" bestFit="1" customWidth="1"/>
    <col min="6410" max="6410" width="12.28515625" style="17" bestFit="1" customWidth="1"/>
    <col min="6411" max="6411" width="12.5703125" style="17" bestFit="1" customWidth="1"/>
    <col min="6412" max="6412" width="12.28515625" style="17" bestFit="1" customWidth="1"/>
    <col min="6413" max="6413" width="10.7109375" style="17" bestFit="1" customWidth="1"/>
    <col min="6414" max="6415" width="12.42578125" style="17" bestFit="1" customWidth="1"/>
    <col min="6416" max="6416" width="12.140625" style="17" customWidth="1"/>
    <col min="6417" max="6417" width="14.5703125" style="17" bestFit="1" customWidth="1"/>
    <col min="6418" max="6418" width="11.85546875" style="17" bestFit="1" customWidth="1"/>
    <col min="6419" max="6419" width="9.85546875" style="17" bestFit="1" customWidth="1"/>
    <col min="6420" max="6662" width="9.140625" style="17"/>
    <col min="6663" max="6663" width="4.7109375" style="17" bestFit="1" customWidth="1"/>
    <col min="6664" max="6664" width="24.28515625" style="17" bestFit="1" customWidth="1"/>
    <col min="6665" max="6665" width="11.85546875" style="17" bestFit="1" customWidth="1"/>
    <col min="6666" max="6666" width="12.28515625" style="17" bestFit="1" customWidth="1"/>
    <col min="6667" max="6667" width="12.5703125" style="17" bestFit="1" customWidth="1"/>
    <col min="6668" max="6668" width="12.28515625" style="17" bestFit="1" customWidth="1"/>
    <col min="6669" max="6669" width="10.7109375" style="17" bestFit="1" customWidth="1"/>
    <col min="6670" max="6671" width="12.42578125" style="17" bestFit="1" customWidth="1"/>
    <col min="6672" max="6672" width="12.140625" style="17" customWidth="1"/>
    <col min="6673" max="6673" width="14.5703125" style="17" bestFit="1" customWidth="1"/>
    <col min="6674" max="6674" width="11.85546875" style="17" bestFit="1" customWidth="1"/>
    <col min="6675" max="6675" width="9.85546875" style="17" bestFit="1" customWidth="1"/>
    <col min="6676" max="6918" width="9.140625" style="17"/>
    <col min="6919" max="6919" width="4.7109375" style="17" bestFit="1" customWidth="1"/>
    <col min="6920" max="6920" width="24.28515625" style="17" bestFit="1" customWidth="1"/>
    <col min="6921" max="6921" width="11.85546875" style="17" bestFit="1" customWidth="1"/>
    <col min="6922" max="6922" width="12.28515625" style="17" bestFit="1" customWidth="1"/>
    <col min="6923" max="6923" width="12.5703125" style="17" bestFit="1" customWidth="1"/>
    <col min="6924" max="6924" width="12.28515625" style="17" bestFit="1" customWidth="1"/>
    <col min="6925" max="6925" width="10.7109375" style="17" bestFit="1" customWidth="1"/>
    <col min="6926" max="6927" width="12.42578125" style="17" bestFit="1" customWidth="1"/>
    <col min="6928" max="6928" width="12.140625" style="17" customWidth="1"/>
    <col min="6929" max="6929" width="14.5703125" style="17" bestFit="1" customWidth="1"/>
    <col min="6930" max="6930" width="11.85546875" style="17" bestFit="1" customWidth="1"/>
    <col min="6931" max="6931" width="9.85546875" style="17" bestFit="1" customWidth="1"/>
    <col min="6932" max="7174" width="9.140625" style="17"/>
    <col min="7175" max="7175" width="4.7109375" style="17" bestFit="1" customWidth="1"/>
    <col min="7176" max="7176" width="24.28515625" style="17" bestFit="1" customWidth="1"/>
    <col min="7177" max="7177" width="11.85546875" style="17" bestFit="1" customWidth="1"/>
    <col min="7178" max="7178" width="12.28515625" style="17" bestFit="1" customWidth="1"/>
    <col min="7179" max="7179" width="12.5703125" style="17" bestFit="1" customWidth="1"/>
    <col min="7180" max="7180" width="12.28515625" style="17" bestFit="1" customWidth="1"/>
    <col min="7181" max="7181" width="10.7109375" style="17" bestFit="1" customWidth="1"/>
    <col min="7182" max="7183" width="12.42578125" style="17" bestFit="1" customWidth="1"/>
    <col min="7184" max="7184" width="12.140625" style="17" customWidth="1"/>
    <col min="7185" max="7185" width="14.5703125" style="17" bestFit="1" customWidth="1"/>
    <col min="7186" max="7186" width="11.85546875" style="17" bestFit="1" customWidth="1"/>
    <col min="7187" max="7187" width="9.85546875" style="17" bestFit="1" customWidth="1"/>
    <col min="7188" max="7430" width="9.140625" style="17"/>
    <col min="7431" max="7431" width="4.7109375" style="17" bestFit="1" customWidth="1"/>
    <col min="7432" max="7432" width="24.28515625" style="17" bestFit="1" customWidth="1"/>
    <col min="7433" max="7433" width="11.85546875" style="17" bestFit="1" customWidth="1"/>
    <col min="7434" max="7434" width="12.28515625" style="17" bestFit="1" customWidth="1"/>
    <col min="7435" max="7435" width="12.5703125" style="17" bestFit="1" customWidth="1"/>
    <col min="7436" max="7436" width="12.28515625" style="17" bestFit="1" customWidth="1"/>
    <col min="7437" max="7437" width="10.7109375" style="17" bestFit="1" customWidth="1"/>
    <col min="7438" max="7439" width="12.42578125" style="17" bestFit="1" customWidth="1"/>
    <col min="7440" max="7440" width="12.140625" style="17" customWidth="1"/>
    <col min="7441" max="7441" width="14.5703125" style="17" bestFit="1" customWidth="1"/>
    <col min="7442" max="7442" width="11.85546875" style="17" bestFit="1" customWidth="1"/>
    <col min="7443" max="7443" width="9.85546875" style="17" bestFit="1" customWidth="1"/>
    <col min="7444" max="7686" width="9.140625" style="17"/>
    <col min="7687" max="7687" width="4.7109375" style="17" bestFit="1" customWidth="1"/>
    <col min="7688" max="7688" width="24.28515625" style="17" bestFit="1" customWidth="1"/>
    <col min="7689" max="7689" width="11.85546875" style="17" bestFit="1" customWidth="1"/>
    <col min="7690" max="7690" width="12.28515625" style="17" bestFit="1" customWidth="1"/>
    <col min="7691" max="7691" width="12.5703125" style="17" bestFit="1" customWidth="1"/>
    <col min="7692" max="7692" width="12.28515625" style="17" bestFit="1" customWidth="1"/>
    <col min="7693" max="7693" width="10.7109375" style="17" bestFit="1" customWidth="1"/>
    <col min="7694" max="7695" width="12.42578125" style="17" bestFit="1" customWidth="1"/>
    <col min="7696" max="7696" width="12.140625" style="17" customWidth="1"/>
    <col min="7697" max="7697" width="14.5703125" style="17" bestFit="1" customWidth="1"/>
    <col min="7698" max="7698" width="11.85546875" style="17" bestFit="1" customWidth="1"/>
    <col min="7699" max="7699" width="9.85546875" style="17" bestFit="1" customWidth="1"/>
    <col min="7700" max="7942" width="9.140625" style="17"/>
    <col min="7943" max="7943" width="4.7109375" style="17" bestFit="1" customWidth="1"/>
    <col min="7944" max="7944" width="24.28515625" style="17" bestFit="1" customWidth="1"/>
    <col min="7945" max="7945" width="11.85546875" style="17" bestFit="1" customWidth="1"/>
    <col min="7946" max="7946" width="12.28515625" style="17" bestFit="1" customWidth="1"/>
    <col min="7947" max="7947" width="12.5703125" style="17" bestFit="1" customWidth="1"/>
    <col min="7948" max="7948" width="12.28515625" style="17" bestFit="1" customWidth="1"/>
    <col min="7949" max="7949" width="10.7109375" style="17" bestFit="1" customWidth="1"/>
    <col min="7950" max="7951" width="12.42578125" style="17" bestFit="1" customWidth="1"/>
    <col min="7952" max="7952" width="12.140625" style="17" customWidth="1"/>
    <col min="7953" max="7953" width="14.5703125" style="17" bestFit="1" customWidth="1"/>
    <col min="7954" max="7954" width="11.85546875" style="17" bestFit="1" customWidth="1"/>
    <col min="7955" max="7955" width="9.85546875" style="17" bestFit="1" customWidth="1"/>
    <col min="7956" max="8198" width="9.140625" style="17"/>
    <col min="8199" max="8199" width="4.7109375" style="17" bestFit="1" customWidth="1"/>
    <col min="8200" max="8200" width="24.28515625" style="17" bestFit="1" customWidth="1"/>
    <col min="8201" max="8201" width="11.85546875" style="17" bestFit="1" customWidth="1"/>
    <col min="8202" max="8202" width="12.28515625" style="17" bestFit="1" customWidth="1"/>
    <col min="8203" max="8203" width="12.5703125" style="17" bestFit="1" customWidth="1"/>
    <col min="8204" max="8204" width="12.28515625" style="17" bestFit="1" customWidth="1"/>
    <col min="8205" max="8205" width="10.7109375" style="17" bestFit="1" customWidth="1"/>
    <col min="8206" max="8207" width="12.42578125" style="17" bestFit="1" customWidth="1"/>
    <col min="8208" max="8208" width="12.140625" style="17" customWidth="1"/>
    <col min="8209" max="8209" width="14.5703125" style="17" bestFit="1" customWidth="1"/>
    <col min="8210" max="8210" width="11.85546875" style="17" bestFit="1" customWidth="1"/>
    <col min="8211" max="8211" width="9.85546875" style="17" bestFit="1" customWidth="1"/>
    <col min="8212" max="8454" width="9.140625" style="17"/>
    <col min="8455" max="8455" width="4.7109375" style="17" bestFit="1" customWidth="1"/>
    <col min="8456" max="8456" width="24.28515625" style="17" bestFit="1" customWidth="1"/>
    <col min="8457" max="8457" width="11.85546875" style="17" bestFit="1" customWidth="1"/>
    <col min="8458" max="8458" width="12.28515625" style="17" bestFit="1" customWidth="1"/>
    <col min="8459" max="8459" width="12.5703125" style="17" bestFit="1" customWidth="1"/>
    <col min="8460" max="8460" width="12.28515625" style="17" bestFit="1" customWidth="1"/>
    <col min="8461" max="8461" width="10.7109375" style="17" bestFit="1" customWidth="1"/>
    <col min="8462" max="8463" width="12.42578125" style="17" bestFit="1" customWidth="1"/>
    <col min="8464" max="8464" width="12.140625" style="17" customWidth="1"/>
    <col min="8465" max="8465" width="14.5703125" style="17" bestFit="1" customWidth="1"/>
    <col min="8466" max="8466" width="11.85546875" style="17" bestFit="1" customWidth="1"/>
    <col min="8467" max="8467" width="9.85546875" style="17" bestFit="1" customWidth="1"/>
    <col min="8468" max="8710" width="9.140625" style="17"/>
    <col min="8711" max="8711" width="4.7109375" style="17" bestFit="1" customWidth="1"/>
    <col min="8712" max="8712" width="24.28515625" style="17" bestFit="1" customWidth="1"/>
    <col min="8713" max="8713" width="11.85546875" style="17" bestFit="1" customWidth="1"/>
    <col min="8714" max="8714" width="12.28515625" style="17" bestFit="1" customWidth="1"/>
    <col min="8715" max="8715" width="12.5703125" style="17" bestFit="1" customWidth="1"/>
    <col min="8716" max="8716" width="12.28515625" style="17" bestFit="1" customWidth="1"/>
    <col min="8717" max="8717" width="10.7109375" style="17" bestFit="1" customWidth="1"/>
    <col min="8718" max="8719" width="12.42578125" style="17" bestFit="1" customWidth="1"/>
    <col min="8720" max="8720" width="12.140625" style="17" customWidth="1"/>
    <col min="8721" max="8721" width="14.5703125" style="17" bestFit="1" customWidth="1"/>
    <col min="8722" max="8722" width="11.85546875" style="17" bestFit="1" customWidth="1"/>
    <col min="8723" max="8723" width="9.85546875" style="17" bestFit="1" customWidth="1"/>
    <col min="8724" max="8966" width="9.140625" style="17"/>
    <col min="8967" max="8967" width="4.7109375" style="17" bestFit="1" customWidth="1"/>
    <col min="8968" max="8968" width="24.28515625" style="17" bestFit="1" customWidth="1"/>
    <col min="8969" max="8969" width="11.85546875" style="17" bestFit="1" customWidth="1"/>
    <col min="8970" max="8970" width="12.28515625" style="17" bestFit="1" customWidth="1"/>
    <col min="8971" max="8971" width="12.5703125" style="17" bestFit="1" customWidth="1"/>
    <col min="8972" max="8972" width="12.28515625" style="17" bestFit="1" customWidth="1"/>
    <col min="8973" max="8973" width="10.7109375" style="17" bestFit="1" customWidth="1"/>
    <col min="8974" max="8975" width="12.42578125" style="17" bestFit="1" customWidth="1"/>
    <col min="8976" max="8976" width="12.140625" style="17" customWidth="1"/>
    <col min="8977" max="8977" width="14.5703125" style="17" bestFit="1" customWidth="1"/>
    <col min="8978" max="8978" width="11.85546875" style="17" bestFit="1" customWidth="1"/>
    <col min="8979" max="8979" width="9.85546875" style="17" bestFit="1" customWidth="1"/>
    <col min="8980" max="9222" width="9.140625" style="17"/>
    <col min="9223" max="9223" width="4.7109375" style="17" bestFit="1" customWidth="1"/>
    <col min="9224" max="9224" width="24.28515625" style="17" bestFit="1" customWidth="1"/>
    <col min="9225" max="9225" width="11.85546875" style="17" bestFit="1" customWidth="1"/>
    <col min="9226" max="9226" width="12.28515625" style="17" bestFit="1" customWidth="1"/>
    <col min="9227" max="9227" width="12.5703125" style="17" bestFit="1" customWidth="1"/>
    <col min="9228" max="9228" width="12.28515625" style="17" bestFit="1" customWidth="1"/>
    <col min="9229" max="9229" width="10.7109375" style="17" bestFit="1" customWidth="1"/>
    <col min="9230" max="9231" width="12.42578125" style="17" bestFit="1" customWidth="1"/>
    <col min="9232" max="9232" width="12.140625" style="17" customWidth="1"/>
    <col min="9233" max="9233" width="14.5703125" style="17" bestFit="1" customWidth="1"/>
    <col min="9234" max="9234" width="11.85546875" style="17" bestFit="1" customWidth="1"/>
    <col min="9235" max="9235" width="9.85546875" style="17" bestFit="1" customWidth="1"/>
    <col min="9236" max="9478" width="9.140625" style="17"/>
    <col min="9479" max="9479" width="4.7109375" style="17" bestFit="1" customWidth="1"/>
    <col min="9480" max="9480" width="24.28515625" style="17" bestFit="1" customWidth="1"/>
    <col min="9481" max="9481" width="11.85546875" style="17" bestFit="1" customWidth="1"/>
    <col min="9482" max="9482" width="12.28515625" style="17" bestFit="1" customWidth="1"/>
    <col min="9483" max="9483" width="12.5703125" style="17" bestFit="1" customWidth="1"/>
    <col min="9484" max="9484" width="12.28515625" style="17" bestFit="1" customWidth="1"/>
    <col min="9485" max="9485" width="10.7109375" style="17" bestFit="1" customWidth="1"/>
    <col min="9486" max="9487" width="12.42578125" style="17" bestFit="1" customWidth="1"/>
    <col min="9488" max="9488" width="12.140625" style="17" customWidth="1"/>
    <col min="9489" max="9489" width="14.5703125" style="17" bestFit="1" customWidth="1"/>
    <col min="9490" max="9490" width="11.85546875" style="17" bestFit="1" customWidth="1"/>
    <col min="9491" max="9491" width="9.85546875" style="17" bestFit="1" customWidth="1"/>
    <col min="9492" max="9734" width="9.140625" style="17"/>
    <col min="9735" max="9735" width="4.7109375" style="17" bestFit="1" customWidth="1"/>
    <col min="9736" max="9736" width="24.28515625" style="17" bestFit="1" customWidth="1"/>
    <col min="9737" max="9737" width="11.85546875" style="17" bestFit="1" customWidth="1"/>
    <col min="9738" max="9738" width="12.28515625" style="17" bestFit="1" customWidth="1"/>
    <col min="9739" max="9739" width="12.5703125" style="17" bestFit="1" customWidth="1"/>
    <col min="9740" max="9740" width="12.28515625" style="17" bestFit="1" customWidth="1"/>
    <col min="9741" max="9741" width="10.7109375" style="17" bestFit="1" customWidth="1"/>
    <col min="9742" max="9743" width="12.42578125" style="17" bestFit="1" customWidth="1"/>
    <col min="9744" max="9744" width="12.140625" style="17" customWidth="1"/>
    <col min="9745" max="9745" width="14.5703125" style="17" bestFit="1" customWidth="1"/>
    <col min="9746" max="9746" width="11.85546875" style="17" bestFit="1" customWidth="1"/>
    <col min="9747" max="9747" width="9.85546875" style="17" bestFit="1" customWidth="1"/>
    <col min="9748" max="9990" width="9.140625" style="17"/>
    <col min="9991" max="9991" width="4.7109375" style="17" bestFit="1" customWidth="1"/>
    <col min="9992" max="9992" width="24.28515625" style="17" bestFit="1" customWidth="1"/>
    <col min="9993" max="9993" width="11.85546875" style="17" bestFit="1" customWidth="1"/>
    <col min="9994" max="9994" width="12.28515625" style="17" bestFit="1" customWidth="1"/>
    <col min="9995" max="9995" width="12.5703125" style="17" bestFit="1" customWidth="1"/>
    <col min="9996" max="9996" width="12.28515625" style="17" bestFit="1" customWidth="1"/>
    <col min="9997" max="9997" width="10.7109375" style="17" bestFit="1" customWidth="1"/>
    <col min="9998" max="9999" width="12.42578125" style="17" bestFit="1" customWidth="1"/>
    <col min="10000" max="10000" width="12.140625" style="17" customWidth="1"/>
    <col min="10001" max="10001" width="14.5703125" style="17" bestFit="1" customWidth="1"/>
    <col min="10002" max="10002" width="11.85546875" style="17" bestFit="1" customWidth="1"/>
    <col min="10003" max="10003" width="9.85546875" style="17" bestFit="1" customWidth="1"/>
    <col min="10004" max="10246" width="9.140625" style="17"/>
    <col min="10247" max="10247" width="4.7109375" style="17" bestFit="1" customWidth="1"/>
    <col min="10248" max="10248" width="24.28515625" style="17" bestFit="1" customWidth="1"/>
    <col min="10249" max="10249" width="11.85546875" style="17" bestFit="1" customWidth="1"/>
    <col min="10250" max="10250" width="12.28515625" style="17" bestFit="1" customWidth="1"/>
    <col min="10251" max="10251" width="12.5703125" style="17" bestFit="1" customWidth="1"/>
    <col min="10252" max="10252" width="12.28515625" style="17" bestFit="1" customWidth="1"/>
    <col min="10253" max="10253" width="10.7109375" style="17" bestFit="1" customWidth="1"/>
    <col min="10254" max="10255" width="12.42578125" style="17" bestFit="1" customWidth="1"/>
    <col min="10256" max="10256" width="12.140625" style="17" customWidth="1"/>
    <col min="10257" max="10257" width="14.5703125" style="17" bestFit="1" customWidth="1"/>
    <col min="10258" max="10258" width="11.85546875" style="17" bestFit="1" customWidth="1"/>
    <col min="10259" max="10259" width="9.85546875" style="17" bestFit="1" customWidth="1"/>
    <col min="10260" max="10502" width="9.140625" style="17"/>
    <col min="10503" max="10503" width="4.7109375" style="17" bestFit="1" customWidth="1"/>
    <col min="10504" max="10504" width="24.28515625" style="17" bestFit="1" customWidth="1"/>
    <col min="10505" max="10505" width="11.85546875" style="17" bestFit="1" customWidth="1"/>
    <col min="10506" max="10506" width="12.28515625" style="17" bestFit="1" customWidth="1"/>
    <col min="10507" max="10507" width="12.5703125" style="17" bestFit="1" customWidth="1"/>
    <col min="10508" max="10508" width="12.28515625" style="17" bestFit="1" customWidth="1"/>
    <col min="10509" max="10509" width="10.7109375" style="17" bestFit="1" customWidth="1"/>
    <col min="10510" max="10511" width="12.42578125" style="17" bestFit="1" customWidth="1"/>
    <col min="10512" max="10512" width="12.140625" style="17" customWidth="1"/>
    <col min="10513" max="10513" width="14.5703125" style="17" bestFit="1" customWidth="1"/>
    <col min="10514" max="10514" width="11.85546875" style="17" bestFit="1" customWidth="1"/>
    <col min="10515" max="10515" width="9.85546875" style="17" bestFit="1" customWidth="1"/>
    <col min="10516" max="10758" width="9.140625" style="17"/>
    <col min="10759" max="10759" width="4.7109375" style="17" bestFit="1" customWidth="1"/>
    <col min="10760" max="10760" width="24.28515625" style="17" bestFit="1" customWidth="1"/>
    <col min="10761" max="10761" width="11.85546875" style="17" bestFit="1" customWidth="1"/>
    <col min="10762" max="10762" width="12.28515625" style="17" bestFit="1" customWidth="1"/>
    <col min="10763" max="10763" width="12.5703125" style="17" bestFit="1" customWidth="1"/>
    <col min="10764" max="10764" width="12.28515625" style="17" bestFit="1" customWidth="1"/>
    <col min="10765" max="10765" width="10.7109375" style="17" bestFit="1" customWidth="1"/>
    <col min="10766" max="10767" width="12.42578125" style="17" bestFit="1" customWidth="1"/>
    <col min="10768" max="10768" width="12.140625" style="17" customWidth="1"/>
    <col min="10769" max="10769" width="14.5703125" style="17" bestFit="1" customWidth="1"/>
    <col min="10770" max="10770" width="11.85546875" style="17" bestFit="1" customWidth="1"/>
    <col min="10771" max="10771" width="9.85546875" style="17" bestFit="1" customWidth="1"/>
    <col min="10772" max="11014" width="9.140625" style="17"/>
    <col min="11015" max="11015" width="4.7109375" style="17" bestFit="1" customWidth="1"/>
    <col min="11016" max="11016" width="24.28515625" style="17" bestFit="1" customWidth="1"/>
    <col min="11017" max="11017" width="11.85546875" style="17" bestFit="1" customWidth="1"/>
    <col min="11018" max="11018" width="12.28515625" style="17" bestFit="1" customWidth="1"/>
    <col min="11019" max="11019" width="12.5703125" style="17" bestFit="1" customWidth="1"/>
    <col min="11020" max="11020" width="12.28515625" style="17" bestFit="1" customWidth="1"/>
    <col min="11021" max="11021" width="10.7109375" style="17" bestFit="1" customWidth="1"/>
    <col min="11022" max="11023" width="12.42578125" style="17" bestFit="1" customWidth="1"/>
    <col min="11024" max="11024" width="12.140625" style="17" customWidth="1"/>
    <col min="11025" max="11025" width="14.5703125" style="17" bestFit="1" customWidth="1"/>
    <col min="11026" max="11026" width="11.85546875" style="17" bestFit="1" customWidth="1"/>
    <col min="11027" max="11027" width="9.85546875" style="17" bestFit="1" customWidth="1"/>
    <col min="11028" max="11270" width="9.140625" style="17"/>
    <col min="11271" max="11271" width="4.7109375" style="17" bestFit="1" customWidth="1"/>
    <col min="11272" max="11272" width="24.28515625" style="17" bestFit="1" customWidth="1"/>
    <col min="11273" max="11273" width="11.85546875" style="17" bestFit="1" customWidth="1"/>
    <col min="11274" max="11274" width="12.28515625" style="17" bestFit="1" customWidth="1"/>
    <col min="11275" max="11275" width="12.5703125" style="17" bestFit="1" customWidth="1"/>
    <col min="11276" max="11276" width="12.28515625" style="17" bestFit="1" customWidth="1"/>
    <col min="11277" max="11277" width="10.7109375" style="17" bestFit="1" customWidth="1"/>
    <col min="11278" max="11279" width="12.42578125" style="17" bestFit="1" customWidth="1"/>
    <col min="11280" max="11280" width="12.140625" style="17" customWidth="1"/>
    <col min="11281" max="11281" width="14.5703125" style="17" bestFit="1" customWidth="1"/>
    <col min="11282" max="11282" width="11.85546875" style="17" bestFit="1" customWidth="1"/>
    <col min="11283" max="11283" width="9.85546875" style="17" bestFit="1" customWidth="1"/>
    <col min="11284" max="11526" width="9.140625" style="17"/>
    <col min="11527" max="11527" width="4.7109375" style="17" bestFit="1" customWidth="1"/>
    <col min="11528" max="11528" width="24.28515625" style="17" bestFit="1" customWidth="1"/>
    <col min="11529" max="11529" width="11.85546875" style="17" bestFit="1" customWidth="1"/>
    <col min="11530" max="11530" width="12.28515625" style="17" bestFit="1" customWidth="1"/>
    <col min="11531" max="11531" width="12.5703125" style="17" bestFit="1" customWidth="1"/>
    <col min="11532" max="11532" width="12.28515625" style="17" bestFit="1" customWidth="1"/>
    <col min="11533" max="11533" width="10.7109375" style="17" bestFit="1" customWidth="1"/>
    <col min="11534" max="11535" width="12.42578125" style="17" bestFit="1" customWidth="1"/>
    <col min="11536" max="11536" width="12.140625" style="17" customWidth="1"/>
    <col min="11537" max="11537" width="14.5703125" style="17" bestFit="1" customWidth="1"/>
    <col min="11538" max="11538" width="11.85546875" style="17" bestFit="1" customWidth="1"/>
    <col min="11539" max="11539" width="9.85546875" style="17" bestFit="1" customWidth="1"/>
    <col min="11540" max="11782" width="9.140625" style="17"/>
    <col min="11783" max="11783" width="4.7109375" style="17" bestFit="1" customWidth="1"/>
    <col min="11784" max="11784" width="24.28515625" style="17" bestFit="1" customWidth="1"/>
    <col min="11785" max="11785" width="11.85546875" style="17" bestFit="1" customWidth="1"/>
    <col min="11786" max="11786" width="12.28515625" style="17" bestFit="1" customWidth="1"/>
    <col min="11787" max="11787" width="12.5703125" style="17" bestFit="1" customWidth="1"/>
    <col min="11788" max="11788" width="12.28515625" style="17" bestFit="1" customWidth="1"/>
    <col min="11789" max="11789" width="10.7109375" style="17" bestFit="1" customWidth="1"/>
    <col min="11790" max="11791" width="12.42578125" style="17" bestFit="1" customWidth="1"/>
    <col min="11792" max="11792" width="12.140625" style="17" customWidth="1"/>
    <col min="11793" max="11793" width="14.5703125" style="17" bestFit="1" customWidth="1"/>
    <col min="11794" max="11794" width="11.85546875" style="17" bestFit="1" customWidth="1"/>
    <col min="11795" max="11795" width="9.85546875" style="17" bestFit="1" customWidth="1"/>
    <col min="11796" max="12038" width="9.140625" style="17"/>
    <col min="12039" max="12039" width="4.7109375" style="17" bestFit="1" customWidth="1"/>
    <col min="12040" max="12040" width="24.28515625" style="17" bestFit="1" customWidth="1"/>
    <col min="12041" max="12041" width="11.85546875" style="17" bestFit="1" customWidth="1"/>
    <col min="12042" max="12042" width="12.28515625" style="17" bestFit="1" customWidth="1"/>
    <col min="12043" max="12043" width="12.5703125" style="17" bestFit="1" customWidth="1"/>
    <col min="12044" max="12044" width="12.28515625" style="17" bestFit="1" customWidth="1"/>
    <col min="12045" max="12045" width="10.7109375" style="17" bestFit="1" customWidth="1"/>
    <col min="12046" max="12047" width="12.42578125" style="17" bestFit="1" customWidth="1"/>
    <col min="12048" max="12048" width="12.140625" style="17" customWidth="1"/>
    <col min="12049" max="12049" width="14.5703125" style="17" bestFit="1" customWidth="1"/>
    <col min="12050" max="12050" width="11.85546875" style="17" bestFit="1" customWidth="1"/>
    <col min="12051" max="12051" width="9.85546875" style="17" bestFit="1" customWidth="1"/>
    <col min="12052" max="12294" width="9.140625" style="17"/>
    <col min="12295" max="12295" width="4.7109375" style="17" bestFit="1" customWidth="1"/>
    <col min="12296" max="12296" width="24.28515625" style="17" bestFit="1" customWidth="1"/>
    <col min="12297" max="12297" width="11.85546875" style="17" bestFit="1" customWidth="1"/>
    <col min="12298" max="12298" width="12.28515625" style="17" bestFit="1" customWidth="1"/>
    <col min="12299" max="12299" width="12.5703125" style="17" bestFit="1" customWidth="1"/>
    <col min="12300" max="12300" width="12.28515625" style="17" bestFit="1" customWidth="1"/>
    <col min="12301" max="12301" width="10.7109375" style="17" bestFit="1" customWidth="1"/>
    <col min="12302" max="12303" width="12.42578125" style="17" bestFit="1" customWidth="1"/>
    <col min="12304" max="12304" width="12.140625" style="17" customWidth="1"/>
    <col min="12305" max="12305" width="14.5703125" style="17" bestFit="1" customWidth="1"/>
    <col min="12306" max="12306" width="11.85546875" style="17" bestFit="1" customWidth="1"/>
    <col min="12307" max="12307" width="9.85546875" style="17" bestFit="1" customWidth="1"/>
    <col min="12308" max="12550" width="9.140625" style="17"/>
    <col min="12551" max="12551" width="4.7109375" style="17" bestFit="1" customWidth="1"/>
    <col min="12552" max="12552" width="24.28515625" style="17" bestFit="1" customWidth="1"/>
    <col min="12553" max="12553" width="11.85546875" style="17" bestFit="1" customWidth="1"/>
    <col min="12554" max="12554" width="12.28515625" style="17" bestFit="1" customWidth="1"/>
    <col min="12555" max="12555" width="12.5703125" style="17" bestFit="1" customWidth="1"/>
    <col min="12556" max="12556" width="12.28515625" style="17" bestFit="1" customWidth="1"/>
    <col min="12557" max="12557" width="10.7109375" style="17" bestFit="1" customWidth="1"/>
    <col min="12558" max="12559" width="12.42578125" style="17" bestFit="1" customWidth="1"/>
    <col min="12560" max="12560" width="12.140625" style="17" customWidth="1"/>
    <col min="12561" max="12561" width="14.5703125" style="17" bestFit="1" customWidth="1"/>
    <col min="12562" max="12562" width="11.85546875" style="17" bestFit="1" customWidth="1"/>
    <col min="12563" max="12563" width="9.85546875" style="17" bestFit="1" customWidth="1"/>
    <col min="12564" max="12806" width="9.140625" style="17"/>
    <col min="12807" max="12807" width="4.7109375" style="17" bestFit="1" customWidth="1"/>
    <col min="12808" max="12808" width="24.28515625" style="17" bestFit="1" customWidth="1"/>
    <col min="12809" max="12809" width="11.85546875" style="17" bestFit="1" customWidth="1"/>
    <col min="12810" max="12810" width="12.28515625" style="17" bestFit="1" customWidth="1"/>
    <col min="12811" max="12811" width="12.5703125" style="17" bestFit="1" customWidth="1"/>
    <col min="12812" max="12812" width="12.28515625" style="17" bestFit="1" customWidth="1"/>
    <col min="12813" max="12813" width="10.7109375" style="17" bestFit="1" customWidth="1"/>
    <col min="12814" max="12815" width="12.42578125" style="17" bestFit="1" customWidth="1"/>
    <col min="12816" max="12816" width="12.140625" style="17" customWidth="1"/>
    <col min="12817" max="12817" width="14.5703125" style="17" bestFit="1" customWidth="1"/>
    <col min="12818" max="12818" width="11.85546875" style="17" bestFit="1" customWidth="1"/>
    <col min="12819" max="12819" width="9.85546875" style="17" bestFit="1" customWidth="1"/>
    <col min="12820" max="13062" width="9.140625" style="17"/>
    <col min="13063" max="13063" width="4.7109375" style="17" bestFit="1" customWidth="1"/>
    <col min="13064" max="13064" width="24.28515625" style="17" bestFit="1" customWidth="1"/>
    <col min="13065" max="13065" width="11.85546875" style="17" bestFit="1" customWidth="1"/>
    <col min="13066" max="13066" width="12.28515625" style="17" bestFit="1" customWidth="1"/>
    <col min="13067" max="13067" width="12.5703125" style="17" bestFit="1" customWidth="1"/>
    <col min="13068" max="13068" width="12.28515625" style="17" bestFit="1" customWidth="1"/>
    <col min="13069" max="13069" width="10.7109375" style="17" bestFit="1" customWidth="1"/>
    <col min="13070" max="13071" width="12.42578125" style="17" bestFit="1" customWidth="1"/>
    <col min="13072" max="13072" width="12.140625" style="17" customWidth="1"/>
    <col min="13073" max="13073" width="14.5703125" style="17" bestFit="1" customWidth="1"/>
    <col min="13074" max="13074" width="11.85546875" style="17" bestFit="1" customWidth="1"/>
    <col min="13075" max="13075" width="9.85546875" style="17" bestFit="1" customWidth="1"/>
    <col min="13076" max="13318" width="9.140625" style="17"/>
    <col min="13319" max="13319" width="4.7109375" style="17" bestFit="1" customWidth="1"/>
    <col min="13320" max="13320" width="24.28515625" style="17" bestFit="1" customWidth="1"/>
    <col min="13321" max="13321" width="11.85546875" style="17" bestFit="1" customWidth="1"/>
    <col min="13322" max="13322" width="12.28515625" style="17" bestFit="1" customWidth="1"/>
    <col min="13323" max="13323" width="12.5703125" style="17" bestFit="1" customWidth="1"/>
    <col min="13324" max="13324" width="12.28515625" style="17" bestFit="1" customWidth="1"/>
    <col min="13325" max="13325" width="10.7109375" style="17" bestFit="1" customWidth="1"/>
    <col min="13326" max="13327" width="12.42578125" style="17" bestFit="1" customWidth="1"/>
    <col min="13328" max="13328" width="12.140625" style="17" customWidth="1"/>
    <col min="13329" max="13329" width="14.5703125" style="17" bestFit="1" customWidth="1"/>
    <col min="13330" max="13330" width="11.85546875" style="17" bestFit="1" customWidth="1"/>
    <col min="13331" max="13331" width="9.85546875" style="17" bestFit="1" customWidth="1"/>
    <col min="13332" max="13574" width="9.140625" style="17"/>
    <col min="13575" max="13575" width="4.7109375" style="17" bestFit="1" customWidth="1"/>
    <col min="13576" max="13576" width="24.28515625" style="17" bestFit="1" customWidth="1"/>
    <col min="13577" max="13577" width="11.85546875" style="17" bestFit="1" customWidth="1"/>
    <col min="13578" max="13578" width="12.28515625" style="17" bestFit="1" customWidth="1"/>
    <col min="13579" max="13579" width="12.5703125" style="17" bestFit="1" customWidth="1"/>
    <col min="13580" max="13580" width="12.28515625" style="17" bestFit="1" customWidth="1"/>
    <col min="13581" max="13581" width="10.7109375" style="17" bestFit="1" customWidth="1"/>
    <col min="13582" max="13583" width="12.42578125" style="17" bestFit="1" customWidth="1"/>
    <col min="13584" max="13584" width="12.140625" style="17" customWidth="1"/>
    <col min="13585" max="13585" width="14.5703125" style="17" bestFit="1" customWidth="1"/>
    <col min="13586" max="13586" width="11.85546875" style="17" bestFit="1" customWidth="1"/>
    <col min="13587" max="13587" width="9.85546875" style="17" bestFit="1" customWidth="1"/>
    <col min="13588" max="13830" width="9.140625" style="17"/>
    <col min="13831" max="13831" width="4.7109375" style="17" bestFit="1" customWidth="1"/>
    <col min="13832" max="13832" width="24.28515625" style="17" bestFit="1" customWidth="1"/>
    <col min="13833" max="13833" width="11.85546875" style="17" bestFit="1" customWidth="1"/>
    <col min="13834" max="13834" width="12.28515625" style="17" bestFit="1" customWidth="1"/>
    <col min="13835" max="13835" width="12.5703125" style="17" bestFit="1" customWidth="1"/>
    <col min="13836" max="13836" width="12.28515625" style="17" bestFit="1" customWidth="1"/>
    <col min="13837" max="13837" width="10.7109375" style="17" bestFit="1" customWidth="1"/>
    <col min="13838" max="13839" width="12.42578125" style="17" bestFit="1" customWidth="1"/>
    <col min="13840" max="13840" width="12.140625" style="17" customWidth="1"/>
    <col min="13841" max="13841" width="14.5703125" style="17" bestFit="1" customWidth="1"/>
    <col min="13842" max="13842" width="11.85546875" style="17" bestFit="1" customWidth="1"/>
    <col min="13843" max="13843" width="9.85546875" style="17" bestFit="1" customWidth="1"/>
    <col min="13844" max="14086" width="9.140625" style="17"/>
    <col min="14087" max="14087" width="4.7109375" style="17" bestFit="1" customWidth="1"/>
    <col min="14088" max="14088" width="24.28515625" style="17" bestFit="1" customWidth="1"/>
    <col min="14089" max="14089" width="11.85546875" style="17" bestFit="1" customWidth="1"/>
    <col min="14090" max="14090" width="12.28515625" style="17" bestFit="1" customWidth="1"/>
    <col min="14091" max="14091" width="12.5703125" style="17" bestFit="1" customWidth="1"/>
    <col min="14092" max="14092" width="12.28515625" style="17" bestFit="1" customWidth="1"/>
    <col min="14093" max="14093" width="10.7109375" style="17" bestFit="1" customWidth="1"/>
    <col min="14094" max="14095" width="12.42578125" style="17" bestFit="1" customWidth="1"/>
    <col min="14096" max="14096" width="12.140625" style="17" customWidth="1"/>
    <col min="14097" max="14097" width="14.5703125" style="17" bestFit="1" customWidth="1"/>
    <col min="14098" max="14098" width="11.85546875" style="17" bestFit="1" customWidth="1"/>
    <col min="14099" max="14099" width="9.85546875" style="17" bestFit="1" customWidth="1"/>
    <col min="14100" max="14342" width="9.140625" style="17"/>
    <col min="14343" max="14343" width="4.7109375" style="17" bestFit="1" customWidth="1"/>
    <col min="14344" max="14344" width="24.28515625" style="17" bestFit="1" customWidth="1"/>
    <col min="14345" max="14345" width="11.85546875" style="17" bestFit="1" customWidth="1"/>
    <col min="14346" max="14346" width="12.28515625" style="17" bestFit="1" customWidth="1"/>
    <col min="14347" max="14347" width="12.5703125" style="17" bestFit="1" customWidth="1"/>
    <col min="14348" max="14348" width="12.28515625" style="17" bestFit="1" customWidth="1"/>
    <col min="14349" max="14349" width="10.7109375" style="17" bestFit="1" customWidth="1"/>
    <col min="14350" max="14351" width="12.42578125" style="17" bestFit="1" customWidth="1"/>
    <col min="14352" max="14352" width="12.140625" style="17" customWidth="1"/>
    <col min="14353" max="14353" width="14.5703125" style="17" bestFit="1" customWidth="1"/>
    <col min="14354" max="14354" width="11.85546875" style="17" bestFit="1" customWidth="1"/>
    <col min="14355" max="14355" width="9.85546875" style="17" bestFit="1" customWidth="1"/>
    <col min="14356" max="14598" width="9.140625" style="17"/>
    <col min="14599" max="14599" width="4.7109375" style="17" bestFit="1" customWidth="1"/>
    <col min="14600" max="14600" width="24.28515625" style="17" bestFit="1" customWidth="1"/>
    <col min="14601" max="14601" width="11.85546875" style="17" bestFit="1" customWidth="1"/>
    <col min="14602" max="14602" width="12.28515625" style="17" bestFit="1" customWidth="1"/>
    <col min="14603" max="14603" width="12.5703125" style="17" bestFit="1" customWidth="1"/>
    <col min="14604" max="14604" width="12.28515625" style="17" bestFit="1" customWidth="1"/>
    <col min="14605" max="14605" width="10.7109375" style="17" bestFit="1" customWidth="1"/>
    <col min="14606" max="14607" width="12.42578125" style="17" bestFit="1" customWidth="1"/>
    <col min="14608" max="14608" width="12.140625" style="17" customWidth="1"/>
    <col min="14609" max="14609" width="14.5703125" style="17" bestFit="1" customWidth="1"/>
    <col min="14610" max="14610" width="11.85546875" style="17" bestFit="1" customWidth="1"/>
    <col min="14611" max="14611" width="9.85546875" style="17" bestFit="1" customWidth="1"/>
    <col min="14612" max="14854" width="9.140625" style="17"/>
    <col min="14855" max="14855" width="4.7109375" style="17" bestFit="1" customWidth="1"/>
    <col min="14856" max="14856" width="24.28515625" style="17" bestFit="1" customWidth="1"/>
    <col min="14857" max="14857" width="11.85546875" style="17" bestFit="1" customWidth="1"/>
    <col min="14858" max="14858" width="12.28515625" style="17" bestFit="1" customWidth="1"/>
    <col min="14859" max="14859" width="12.5703125" style="17" bestFit="1" customWidth="1"/>
    <col min="14860" max="14860" width="12.28515625" style="17" bestFit="1" customWidth="1"/>
    <col min="14861" max="14861" width="10.7109375" style="17" bestFit="1" customWidth="1"/>
    <col min="14862" max="14863" width="12.42578125" style="17" bestFit="1" customWidth="1"/>
    <col min="14864" max="14864" width="12.140625" style="17" customWidth="1"/>
    <col min="14865" max="14865" width="14.5703125" style="17" bestFit="1" customWidth="1"/>
    <col min="14866" max="14866" width="11.85546875" style="17" bestFit="1" customWidth="1"/>
    <col min="14867" max="14867" width="9.85546875" style="17" bestFit="1" customWidth="1"/>
    <col min="14868" max="15110" width="9.140625" style="17"/>
    <col min="15111" max="15111" width="4.7109375" style="17" bestFit="1" customWidth="1"/>
    <col min="15112" max="15112" width="24.28515625" style="17" bestFit="1" customWidth="1"/>
    <col min="15113" max="15113" width="11.85546875" style="17" bestFit="1" customWidth="1"/>
    <col min="15114" max="15114" width="12.28515625" style="17" bestFit="1" customWidth="1"/>
    <col min="15115" max="15115" width="12.5703125" style="17" bestFit="1" customWidth="1"/>
    <col min="15116" max="15116" width="12.28515625" style="17" bestFit="1" customWidth="1"/>
    <col min="15117" max="15117" width="10.7109375" style="17" bestFit="1" customWidth="1"/>
    <col min="15118" max="15119" width="12.42578125" style="17" bestFit="1" customWidth="1"/>
    <col min="15120" max="15120" width="12.140625" style="17" customWidth="1"/>
    <col min="15121" max="15121" width="14.5703125" style="17" bestFit="1" customWidth="1"/>
    <col min="15122" max="15122" width="11.85546875" style="17" bestFit="1" customWidth="1"/>
    <col min="15123" max="15123" width="9.85546875" style="17" bestFit="1" customWidth="1"/>
    <col min="15124" max="15366" width="9.140625" style="17"/>
    <col min="15367" max="15367" width="4.7109375" style="17" bestFit="1" customWidth="1"/>
    <col min="15368" max="15368" width="24.28515625" style="17" bestFit="1" customWidth="1"/>
    <col min="15369" max="15369" width="11.85546875" style="17" bestFit="1" customWidth="1"/>
    <col min="15370" max="15370" width="12.28515625" style="17" bestFit="1" customWidth="1"/>
    <col min="15371" max="15371" width="12.5703125" style="17" bestFit="1" customWidth="1"/>
    <col min="15372" max="15372" width="12.28515625" style="17" bestFit="1" customWidth="1"/>
    <col min="15373" max="15373" width="10.7109375" style="17" bestFit="1" customWidth="1"/>
    <col min="15374" max="15375" width="12.42578125" style="17" bestFit="1" customWidth="1"/>
    <col min="15376" max="15376" width="12.140625" style="17" customWidth="1"/>
    <col min="15377" max="15377" width="14.5703125" style="17" bestFit="1" customWidth="1"/>
    <col min="15378" max="15378" width="11.85546875" style="17" bestFit="1" customWidth="1"/>
    <col min="15379" max="15379" width="9.85546875" style="17" bestFit="1" customWidth="1"/>
    <col min="15380" max="15622" width="9.140625" style="17"/>
    <col min="15623" max="15623" width="4.7109375" style="17" bestFit="1" customWidth="1"/>
    <col min="15624" max="15624" width="24.28515625" style="17" bestFit="1" customWidth="1"/>
    <col min="15625" max="15625" width="11.85546875" style="17" bestFit="1" customWidth="1"/>
    <col min="15626" max="15626" width="12.28515625" style="17" bestFit="1" customWidth="1"/>
    <col min="15627" max="15627" width="12.5703125" style="17" bestFit="1" customWidth="1"/>
    <col min="15628" max="15628" width="12.28515625" style="17" bestFit="1" customWidth="1"/>
    <col min="15629" max="15629" width="10.7109375" style="17" bestFit="1" customWidth="1"/>
    <col min="15630" max="15631" width="12.42578125" style="17" bestFit="1" customWidth="1"/>
    <col min="15632" max="15632" width="12.140625" style="17" customWidth="1"/>
    <col min="15633" max="15633" width="14.5703125" style="17" bestFit="1" customWidth="1"/>
    <col min="15634" max="15634" width="11.85546875" style="17" bestFit="1" customWidth="1"/>
    <col min="15635" max="15635" width="9.85546875" style="17" bestFit="1" customWidth="1"/>
    <col min="15636" max="15878" width="9.140625" style="17"/>
    <col min="15879" max="15879" width="4.7109375" style="17" bestFit="1" customWidth="1"/>
    <col min="15880" max="15880" width="24.28515625" style="17" bestFit="1" customWidth="1"/>
    <col min="15881" max="15881" width="11.85546875" style="17" bestFit="1" customWidth="1"/>
    <col min="15882" max="15882" width="12.28515625" style="17" bestFit="1" customWidth="1"/>
    <col min="15883" max="15883" width="12.5703125" style="17" bestFit="1" customWidth="1"/>
    <col min="15884" max="15884" width="12.28515625" style="17" bestFit="1" customWidth="1"/>
    <col min="15885" max="15885" width="10.7109375" style="17" bestFit="1" customWidth="1"/>
    <col min="15886" max="15887" width="12.42578125" style="17" bestFit="1" customWidth="1"/>
    <col min="15888" max="15888" width="12.140625" style="17" customWidth="1"/>
    <col min="15889" max="15889" width="14.5703125" style="17" bestFit="1" customWidth="1"/>
    <col min="15890" max="15890" width="11.85546875" style="17" bestFit="1" customWidth="1"/>
    <col min="15891" max="15891" width="9.85546875" style="17" bestFit="1" customWidth="1"/>
    <col min="15892" max="16134" width="9.140625" style="17"/>
    <col min="16135" max="16135" width="4.7109375" style="17" bestFit="1" customWidth="1"/>
    <col min="16136" max="16136" width="24.28515625" style="17" bestFit="1" customWidth="1"/>
    <col min="16137" max="16137" width="11.85546875" style="17" bestFit="1" customWidth="1"/>
    <col min="16138" max="16138" width="12.28515625" style="17" bestFit="1" customWidth="1"/>
    <col min="16139" max="16139" width="12.5703125" style="17" bestFit="1" customWidth="1"/>
    <col min="16140" max="16140" width="12.28515625" style="17" bestFit="1" customWidth="1"/>
    <col min="16141" max="16141" width="10.7109375" style="17" bestFit="1" customWidth="1"/>
    <col min="16142" max="16143" width="12.42578125" style="17" bestFit="1" customWidth="1"/>
    <col min="16144" max="16144" width="12.140625" style="17" customWidth="1"/>
    <col min="16145" max="16145" width="14.5703125" style="17" bestFit="1" customWidth="1"/>
    <col min="16146" max="16146" width="11.85546875" style="17" bestFit="1" customWidth="1"/>
    <col min="16147" max="16147" width="9.85546875" style="17" bestFit="1" customWidth="1"/>
    <col min="16148" max="16384" width="9.140625" style="17"/>
  </cols>
  <sheetData>
    <row r="1" spans="1:21" x14ac:dyDescent="0.25">
      <c r="A1" s="13" t="s">
        <v>28</v>
      </c>
      <c r="B1" s="13"/>
      <c r="C1" s="13"/>
    </row>
    <row r="2" spans="1:21" x14ac:dyDescent="0.25">
      <c r="A2" s="13" t="s">
        <v>31</v>
      </c>
      <c r="B2" s="13"/>
      <c r="C2" s="13"/>
    </row>
    <row r="3" spans="1:21" x14ac:dyDescent="0.25">
      <c r="A3" s="13" t="s">
        <v>32</v>
      </c>
      <c r="B3" s="13"/>
      <c r="C3" s="13"/>
    </row>
    <row r="4" spans="1:21" x14ac:dyDescent="0.25">
      <c r="B4" s="1"/>
      <c r="C4" s="1"/>
      <c r="D4" s="36"/>
    </row>
    <row r="5" spans="1:21" x14ac:dyDescent="0.25">
      <c r="B5" s="17" t="s">
        <v>6</v>
      </c>
      <c r="C5" s="19">
        <v>4.1200000000000001E-2</v>
      </c>
    </row>
    <row r="6" spans="1:21" x14ac:dyDescent="0.25">
      <c r="B6" s="17" t="s">
        <v>7</v>
      </c>
      <c r="C6" s="19">
        <v>3.7600000000000001E-2</v>
      </c>
    </row>
    <row r="7" spans="1:21" x14ac:dyDescent="0.25">
      <c r="B7" s="49" t="s">
        <v>41</v>
      </c>
      <c r="C7" s="2">
        <f>C5+C6</f>
        <v>7.8800000000000009E-2</v>
      </c>
    </row>
    <row r="8" spans="1:21" x14ac:dyDescent="0.25">
      <c r="B8" s="17" t="s">
        <v>3</v>
      </c>
      <c r="C8" s="8">
        <v>0.21</v>
      </c>
      <c r="O8" s="1"/>
    </row>
    <row r="9" spans="1:21" x14ac:dyDescent="0.25">
      <c r="O9" s="1"/>
    </row>
    <row r="10" spans="1:21" ht="15" customHeight="1" x14ac:dyDescent="0.25">
      <c r="E10" s="38" t="s">
        <v>36</v>
      </c>
      <c r="F10" s="38"/>
      <c r="H10" s="45" t="s">
        <v>37</v>
      </c>
      <c r="I10" s="45"/>
      <c r="J10" s="45"/>
      <c r="K10" s="45"/>
      <c r="L10" s="45"/>
      <c r="M10" s="45"/>
      <c r="N10" s="45"/>
      <c r="O10" s="45"/>
      <c r="P10" s="45"/>
      <c r="R10" s="43" t="s">
        <v>38</v>
      </c>
      <c r="S10" s="20"/>
      <c r="T10" s="39" t="s">
        <v>40</v>
      </c>
      <c r="U10" s="40"/>
    </row>
    <row r="11" spans="1:21" x14ac:dyDescent="0.25">
      <c r="E11" s="38"/>
      <c r="F11" s="38"/>
      <c r="H11" s="45"/>
      <c r="I11" s="45"/>
      <c r="J11" s="45"/>
      <c r="K11" s="45"/>
      <c r="L11" s="45"/>
      <c r="M11" s="45"/>
      <c r="N11" s="45"/>
      <c r="O11" s="45"/>
      <c r="P11" s="45"/>
      <c r="R11" s="44"/>
      <c r="S11" s="20"/>
      <c r="T11" s="41"/>
      <c r="U11" s="42"/>
    </row>
    <row r="12" spans="1:21" x14ac:dyDescent="0.25">
      <c r="B12" s="21" t="s">
        <v>14</v>
      </c>
      <c r="C12" s="22"/>
      <c r="D12" s="22"/>
      <c r="E12" s="21">
        <v>5550153</v>
      </c>
      <c r="F12" s="21">
        <v>1823431</v>
      </c>
      <c r="G12" s="3"/>
      <c r="H12" s="23" t="s">
        <v>23</v>
      </c>
      <c r="I12" s="23" t="s">
        <v>23</v>
      </c>
      <c r="J12" s="9"/>
      <c r="K12" s="23">
        <v>4310001</v>
      </c>
      <c r="L12" s="9"/>
      <c r="M12" s="9"/>
      <c r="N12" s="23">
        <v>1823429</v>
      </c>
      <c r="O12" s="9"/>
      <c r="P12" s="23">
        <v>1823430</v>
      </c>
      <c r="Q12" s="4"/>
      <c r="R12" s="47" t="s">
        <v>34</v>
      </c>
      <c r="T12" s="24" t="s">
        <v>25</v>
      </c>
      <c r="U12" s="24">
        <v>5550153</v>
      </c>
    </row>
    <row r="13" spans="1:21" ht="43.5" customHeight="1" x14ac:dyDescent="0.25">
      <c r="B13" s="24" t="s">
        <v>15</v>
      </c>
      <c r="C13" s="25"/>
      <c r="D13" s="25"/>
      <c r="E13" s="24" t="s">
        <v>18</v>
      </c>
      <c r="F13" s="24" t="s">
        <v>16</v>
      </c>
      <c r="G13" s="26"/>
      <c r="H13" s="24" t="s">
        <v>24</v>
      </c>
      <c r="I13" s="24" t="s">
        <v>24</v>
      </c>
      <c r="J13" s="9"/>
      <c r="K13" s="27" t="s">
        <v>22</v>
      </c>
      <c r="L13" s="9"/>
      <c r="M13" s="9"/>
      <c r="N13" s="48" t="s">
        <v>21</v>
      </c>
      <c r="O13" s="9"/>
      <c r="P13" s="27" t="s">
        <v>20</v>
      </c>
      <c r="Q13" s="4"/>
      <c r="R13" s="37" t="s">
        <v>35</v>
      </c>
      <c r="T13" s="24" t="s">
        <v>26</v>
      </c>
      <c r="U13" s="24" t="s">
        <v>18</v>
      </c>
    </row>
    <row r="14" spans="1:21" ht="60" x14ac:dyDescent="0.25">
      <c r="A14" s="28" t="s">
        <v>0</v>
      </c>
      <c r="B14" s="29" t="s">
        <v>1</v>
      </c>
      <c r="C14" s="29" t="s">
        <v>29</v>
      </c>
      <c r="D14" s="25"/>
      <c r="E14" s="24" t="s">
        <v>17</v>
      </c>
      <c r="F14" s="24" t="s">
        <v>19</v>
      </c>
      <c r="G14" s="10"/>
      <c r="H14" s="11" t="s">
        <v>4</v>
      </c>
      <c r="I14" s="11" t="s">
        <v>5</v>
      </c>
      <c r="J14" s="29" t="s">
        <v>2</v>
      </c>
      <c r="K14" s="29" t="s">
        <v>8</v>
      </c>
      <c r="L14" s="29" t="s">
        <v>12</v>
      </c>
      <c r="M14" s="29" t="s">
        <v>9</v>
      </c>
      <c r="N14" s="29" t="s">
        <v>13</v>
      </c>
      <c r="O14" s="29" t="s">
        <v>10</v>
      </c>
      <c r="P14" s="29" t="s">
        <v>11</v>
      </c>
      <c r="Q14" s="30"/>
      <c r="R14" s="11" t="s">
        <v>33</v>
      </c>
      <c r="T14" s="24" t="s">
        <v>27</v>
      </c>
      <c r="U14" s="24" t="s">
        <v>17</v>
      </c>
    </row>
    <row r="15" spans="1:21" x14ac:dyDescent="0.25">
      <c r="A15" s="31"/>
      <c r="B15" s="32"/>
      <c r="C15" s="32"/>
      <c r="D15" s="33"/>
      <c r="E15" s="6"/>
      <c r="F15" s="6"/>
      <c r="G15" s="6"/>
      <c r="H15" s="6"/>
      <c r="I15" s="6"/>
      <c r="J15" s="7"/>
      <c r="K15" s="7"/>
      <c r="L15" s="7"/>
      <c r="M15" s="7"/>
      <c r="N15" s="7"/>
      <c r="O15" s="5"/>
      <c r="P15" s="5"/>
      <c r="Q15" s="5"/>
      <c r="R15" s="6"/>
      <c r="T15" s="12"/>
      <c r="U15" s="12"/>
    </row>
    <row r="16" spans="1:21" x14ac:dyDescent="0.25">
      <c r="A16" s="31">
        <v>1</v>
      </c>
      <c r="B16" s="32">
        <v>43101</v>
      </c>
      <c r="C16" s="34" t="s">
        <v>30</v>
      </c>
      <c r="D16" s="35"/>
      <c r="E16" s="6">
        <v>-524193.55</v>
      </c>
      <c r="F16" s="6">
        <f>-E16+F15</f>
        <v>524193.55</v>
      </c>
      <c r="G16" s="6"/>
      <c r="H16" s="46">
        <f>E16*$C$8</f>
        <v>-110080.6455</v>
      </c>
      <c r="I16" s="6">
        <f>H16+I15</f>
        <v>-110080.6455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5">
        <v>0</v>
      </c>
      <c r="P16" s="5">
        <v>0</v>
      </c>
      <c r="Q16" s="5"/>
      <c r="R16" s="6">
        <f>F16+P16+N16</f>
        <v>524193.55</v>
      </c>
      <c r="T16" s="12">
        <v>0</v>
      </c>
      <c r="U16" s="12">
        <v>0</v>
      </c>
    </row>
    <row r="17" spans="1:21" x14ac:dyDescent="0.25">
      <c r="A17" s="31">
        <v>2</v>
      </c>
      <c r="B17" s="32">
        <v>43132</v>
      </c>
      <c r="C17" s="34" t="s">
        <v>30</v>
      </c>
      <c r="D17" s="35"/>
      <c r="E17" s="6">
        <v>-1250000</v>
      </c>
      <c r="F17" s="6">
        <f t="shared" ref="F17:F46" si="0">-E17+F16</f>
        <v>1774193.55</v>
      </c>
      <c r="G17" s="6"/>
      <c r="H17" s="6">
        <f t="shared" ref="H16:H45" si="1">E17*$C$8</f>
        <v>-262500</v>
      </c>
      <c r="I17" s="6">
        <f t="shared" ref="I17:I25" si="2">H17+I16</f>
        <v>-372580.64549999998</v>
      </c>
      <c r="J17" s="7">
        <f>F16</f>
        <v>524193.55</v>
      </c>
      <c r="K17" s="7">
        <f>-J17*($C$5/12)</f>
        <v>-1799.7311883333334</v>
      </c>
      <c r="L17" s="5">
        <f>K17</f>
        <v>-1799.7311883333334</v>
      </c>
      <c r="M17" s="7">
        <f t="shared" ref="M17:M46" si="3">-J17*($C$6/12)</f>
        <v>-1642.4731233333334</v>
      </c>
      <c r="N17" s="5">
        <f>M17</f>
        <v>-1642.4731233333334</v>
      </c>
      <c r="O17" s="5">
        <f t="shared" ref="O17:O46" si="4">J17*($C$7/12)</f>
        <v>3442.2043116666673</v>
      </c>
      <c r="P17" s="5">
        <f>O17</f>
        <v>3442.2043116666673</v>
      </c>
      <c r="Q17" s="5"/>
      <c r="R17" s="6">
        <f t="shared" ref="R17:R46" si="5">F17+P17+N17</f>
        <v>1775993.2811883334</v>
      </c>
      <c r="T17" s="12">
        <v>0</v>
      </c>
      <c r="U17" s="12">
        <v>0</v>
      </c>
    </row>
    <row r="18" spans="1:21" x14ac:dyDescent="0.25">
      <c r="A18" s="31">
        <v>3</v>
      </c>
      <c r="B18" s="32">
        <v>43160</v>
      </c>
      <c r="C18" s="34" t="s">
        <v>30</v>
      </c>
      <c r="D18" s="35"/>
      <c r="E18" s="6">
        <v>-1250000</v>
      </c>
      <c r="F18" s="6">
        <f t="shared" si="0"/>
        <v>3024193.55</v>
      </c>
      <c r="G18" s="6"/>
      <c r="H18" s="6">
        <f t="shared" si="1"/>
        <v>-262500</v>
      </c>
      <c r="I18" s="6">
        <f>H18+I17</f>
        <v>-635080.64549999998</v>
      </c>
      <c r="J18" s="7">
        <f t="shared" ref="J18:J46" si="6">F17+I17</f>
        <v>1401612.9045000002</v>
      </c>
      <c r="K18" s="7">
        <f t="shared" ref="K17:K46" si="7">-J18*($C$5/12)</f>
        <v>-4812.2043054500009</v>
      </c>
      <c r="L18" s="5">
        <f>L17+K18</f>
        <v>-6611.9354937833341</v>
      </c>
      <c r="M18" s="7">
        <f t="shared" si="3"/>
        <v>-4391.7204341000006</v>
      </c>
      <c r="N18" s="5">
        <f>N17+M18</f>
        <v>-6034.1935574333338</v>
      </c>
      <c r="O18" s="5">
        <f t="shared" si="4"/>
        <v>9203.9247395500024</v>
      </c>
      <c r="P18" s="5">
        <f>P17+O18</f>
        <v>12646.129051216671</v>
      </c>
      <c r="Q18" s="5"/>
      <c r="R18" s="6">
        <f t="shared" si="5"/>
        <v>3030805.4854937834</v>
      </c>
      <c r="T18" s="12">
        <v>0</v>
      </c>
      <c r="U18" s="12">
        <v>0</v>
      </c>
    </row>
    <row r="19" spans="1:21" x14ac:dyDescent="0.25">
      <c r="A19" s="31">
        <v>4</v>
      </c>
      <c r="B19" s="32">
        <v>43191</v>
      </c>
      <c r="C19" s="34" t="s">
        <v>30</v>
      </c>
      <c r="D19" s="35"/>
      <c r="E19" s="6">
        <v>-1250000</v>
      </c>
      <c r="F19" s="6">
        <f t="shared" si="0"/>
        <v>4274193.55</v>
      </c>
      <c r="G19" s="6"/>
      <c r="H19" s="6">
        <f t="shared" si="1"/>
        <v>-262500</v>
      </c>
      <c r="I19" s="6">
        <f t="shared" si="2"/>
        <v>-897580.64549999998</v>
      </c>
      <c r="J19" s="7">
        <f t="shared" si="6"/>
        <v>2389112.9044999997</v>
      </c>
      <c r="K19" s="7">
        <f t="shared" si="7"/>
        <v>-8202.6209721166651</v>
      </c>
      <c r="L19" s="5">
        <f t="shared" ref="L19:L45" si="8">L18+K19</f>
        <v>-14814.556465899999</v>
      </c>
      <c r="M19" s="7">
        <f t="shared" si="3"/>
        <v>-7485.8871007666658</v>
      </c>
      <c r="N19" s="5">
        <f t="shared" ref="N19:N46" si="9">N18+M19</f>
        <v>-13520.0806582</v>
      </c>
      <c r="O19" s="5">
        <f t="shared" si="4"/>
        <v>15688.508072883335</v>
      </c>
      <c r="P19" s="5">
        <f t="shared" ref="P19:P46" si="10">P18+O19</f>
        <v>28334.637124100005</v>
      </c>
      <c r="Q19" s="5"/>
      <c r="R19" s="6">
        <f t="shared" si="5"/>
        <v>4289008.1064658994</v>
      </c>
      <c r="T19" s="12">
        <v>0</v>
      </c>
      <c r="U19" s="12">
        <v>0</v>
      </c>
    </row>
    <row r="20" spans="1:21" x14ac:dyDescent="0.25">
      <c r="A20" s="31">
        <v>5</v>
      </c>
      <c r="B20" s="32">
        <v>43221</v>
      </c>
      <c r="C20" s="34" t="s">
        <v>30</v>
      </c>
      <c r="D20" s="35"/>
      <c r="E20" s="6">
        <v>-1250000</v>
      </c>
      <c r="F20" s="6">
        <f t="shared" si="0"/>
        <v>5524193.5499999998</v>
      </c>
      <c r="G20" s="6"/>
      <c r="H20" s="6">
        <f t="shared" si="1"/>
        <v>-262500</v>
      </c>
      <c r="I20" s="6">
        <f t="shared" si="2"/>
        <v>-1160080.6455000001</v>
      </c>
      <c r="J20" s="7">
        <f t="shared" si="6"/>
        <v>3376612.9044999997</v>
      </c>
      <c r="K20" s="7">
        <f t="shared" si="7"/>
        <v>-11593.037638783333</v>
      </c>
      <c r="L20" s="5">
        <f t="shared" si="8"/>
        <v>-26407.594104683332</v>
      </c>
      <c r="M20" s="7">
        <f t="shared" si="3"/>
        <v>-10580.053767433334</v>
      </c>
      <c r="N20" s="5">
        <f t="shared" si="9"/>
        <v>-24100.134425633332</v>
      </c>
      <c r="O20" s="5">
        <f t="shared" si="4"/>
        <v>22173.091406216667</v>
      </c>
      <c r="P20" s="5">
        <f t="shared" si="10"/>
        <v>50507.728530316672</v>
      </c>
      <c r="Q20" s="5"/>
      <c r="R20" s="6">
        <f t="shared" si="5"/>
        <v>5550601.1441046828</v>
      </c>
      <c r="T20" s="12">
        <v>0</v>
      </c>
      <c r="U20" s="12">
        <v>0</v>
      </c>
    </row>
    <row r="21" spans="1:21" x14ac:dyDescent="0.25">
      <c r="A21" s="31">
        <v>6</v>
      </c>
      <c r="B21" s="32">
        <v>43252</v>
      </c>
      <c r="C21" s="34" t="s">
        <v>30</v>
      </c>
      <c r="D21" s="35"/>
      <c r="E21" s="6">
        <v>-1250000</v>
      </c>
      <c r="F21" s="6">
        <f t="shared" si="0"/>
        <v>6774193.5499999998</v>
      </c>
      <c r="G21" s="6"/>
      <c r="H21" s="6">
        <f t="shared" si="1"/>
        <v>-262500</v>
      </c>
      <c r="I21" s="6">
        <f t="shared" si="2"/>
        <v>-1422580.6455000001</v>
      </c>
      <c r="J21" s="7">
        <f t="shared" si="6"/>
        <v>4364112.9045000002</v>
      </c>
      <c r="K21" s="7">
        <f t="shared" si="7"/>
        <v>-14983.454305450001</v>
      </c>
      <c r="L21" s="5">
        <f t="shared" si="8"/>
        <v>-41391.048410133335</v>
      </c>
      <c r="M21" s="7">
        <f t="shared" si="3"/>
        <v>-13674.220434100002</v>
      </c>
      <c r="N21" s="5">
        <f t="shared" si="9"/>
        <v>-37774.354859733336</v>
      </c>
      <c r="O21" s="5">
        <f t="shared" si="4"/>
        <v>28657.674739550006</v>
      </c>
      <c r="P21" s="5">
        <f t="shared" si="10"/>
        <v>79165.403269866685</v>
      </c>
      <c r="Q21" s="5"/>
      <c r="R21" s="6">
        <f t="shared" si="5"/>
        <v>6815584.5984101333</v>
      </c>
      <c r="T21" s="12">
        <v>0</v>
      </c>
      <c r="U21" s="12">
        <v>0</v>
      </c>
    </row>
    <row r="22" spans="1:21" x14ac:dyDescent="0.25">
      <c r="A22" s="31">
        <v>7</v>
      </c>
      <c r="B22" s="32">
        <v>43282</v>
      </c>
      <c r="C22" s="34" t="s">
        <v>30</v>
      </c>
      <c r="D22" s="35"/>
      <c r="E22" s="6">
        <v>-1250000</v>
      </c>
      <c r="F22" s="6">
        <f t="shared" si="0"/>
        <v>8024193.5499999998</v>
      </c>
      <c r="G22" s="6"/>
      <c r="H22" s="6">
        <f t="shared" si="1"/>
        <v>-262500</v>
      </c>
      <c r="I22" s="6">
        <f t="shared" si="2"/>
        <v>-1685080.6455000001</v>
      </c>
      <c r="J22" s="7">
        <f t="shared" si="6"/>
        <v>5351612.9045000002</v>
      </c>
      <c r="K22" s="7">
        <f t="shared" si="7"/>
        <v>-18373.870972116667</v>
      </c>
      <c r="L22" s="5">
        <f t="shared" si="8"/>
        <v>-59764.919382250002</v>
      </c>
      <c r="M22" s="7">
        <f t="shared" si="3"/>
        <v>-16768.387100766668</v>
      </c>
      <c r="N22" s="5">
        <f t="shared" si="9"/>
        <v>-54542.741960500003</v>
      </c>
      <c r="O22" s="5">
        <f t="shared" si="4"/>
        <v>35142.258072883342</v>
      </c>
      <c r="P22" s="5">
        <f t="shared" si="10"/>
        <v>114307.66134275003</v>
      </c>
      <c r="Q22" s="5"/>
      <c r="R22" s="6">
        <f t="shared" si="5"/>
        <v>8083958.4693822498</v>
      </c>
      <c r="T22" s="12">
        <v>0</v>
      </c>
      <c r="U22" s="12">
        <v>0</v>
      </c>
    </row>
    <row r="23" spans="1:21" x14ac:dyDescent="0.25">
      <c r="A23" s="31">
        <v>8</v>
      </c>
      <c r="B23" s="32">
        <v>43313</v>
      </c>
      <c r="C23" s="34" t="s">
        <v>30</v>
      </c>
      <c r="D23" s="35"/>
      <c r="E23" s="6">
        <v>-1250000</v>
      </c>
      <c r="F23" s="6">
        <f t="shared" si="0"/>
        <v>9274193.5500000007</v>
      </c>
      <c r="G23" s="6"/>
      <c r="H23" s="6">
        <f t="shared" si="1"/>
        <v>-262500</v>
      </c>
      <c r="I23" s="6">
        <f t="shared" si="2"/>
        <v>-1947580.6455000001</v>
      </c>
      <c r="J23" s="7">
        <f t="shared" si="6"/>
        <v>6339112.9045000002</v>
      </c>
      <c r="K23" s="7">
        <f t="shared" si="7"/>
        <v>-21764.287638783335</v>
      </c>
      <c r="L23" s="5">
        <f t="shared" si="8"/>
        <v>-81529.207021033333</v>
      </c>
      <c r="M23" s="7">
        <f t="shared" si="3"/>
        <v>-19862.553767433335</v>
      </c>
      <c r="N23" s="5">
        <f t="shared" si="9"/>
        <v>-74405.295727933335</v>
      </c>
      <c r="O23" s="5">
        <f t="shared" si="4"/>
        <v>41626.841406216678</v>
      </c>
      <c r="P23" s="5">
        <f t="shared" si="10"/>
        <v>155934.50274896671</v>
      </c>
      <c r="Q23" s="5"/>
      <c r="R23" s="6">
        <f t="shared" si="5"/>
        <v>9355722.7570210341</v>
      </c>
      <c r="T23" s="12">
        <v>0</v>
      </c>
      <c r="U23" s="12">
        <v>0</v>
      </c>
    </row>
    <row r="24" spans="1:21" x14ac:dyDescent="0.25">
      <c r="A24" s="31">
        <v>9</v>
      </c>
      <c r="B24" s="32">
        <v>43344</v>
      </c>
      <c r="C24" s="34" t="s">
        <v>30</v>
      </c>
      <c r="D24" s="35"/>
      <c r="E24" s="6">
        <v>-1250000</v>
      </c>
      <c r="F24" s="6">
        <f t="shared" si="0"/>
        <v>10524193.550000001</v>
      </c>
      <c r="G24" s="6"/>
      <c r="H24" s="6">
        <f t="shared" si="1"/>
        <v>-262500</v>
      </c>
      <c r="I24" s="6">
        <f t="shared" si="2"/>
        <v>-2210080.6455000001</v>
      </c>
      <c r="J24" s="7">
        <f t="shared" si="6"/>
        <v>7326612.9045000002</v>
      </c>
      <c r="K24" s="7">
        <f t="shared" si="7"/>
        <v>-25154.704305450003</v>
      </c>
      <c r="L24" s="5">
        <f t="shared" si="8"/>
        <v>-106683.91132648333</v>
      </c>
      <c r="M24" s="7">
        <f t="shared" si="3"/>
        <v>-22956.7204341</v>
      </c>
      <c r="N24" s="5">
        <f t="shared" si="9"/>
        <v>-97362.016162033338</v>
      </c>
      <c r="O24" s="5">
        <f t="shared" si="4"/>
        <v>48111.424739550006</v>
      </c>
      <c r="P24" s="5">
        <f t="shared" si="10"/>
        <v>204045.92748851673</v>
      </c>
      <c r="Q24" s="5"/>
      <c r="R24" s="6">
        <f t="shared" si="5"/>
        <v>10630877.461326484</v>
      </c>
      <c r="T24" s="12">
        <v>0</v>
      </c>
      <c r="U24" s="12">
        <v>0</v>
      </c>
    </row>
    <row r="25" spans="1:21" x14ac:dyDescent="0.25">
      <c r="A25" s="31">
        <v>10</v>
      </c>
      <c r="B25" s="32">
        <v>43374</v>
      </c>
      <c r="C25" s="34" t="s">
        <v>30</v>
      </c>
      <c r="D25" s="35"/>
      <c r="E25" s="6">
        <v>-1250000</v>
      </c>
      <c r="F25" s="6">
        <f t="shared" si="0"/>
        <v>11774193.550000001</v>
      </c>
      <c r="G25" s="6"/>
      <c r="H25" s="6">
        <f t="shared" si="1"/>
        <v>-262500</v>
      </c>
      <c r="I25" s="6">
        <f t="shared" si="2"/>
        <v>-2472580.6455000001</v>
      </c>
      <c r="J25" s="7">
        <f t="shared" si="6"/>
        <v>8314112.9045000002</v>
      </c>
      <c r="K25" s="7">
        <f t="shared" si="7"/>
        <v>-28545.120972116667</v>
      </c>
      <c r="L25" s="5">
        <f t="shared" si="8"/>
        <v>-135229.03229860001</v>
      </c>
      <c r="M25" s="7">
        <f t="shared" si="3"/>
        <v>-26050.887100766668</v>
      </c>
      <c r="N25" s="5">
        <f t="shared" si="9"/>
        <v>-123412.90326280001</v>
      </c>
      <c r="O25" s="5">
        <f t="shared" si="4"/>
        <v>54596.008072883342</v>
      </c>
      <c r="P25" s="5">
        <f t="shared" si="10"/>
        <v>258641.93556140008</v>
      </c>
      <c r="Q25" s="5"/>
      <c r="R25" s="6">
        <f t="shared" si="5"/>
        <v>11909422.582298601</v>
      </c>
      <c r="T25" s="12">
        <v>0</v>
      </c>
      <c r="U25" s="12">
        <v>0</v>
      </c>
    </row>
    <row r="26" spans="1:21" x14ac:dyDescent="0.25">
      <c r="A26" s="31">
        <v>11</v>
      </c>
      <c r="B26" s="32">
        <v>43405</v>
      </c>
      <c r="C26" s="34" t="s">
        <v>30</v>
      </c>
      <c r="D26" s="35"/>
      <c r="E26" s="6">
        <v>-1250000</v>
      </c>
      <c r="F26" s="6">
        <f t="shared" si="0"/>
        <v>13024193.550000001</v>
      </c>
      <c r="G26" s="6"/>
      <c r="H26" s="6">
        <f t="shared" si="1"/>
        <v>-262500</v>
      </c>
      <c r="I26" s="6">
        <f>H26+I25</f>
        <v>-2735080.6455000001</v>
      </c>
      <c r="J26" s="7">
        <f t="shared" si="6"/>
        <v>9301612.9045000002</v>
      </c>
      <c r="K26" s="7">
        <f t="shared" si="7"/>
        <v>-31935.537638783335</v>
      </c>
      <c r="L26" s="5">
        <f t="shared" si="8"/>
        <v>-167164.56993738335</v>
      </c>
      <c r="M26" s="7">
        <f t="shared" si="3"/>
        <v>-29145.053767433335</v>
      </c>
      <c r="N26" s="5">
        <f t="shared" si="9"/>
        <v>-152557.95703023334</v>
      </c>
      <c r="O26" s="5">
        <f t="shared" si="4"/>
        <v>61080.591406216678</v>
      </c>
      <c r="P26" s="5">
        <f t="shared" si="10"/>
        <v>319722.52696761675</v>
      </c>
      <c r="Q26" s="5"/>
      <c r="R26" s="6">
        <f t="shared" si="5"/>
        <v>13191358.119937385</v>
      </c>
      <c r="T26" s="12">
        <v>0</v>
      </c>
      <c r="U26" s="12">
        <v>0</v>
      </c>
    </row>
    <row r="27" spans="1:21" x14ac:dyDescent="0.25">
      <c r="A27" s="31">
        <v>12</v>
      </c>
      <c r="B27" s="32">
        <v>43435</v>
      </c>
      <c r="C27" s="34" t="s">
        <v>30</v>
      </c>
      <c r="D27" s="35"/>
      <c r="E27" s="6">
        <v>-1250000</v>
      </c>
      <c r="F27" s="6">
        <f t="shared" si="0"/>
        <v>14274193.550000001</v>
      </c>
      <c r="G27" s="6"/>
      <c r="H27" s="6">
        <f t="shared" si="1"/>
        <v>-262500</v>
      </c>
      <c r="I27" s="6">
        <f>H27+I26</f>
        <v>-2997580.6455000001</v>
      </c>
      <c r="J27" s="7">
        <f t="shared" si="6"/>
        <v>10289112.9045</v>
      </c>
      <c r="K27" s="7">
        <f t="shared" si="7"/>
        <v>-35325.954305450003</v>
      </c>
      <c r="L27" s="5">
        <f t="shared" si="8"/>
        <v>-202490.52424283334</v>
      </c>
      <c r="M27" s="7">
        <f t="shared" si="3"/>
        <v>-32239.220434100003</v>
      </c>
      <c r="N27" s="5">
        <f t="shared" si="9"/>
        <v>-184797.17746433336</v>
      </c>
      <c r="O27" s="5">
        <f t="shared" si="4"/>
        <v>67565.174739550013</v>
      </c>
      <c r="P27" s="5">
        <f t="shared" si="10"/>
        <v>387287.70170716674</v>
      </c>
      <c r="Q27" s="5"/>
      <c r="R27" s="6">
        <f t="shared" si="5"/>
        <v>14476684.074242834</v>
      </c>
      <c r="T27" s="12">
        <v>0</v>
      </c>
      <c r="U27" s="12">
        <v>0</v>
      </c>
    </row>
    <row r="28" spans="1:21" x14ac:dyDescent="0.25">
      <c r="A28" s="31">
        <v>13</v>
      </c>
      <c r="B28" s="32">
        <v>43466</v>
      </c>
      <c r="C28" s="34" t="s">
        <v>30</v>
      </c>
      <c r="D28" s="35"/>
      <c r="E28" s="6">
        <v>-1250000</v>
      </c>
      <c r="F28" s="6">
        <f t="shared" si="0"/>
        <v>15524193.550000001</v>
      </c>
      <c r="G28" s="6"/>
      <c r="H28" s="6">
        <f t="shared" si="1"/>
        <v>-262500</v>
      </c>
      <c r="I28" s="6">
        <f t="shared" ref="I28:I46" si="11">H28+I27</f>
        <v>-3260080.6455000001</v>
      </c>
      <c r="J28" s="7">
        <f t="shared" si="6"/>
        <v>11276612.9045</v>
      </c>
      <c r="K28" s="7">
        <f t="shared" si="7"/>
        <v>-38716.370972116667</v>
      </c>
      <c r="L28" s="5">
        <f t="shared" si="8"/>
        <v>-241206.89521495003</v>
      </c>
      <c r="M28" s="7">
        <f t="shared" si="3"/>
        <v>-35333.387100766668</v>
      </c>
      <c r="N28" s="5">
        <f t="shared" si="9"/>
        <v>-220130.56456510004</v>
      </c>
      <c r="O28" s="5">
        <f t="shared" si="4"/>
        <v>74049.758072883342</v>
      </c>
      <c r="P28" s="5">
        <f t="shared" si="10"/>
        <v>461337.45978005009</v>
      </c>
      <c r="Q28" s="5"/>
      <c r="R28" s="6">
        <f t="shared" si="5"/>
        <v>15765400.445214951</v>
      </c>
      <c r="T28" s="12">
        <v>0</v>
      </c>
      <c r="U28" s="12">
        <v>0</v>
      </c>
    </row>
    <row r="29" spans="1:21" x14ac:dyDescent="0.25">
      <c r="A29" s="31">
        <v>14</v>
      </c>
      <c r="B29" s="32">
        <v>43497</v>
      </c>
      <c r="C29" s="34" t="s">
        <v>30</v>
      </c>
      <c r="D29" s="35"/>
      <c r="E29" s="6">
        <v>-1250000</v>
      </c>
      <c r="F29" s="6">
        <f t="shared" si="0"/>
        <v>16774193.550000001</v>
      </c>
      <c r="G29" s="6"/>
      <c r="H29" s="6">
        <f t="shared" si="1"/>
        <v>-262500</v>
      </c>
      <c r="I29" s="6">
        <f t="shared" si="11"/>
        <v>-3522580.6455000001</v>
      </c>
      <c r="J29" s="7">
        <f t="shared" si="6"/>
        <v>12264112.9045</v>
      </c>
      <c r="K29" s="7">
        <f t="shared" si="7"/>
        <v>-42106.787638783331</v>
      </c>
      <c r="L29" s="5">
        <f t="shared" si="8"/>
        <v>-283313.68285373336</v>
      </c>
      <c r="M29" s="7">
        <f t="shared" si="3"/>
        <v>-38427.553767433332</v>
      </c>
      <c r="N29" s="5">
        <f t="shared" si="9"/>
        <v>-258558.11833253337</v>
      </c>
      <c r="O29" s="5">
        <f t="shared" si="4"/>
        <v>80534.341406216685</v>
      </c>
      <c r="P29" s="5">
        <f t="shared" si="10"/>
        <v>541871.80118626682</v>
      </c>
      <c r="Q29" s="5"/>
      <c r="R29" s="6">
        <f t="shared" si="5"/>
        <v>17057507.232853733</v>
      </c>
      <c r="T29" s="12">
        <v>0</v>
      </c>
      <c r="U29" s="12">
        <v>0</v>
      </c>
    </row>
    <row r="30" spans="1:21" x14ac:dyDescent="0.25">
      <c r="A30" s="31">
        <v>15</v>
      </c>
      <c r="B30" s="32">
        <v>43525</v>
      </c>
      <c r="C30" s="34" t="s">
        <v>30</v>
      </c>
      <c r="D30" s="35"/>
      <c r="E30" s="6">
        <v>-1250000</v>
      </c>
      <c r="F30" s="6">
        <f t="shared" si="0"/>
        <v>18024193.550000001</v>
      </c>
      <c r="G30" s="6"/>
      <c r="H30" s="6">
        <f t="shared" si="1"/>
        <v>-262500</v>
      </c>
      <c r="I30" s="6">
        <f t="shared" si="11"/>
        <v>-3785080.6455000001</v>
      </c>
      <c r="J30" s="7">
        <f t="shared" si="6"/>
        <v>13251612.9045</v>
      </c>
      <c r="K30" s="7">
        <f t="shared" si="7"/>
        <v>-45497.204305450003</v>
      </c>
      <c r="L30" s="5">
        <f t="shared" si="8"/>
        <v>-328810.88715918339</v>
      </c>
      <c r="M30" s="7">
        <f t="shared" si="3"/>
        <v>-41521.720434100003</v>
      </c>
      <c r="N30" s="5">
        <f t="shared" si="9"/>
        <v>-300079.83876663336</v>
      </c>
      <c r="O30" s="5">
        <f t="shared" si="4"/>
        <v>87018.924739550013</v>
      </c>
      <c r="P30" s="5">
        <f t="shared" si="10"/>
        <v>628890.72592581681</v>
      </c>
      <c r="Q30" s="5"/>
      <c r="R30" s="6">
        <f t="shared" si="5"/>
        <v>18353004.437159184</v>
      </c>
      <c r="T30" s="12">
        <v>0</v>
      </c>
      <c r="U30" s="12">
        <v>0</v>
      </c>
    </row>
    <row r="31" spans="1:21" x14ac:dyDescent="0.25">
      <c r="A31" s="31">
        <v>16</v>
      </c>
      <c r="B31" s="32">
        <v>43556</v>
      </c>
      <c r="C31" s="34" t="s">
        <v>30</v>
      </c>
      <c r="D31" s="35"/>
      <c r="E31" s="6">
        <v>-1250000</v>
      </c>
      <c r="F31" s="6">
        <f t="shared" si="0"/>
        <v>19274193.550000001</v>
      </c>
      <c r="G31" s="6"/>
      <c r="H31" s="6">
        <f t="shared" si="1"/>
        <v>-262500</v>
      </c>
      <c r="I31" s="6">
        <f t="shared" si="11"/>
        <v>-4047580.6455000001</v>
      </c>
      <c r="J31" s="7">
        <f t="shared" si="6"/>
        <v>14239112.9045</v>
      </c>
      <c r="K31" s="7">
        <f t="shared" si="7"/>
        <v>-48887.620972116667</v>
      </c>
      <c r="L31" s="5">
        <f t="shared" si="8"/>
        <v>-377698.50813130004</v>
      </c>
      <c r="M31" s="7">
        <f t="shared" si="3"/>
        <v>-44615.887100766668</v>
      </c>
      <c r="N31" s="5">
        <f t="shared" si="9"/>
        <v>-344695.7258674</v>
      </c>
      <c r="O31" s="5">
        <f t="shared" si="4"/>
        <v>93503.508072883356</v>
      </c>
      <c r="P31" s="5">
        <f t="shared" si="10"/>
        <v>722394.23399870016</v>
      </c>
      <c r="Q31" s="5"/>
      <c r="R31" s="6">
        <f t="shared" si="5"/>
        <v>19651892.0581313</v>
      </c>
      <c r="T31" s="12">
        <v>0</v>
      </c>
      <c r="U31" s="12">
        <v>0</v>
      </c>
    </row>
    <row r="32" spans="1:21" x14ac:dyDescent="0.25">
      <c r="A32" s="31">
        <v>17</v>
      </c>
      <c r="B32" s="32">
        <v>43586</v>
      </c>
      <c r="C32" s="34" t="s">
        <v>30</v>
      </c>
      <c r="D32" s="35"/>
      <c r="E32" s="6">
        <v>-1250000</v>
      </c>
      <c r="F32" s="6">
        <f t="shared" si="0"/>
        <v>20524193.550000001</v>
      </c>
      <c r="G32" s="6"/>
      <c r="H32" s="6">
        <f t="shared" si="1"/>
        <v>-262500</v>
      </c>
      <c r="I32" s="6">
        <f t="shared" si="11"/>
        <v>-4310080.6455000006</v>
      </c>
      <c r="J32" s="7">
        <f t="shared" si="6"/>
        <v>15226612.9045</v>
      </c>
      <c r="K32" s="7">
        <f t="shared" si="7"/>
        <v>-52278.037638783331</v>
      </c>
      <c r="L32" s="5">
        <f t="shared" si="8"/>
        <v>-429976.54577008338</v>
      </c>
      <c r="M32" s="7">
        <f t="shared" si="3"/>
        <v>-47710.053767433339</v>
      </c>
      <c r="N32" s="5">
        <f t="shared" si="9"/>
        <v>-392405.77963483334</v>
      </c>
      <c r="O32" s="5">
        <f t="shared" si="4"/>
        <v>99988.091406216685</v>
      </c>
      <c r="P32" s="5">
        <f t="shared" si="10"/>
        <v>822382.32540491689</v>
      </c>
      <c r="Q32" s="5"/>
      <c r="R32" s="6">
        <f t="shared" si="5"/>
        <v>20954170.095770083</v>
      </c>
      <c r="T32" s="12">
        <v>0</v>
      </c>
      <c r="U32" s="12">
        <v>0</v>
      </c>
    </row>
    <row r="33" spans="1:21" x14ac:dyDescent="0.25">
      <c r="A33" s="31">
        <v>18</v>
      </c>
      <c r="B33" s="32">
        <v>43617</v>
      </c>
      <c r="C33" s="34" t="s">
        <v>30</v>
      </c>
      <c r="D33" s="35"/>
      <c r="E33" s="6">
        <v>-1250000</v>
      </c>
      <c r="F33" s="6">
        <f t="shared" si="0"/>
        <v>21774193.550000001</v>
      </c>
      <c r="G33" s="6"/>
      <c r="H33" s="6">
        <f t="shared" si="1"/>
        <v>-262500</v>
      </c>
      <c r="I33" s="6">
        <f>H33+I32</f>
        <v>-4572580.6455000006</v>
      </c>
      <c r="J33" s="7">
        <f t="shared" si="6"/>
        <v>16214112.9045</v>
      </c>
      <c r="K33" s="7">
        <f t="shared" si="7"/>
        <v>-55668.454305450003</v>
      </c>
      <c r="L33" s="5">
        <f t="shared" si="8"/>
        <v>-485645.0000755334</v>
      </c>
      <c r="M33" s="7">
        <f t="shared" si="3"/>
        <v>-50804.220434100003</v>
      </c>
      <c r="N33" s="5">
        <f t="shared" si="9"/>
        <v>-443210.00006893335</v>
      </c>
      <c r="O33" s="5">
        <f t="shared" si="4"/>
        <v>106472.67473955001</v>
      </c>
      <c r="P33" s="5">
        <f t="shared" si="10"/>
        <v>928855.00014446687</v>
      </c>
      <c r="Q33" s="5"/>
      <c r="R33" s="6">
        <f t="shared" si="5"/>
        <v>22259838.550075535</v>
      </c>
      <c r="T33" s="12">
        <v>0</v>
      </c>
      <c r="U33" s="12">
        <v>0</v>
      </c>
    </row>
    <row r="34" spans="1:21" x14ac:dyDescent="0.25">
      <c r="A34" s="31">
        <v>19</v>
      </c>
      <c r="B34" s="32">
        <v>43647</v>
      </c>
      <c r="C34" s="34" t="s">
        <v>30</v>
      </c>
      <c r="D34" s="35"/>
      <c r="E34" s="6">
        <v>-1250000</v>
      </c>
      <c r="F34" s="6">
        <f t="shared" si="0"/>
        <v>23024193.550000001</v>
      </c>
      <c r="G34" s="6"/>
      <c r="H34" s="6">
        <f t="shared" si="1"/>
        <v>-262500</v>
      </c>
      <c r="I34" s="6">
        <f t="shared" si="11"/>
        <v>-4835080.6455000006</v>
      </c>
      <c r="J34" s="7">
        <f t="shared" si="6"/>
        <v>17201612.9045</v>
      </c>
      <c r="K34" s="7">
        <f t="shared" si="7"/>
        <v>-59058.870972116667</v>
      </c>
      <c r="L34" s="5">
        <f t="shared" si="8"/>
        <v>-544703.87104765011</v>
      </c>
      <c r="M34" s="7">
        <f t="shared" si="3"/>
        <v>-53898.387100766668</v>
      </c>
      <c r="N34" s="5">
        <f t="shared" si="9"/>
        <v>-497108.3871697</v>
      </c>
      <c r="O34" s="5">
        <f t="shared" si="4"/>
        <v>112957.25807288336</v>
      </c>
      <c r="P34" s="5">
        <f t="shared" si="10"/>
        <v>1041812.2582173502</v>
      </c>
      <c r="Q34" s="5"/>
      <c r="R34" s="6">
        <f t="shared" si="5"/>
        <v>23568897.42104765</v>
      </c>
      <c r="T34" s="12">
        <v>0</v>
      </c>
      <c r="U34" s="12">
        <v>0</v>
      </c>
    </row>
    <row r="35" spans="1:21" x14ac:dyDescent="0.25">
      <c r="A35" s="31">
        <v>20</v>
      </c>
      <c r="B35" s="32">
        <v>43678</v>
      </c>
      <c r="C35" s="34" t="s">
        <v>30</v>
      </c>
      <c r="D35" s="35"/>
      <c r="E35" s="6">
        <v>-1250000</v>
      </c>
      <c r="F35" s="6">
        <f t="shared" si="0"/>
        <v>24274193.550000001</v>
      </c>
      <c r="G35" s="6"/>
      <c r="H35" s="6">
        <f t="shared" si="1"/>
        <v>-262500</v>
      </c>
      <c r="I35" s="6">
        <f t="shared" si="11"/>
        <v>-5097580.6455000006</v>
      </c>
      <c r="J35" s="7">
        <f t="shared" si="6"/>
        <v>18189112.9045</v>
      </c>
      <c r="K35" s="7">
        <f t="shared" si="7"/>
        <v>-62449.287638783331</v>
      </c>
      <c r="L35" s="5">
        <f t="shared" si="8"/>
        <v>-607153.15868643345</v>
      </c>
      <c r="M35" s="7">
        <f t="shared" si="3"/>
        <v>-56992.553767433339</v>
      </c>
      <c r="N35" s="5">
        <f t="shared" si="9"/>
        <v>-554100.94093713339</v>
      </c>
      <c r="O35" s="5">
        <f t="shared" si="4"/>
        <v>119441.84140621668</v>
      </c>
      <c r="P35" s="5">
        <f t="shared" si="10"/>
        <v>1161254.099623567</v>
      </c>
      <c r="Q35" s="5"/>
      <c r="R35" s="6">
        <f t="shared" si="5"/>
        <v>24881346.708686437</v>
      </c>
      <c r="T35" s="12">
        <v>0</v>
      </c>
      <c r="U35" s="12">
        <v>0</v>
      </c>
    </row>
    <row r="36" spans="1:21" x14ac:dyDescent="0.25">
      <c r="A36" s="31">
        <v>21</v>
      </c>
      <c r="B36" s="32">
        <v>43709</v>
      </c>
      <c r="C36" s="34" t="s">
        <v>30</v>
      </c>
      <c r="D36" s="35"/>
      <c r="E36" s="6">
        <v>-1250000</v>
      </c>
      <c r="F36" s="6">
        <f t="shared" si="0"/>
        <v>25524193.550000001</v>
      </c>
      <c r="G36" s="6"/>
      <c r="H36" s="6">
        <f t="shared" si="1"/>
        <v>-262500</v>
      </c>
      <c r="I36" s="6">
        <f t="shared" si="11"/>
        <v>-5360080.6455000006</v>
      </c>
      <c r="J36" s="7">
        <f t="shared" si="6"/>
        <v>19176612.9045</v>
      </c>
      <c r="K36" s="7">
        <f t="shared" si="7"/>
        <v>-65839.704305449995</v>
      </c>
      <c r="L36" s="5">
        <f t="shared" si="8"/>
        <v>-672992.86299188342</v>
      </c>
      <c r="M36" s="7">
        <f t="shared" si="3"/>
        <v>-60086.720434100003</v>
      </c>
      <c r="N36" s="5">
        <f t="shared" si="9"/>
        <v>-614187.66137123341</v>
      </c>
      <c r="O36" s="5">
        <f t="shared" si="4"/>
        <v>125926.42473955003</v>
      </c>
      <c r="P36" s="5">
        <f t="shared" si="10"/>
        <v>1287180.5243631171</v>
      </c>
      <c r="Q36" s="5"/>
      <c r="R36" s="6">
        <f t="shared" si="5"/>
        <v>26197186.412991881</v>
      </c>
      <c r="T36" s="12">
        <v>0</v>
      </c>
      <c r="U36" s="12">
        <v>0</v>
      </c>
    </row>
    <row r="37" spans="1:21" x14ac:dyDescent="0.25">
      <c r="A37" s="31">
        <v>22</v>
      </c>
      <c r="B37" s="32">
        <v>43739</v>
      </c>
      <c r="C37" s="34" t="s">
        <v>30</v>
      </c>
      <c r="D37" s="35"/>
      <c r="E37" s="6">
        <v>-1250000</v>
      </c>
      <c r="F37" s="6">
        <f t="shared" si="0"/>
        <v>26774193.550000001</v>
      </c>
      <c r="G37" s="6"/>
      <c r="H37" s="6">
        <f t="shared" si="1"/>
        <v>-262500</v>
      </c>
      <c r="I37" s="6">
        <f t="shared" si="11"/>
        <v>-5622580.6455000006</v>
      </c>
      <c r="J37" s="7">
        <f t="shared" si="6"/>
        <v>20164112.9045</v>
      </c>
      <c r="K37" s="7">
        <f t="shared" si="7"/>
        <v>-69230.120972116667</v>
      </c>
      <c r="L37" s="5">
        <f t="shared" si="8"/>
        <v>-742222.98396400013</v>
      </c>
      <c r="M37" s="7">
        <f t="shared" si="3"/>
        <v>-63180.887100766668</v>
      </c>
      <c r="N37" s="5">
        <f t="shared" si="9"/>
        <v>-677368.54847200005</v>
      </c>
      <c r="O37" s="5">
        <f t="shared" si="4"/>
        <v>132411.00807288336</v>
      </c>
      <c r="P37" s="5">
        <f t="shared" si="10"/>
        <v>1419591.5324360004</v>
      </c>
      <c r="Q37" s="5"/>
      <c r="R37" s="6">
        <f t="shared" si="5"/>
        <v>27516416.533964004</v>
      </c>
      <c r="T37" s="12">
        <v>0</v>
      </c>
      <c r="U37" s="12">
        <v>0</v>
      </c>
    </row>
    <row r="38" spans="1:21" x14ac:dyDescent="0.25">
      <c r="A38" s="31">
        <v>23</v>
      </c>
      <c r="B38" s="32">
        <v>43770</v>
      </c>
      <c r="C38" s="34" t="s">
        <v>30</v>
      </c>
      <c r="D38" s="35"/>
      <c r="E38" s="6">
        <v>-1250000</v>
      </c>
      <c r="F38" s="6">
        <f t="shared" si="0"/>
        <v>28024193.550000001</v>
      </c>
      <c r="G38" s="6"/>
      <c r="H38" s="6">
        <f t="shared" si="1"/>
        <v>-262500</v>
      </c>
      <c r="I38" s="6">
        <f t="shared" si="11"/>
        <v>-5885080.6455000006</v>
      </c>
      <c r="J38" s="7">
        <f t="shared" si="6"/>
        <v>21151612.9045</v>
      </c>
      <c r="K38" s="7">
        <f t="shared" si="7"/>
        <v>-72620.537638783338</v>
      </c>
      <c r="L38" s="5">
        <f t="shared" si="8"/>
        <v>-814843.52160278347</v>
      </c>
      <c r="M38" s="7">
        <f t="shared" si="3"/>
        <v>-66275.053767433332</v>
      </c>
      <c r="N38" s="5">
        <f t="shared" si="9"/>
        <v>-743643.60223943344</v>
      </c>
      <c r="O38" s="5">
        <f t="shared" si="4"/>
        <v>138895.5914062167</v>
      </c>
      <c r="P38" s="5">
        <f t="shared" si="10"/>
        <v>1558487.123842217</v>
      </c>
      <c r="Q38" s="5"/>
      <c r="R38" s="6">
        <f t="shared" si="5"/>
        <v>28839037.071602784</v>
      </c>
      <c r="T38" s="12">
        <v>0</v>
      </c>
      <c r="U38" s="12">
        <v>0</v>
      </c>
    </row>
    <row r="39" spans="1:21" x14ac:dyDescent="0.25">
      <c r="A39" s="31">
        <v>24</v>
      </c>
      <c r="B39" s="32">
        <v>43800</v>
      </c>
      <c r="C39" s="34" t="s">
        <v>30</v>
      </c>
      <c r="D39" s="35"/>
      <c r="E39" s="6">
        <v>-1250000</v>
      </c>
      <c r="F39" s="6">
        <f t="shared" si="0"/>
        <v>29274193.550000001</v>
      </c>
      <c r="G39" s="6"/>
      <c r="H39" s="6">
        <f t="shared" si="1"/>
        <v>-262500</v>
      </c>
      <c r="I39" s="6">
        <f t="shared" si="11"/>
        <v>-6147580.6455000006</v>
      </c>
      <c r="J39" s="7">
        <f t="shared" si="6"/>
        <v>22139112.9045</v>
      </c>
      <c r="K39" s="7">
        <f t="shared" si="7"/>
        <v>-76010.954305449995</v>
      </c>
      <c r="L39" s="5">
        <f t="shared" si="8"/>
        <v>-890854.47590823343</v>
      </c>
      <c r="M39" s="7">
        <f t="shared" si="3"/>
        <v>-69369.220434100003</v>
      </c>
      <c r="N39" s="5">
        <f t="shared" si="9"/>
        <v>-813012.82267353346</v>
      </c>
      <c r="O39" s="5">
        <f t="shared" si="4"/>
        <v>145380.17473955001</v>
      </c>
      <c r="P39" s="5">
        <f t="shared" si="10"/>
        <v>1703867.2985817671</v>
      </c>
      <c r="Q39" s="5"/>
      <c r="R39" s="6">
        <f t="shared" si="5"/>
        <v>30165048.025908235</v>
      </c>
      <c r="T39" s="12">
        <v>0</v>
      </c>
      <c r="U39" s="12">
        <v>0</v>
      </c>
    </row>
    <row r="40" spans="1:21" x14ac:dyDescent="0.25">
      <c r="A40" s="31">
        <v>25</v>
      </c>
      <c r="B40" s="32">
        <v>43831</v>
      </c>
      <c r="C40" s="34" t="s">
        <v>30</v>
      </c>
      <c r="D40" s="35"/>
      <c r="E40" s="6">
        <v>-833333.33333333302</v>
      </c>
      <c r="F40" s="6">
        <f t="shared" si="0"/>
        <v>30107526.883333333</v>
      </c>
      <c r="G40" s="6"/>
      <c r="H40" s="6">
        <f t="shared" si="1"/>
        <v>-174999.99999999994</v>
      </c>
      <c r="I40" s="6">
        <f t="shared" si="11"/>
        <v>-6322580.6455000006</v>
      </c>
      <c r="J40" s="7">
        <f t="shared" si="6"/>
        <v>23126612.9045</v>
      </c>
      <c r="K40" s="7">
        <f t="shared" si="7"/>
        <v>-79401.370972116667</v>
      </c>
      <c r="L40" s="5">
        <f t="shared" si="8"/>
        <v>-970255.84688035015</v>
      </c>
      <c r="M40" s="7">
        <f t="shared" si="3"/>
        <v>-72463.387100766675</v>
      </c>
      <c r="N40" s="5">
        <f t="shared" si="9"/>
        <v>-885476.20977430011</v>
      </c>
      <c r="O40" s="5">
        <f t="shared" si="4"/>
        <v>151864.75807288336</v>
      </c>
      <c r="P40" s="5">
        <f t="shared" si="10"/>
        <v>1855732.0566546505</v>
      </c>
      <c r="Q40" s="5"/>
      <c r="R40" s="6">
        <f t="shared" si="5"/>
        <v>31077782.730213683</v>
      </c>
      <c r="T40" s="12">
        <v>0</v>
      </c>
      <c r="U40" s="12">
        <v>0</v>
      </c>
    </row>
    <row r="41" spans="1:21" x14ac:dyDescent="0.25">
      <c r="A41" s="31">
        <v>26</v>
      </c>
      <c r="B41" s="32">
        <v>43862</v>
      </c>
      <c r="C41" s="34" t="s">
        <v>30</v>
      </c>
      <c r="D41" s="35"/>
      <c r="E41" s="6">
        <v>-833333.33333333302</v>
      </c>
      <c r="F41" s="6">
        <f t="shared" si="0"/>
        <v>30940860.216666665</v>
      </c>
      <c r="G41" s="6"/>
      <c r="H41" s="6">
        <f t="shared" si="1"/>
        <v>-174999.99999999994</v>
      </c>
      <c r="I41" s="6">
        <f t="shared" si="11"/>
        <v>-6497580.6455000006</v>
      </c>
      <c r="J41" s="7">
        <f t="shared" si="6"/>
        <v>23784946.237833332</v>
      </c>
      <c r="K41" s="7">
        <f t="shared" si="7"/>
        <v>-81661.648749894448</v>
      </c>
      <c r="L41" s="5">
        <f t="shared" si="8"/>
        <v>-1051917.4956302445</v>
      </c>
      <c r="M41" s="7">
        <f t="shared" si="3"/>
        <v>-74526.164878544441</v>
      </c>
      <c r="N41" s="5">
        <f t="shared" si="9"/>
        <v>-960002.3746528445</v>
      </c>
      <c r="O41" s="5">
        <f t="shared" si="4"/>
        <v>156187.81362843892</v>
      </c>
      <c r="P41" s="5">
        <f t="shared" si="10"/>
        <v>2011919.8702830893</v>
      </c>
      <c r="Q41" s="5"/>
      <c r="R41" s="6">
        <f t="shared" si="5"/>
        <v>31992777.712296911</v>
      </c>
      <c r="T41" s="12">
        <v>0</v>
      </c>
      <c r="U41" s="12">
        <v>0</v>
      </c>
    </row>
    <row r="42" spans="1:21" x14ac:dyDescent="0.25">
      <c r="A42" s="31">
        <v>27</v>
      </c>
      <c r="B42" s="32">
        <v>43891</v>
      </c>
      <c r="C42" s="34" t="s">
        <v>30</v>
      </c>
      <c r="D42" s="35"/>
      <c r="E42" s="6">
        <v>-833333.33333333302</v>
      </c>
      <c r="F42" s="6">
        <f t="shared" si="0"/>
        <v>31774193.549999997</v>
      </c>
      <c r="G42" s="6"/>
      <c r="H42" s="6">
        <f t="shared" si="1"/>
        <v>-174999.99999999994</v>
      </c>
      <c r="I42" s="6">
        <f>H42+I41</f>
        <v>-6672580.6455000006</v>
      </c>
      <c r="J42" s="7">
        <f t="shared" si="6"/>
        <v>24443279.571166664</v>
      </c>
      <c r="K42" s="7">
        <f t="shared" si="7"/>
        <v>-83921.926527672214</v>
      </c>
      <c r="L42" s="5">
        <f t="shared" si="8"/>
        <v>-1135839.4221579167</v>
      </c>
      <c r="M42" s="7">
        <f t="shared" si="3"/>
        <v>-76588.942656322222</v>
      </c>
      <c r="N42" s="5">
        <f t="shared" si="9"/>
        <v>-1036591.3173091668</v>
      </c>
      <c r="O42" s="5">
        <f t="shared" si="4"/>
        <v>160510.86918399445</v>
      </c>
      <c r="P42" s="5">
        <f t="shared" si="10"/>
        <v>2172430.7394670839</v>
      </c>
      <c r="Q42" s="5"/>
      <c r="R42" s="6">
        <f t="shared" si="5"/>
        <v>32910032.972157914</v>
      </c>
      <c r="T42" s="12">
        <v>1250000</v>
      </c>
      <c r="U42" s="12">
        <v>-1250000</v>
      </c>
    </row>
    <row r="43" spans="1:21" x14ac:dyDescent="0.25">
      <c r="A43" s="31">
        <v>28</v>
      </c>
      <c r="B43" s="32">
        <v>43922</v>
      </c>
      <c r="C43" s="34" t="s">
        <v>30</v>
      </c>
      <c r="D43" s="35"/>
      <c r="E43" s="6">
        <v>-833333.33333333302</v>
      </c>
      <c r="F43" s="6">
        <f t="shared" si="0"/>
        <v>32607526.883333329</v>
      </c>
      <c r="G43" s="6"/>
      <c r="H43" s="6">
        <f t="shared" si="1"/>
        <v>-174999.99999999994</v>
      </c>
      <c r="I43" s="6">
        <f t="shared" si="11"/>
        <v>-6847580.6455000006</v>
      </c>
      <c r="J43" s="7">
        <f t="shared" si="6"/>
        <v>25101612.904499996</v>
      </c>
      <c r="K43" s="7">
        <f t="shared" si="7"/>
        <v>-86182.204305449995</v>
      </c>
      <c r="L43" s="5">
        <f t="shared" si="8"/>
        <v>-1222021.6264633667</v>
      </c>
      <c r="M43" s="7">
        <f t="shared" si="3"/>
        <v>-78651.720434099989</v>
      </c>
      <c r="N43" s="5">
        <f t="shared" si="9"/>
        <v>-1115243.0377432667</v>
      </c>
      <c r="O43" s="5">
        <f t="shared" si="4"/>
        <v>164833.92473955001</v>
      </c>
      <c r="P43" s="5">
        <f t="shared" si="10"/>
        <v>2337264.6642066338</v>
      </c>
      <c r="Q43" s="5"/>
      <c r="R43" s="6">
        <f t="shared" si="5"/>
        <v>33829548.509796694</v>
      </c>
      <c r="T43" s="12">
        <v>416666.67</v>
      </c>
      <c r="U43" s="12">
        <v>-416666.67</v>
      </c>
    </row>
    <row r="44" spans="1:21" x14ac:dyDescent="0.25">
      <c r="A44" s="31">
        <v>29</v>
      </c>
      <c r="B44" s="32">
        <v>43952</v>
      </c>
      <c r="C44" s="34" t="s">
        <v>30</v>
      </c>
      <c r="D44" s="35"/>
      <c r="E44" s="6">
        <v>-833333.33333333302</v>
      </c>
      <c r="F44" s="6">
        <f t="shared" si="0"/>
        <v>33440860.216666661</v>
      </c>
      <c r="G44" s="6"/>
      <c r="H44" s="6">
        <f t="shared" si="1"/>
        <v>-174999.99999999994</v>
      </c>
      <c r="I44" s="6">
        <f t="shared" si="11"/>
        <v>-7022580.6455000006</v>
      </c>
      <c r="J44" s="7">
        <f t="shared" si="6"/>
        <v>25759946.237833329</v>
      </c>
      <c r="K44" s="7">
        <f t="shared" si="7"/>
        <v>-88442.482083227762</v>
      </c>
      <c r="L44" s="5">
        <f t="shared" si="8"/>
        <v>-1310464.1085465944</v>
      </c>
      <c r="M44" s="7">
        <f t="shared" si="3"/>
        <v>-80714.49821187777</v>
      </c>
      <c r="N44" s="5">
        <f t="shared" si="9"/>
        <v>-1195957.5359551446</v>
      </c>
      <c r="O44" s="5">
        <f t="shared" si="4"/>
        <v>169156.98029510555</v>
      </c>
      <c r="P44" s="5">
        <f t="shared" si="10"/>
        <v>2506421.6445017392</v>
      </c>
      <c r="Q44" s="5"/>
      <c r="R44" s="6">
        <f t="shared" si="5"/>
        <v>34751324.325213253</v>
      </c>
      <c r="T44" s="12">
        <v>416666.67</v>
      </c>
      <c r="U44" s="12">
        <v>-416666.67</v>
      </c>
    </row>
    <row r="45" spans="1:21" x14ac:dyDescent="0.25">
      <c r="A45" s="31">
        <v>30</v>
      </c>
      <c r="B45" s="32">
        <v>43983</v>
      </c>
      <c r="C45" s="34" t="s">
        <v>30</v>
      </c>
      <c r="D45" s="35"/>
      <c r="E45" s="6">
        <v>-833333.33333333302</v>
      </c>
      <c r="F45" s="6">
        <f t="shared" si="0"/>
        <v>34274193.549999997</v>
      </c>
      <c r="G45" s="6"/>
      <c r="H45" s="6">
        <f t="shared" si="1"/>
        <v>-174999.99999999994</v>
      </c>
      <c r="I45" s="6">
        <f t="shared" si="11"/>
        <v>-7197580.6455000006</v>
      </c>
      <c r="J45" s="7">
        <f t="shared" si="6"/>
        <v>26418279.571166661</v>
      </c>
      <c r="K45" s="7">
        <f t="shared" si="7"/>
        <v>-90702.759861005543</v>
      </c>
      <c r="L45" s="5">
        <f t="shared" si="8"/>
        <v>-1401166.8684075999</v>
      </c>
      <c r="M45" s="7">
        <f t="shared" si="3"/>
        <v>-82777.275989655536</v>
      </c>
      <c r="N45" s="5">
        <f t="shared" si="9"/>
        <v>-1278734.8119448002</v>
      </c>
      <c r="O45" s="5">
        <f t="shared" si="4"/>
        <v>173480.03585066111</v>
      </c>
      <c r="P45" s="5">
        <f t="shared" si="10"/>
        <v>2679901.6803524001</v>
      </c>
      <c r="Q45" s="5"/>
      <c r="R45" s="6">
        <f t="shared" si="5"/>
        <v>35675360.418407597</v>
      </c>
      <c r="T45" s="12">
        <v>416666.67</v>
      </c>
      <c r="U45" s="12">
        <v>-416666.67</v>
      </c>
    </row>
    <row r="46" spans="1:21" x14ac:dyDescent="0.25">
      <c r="A46" s="31">
        <v>31</v>
      </c>
      <c r="B46" s="32">
        <v>44013</v>
      </c>
      <c r="C46" s="34" t="s">
        <v>30</v>
      </c>
      <c r="D46" s="35"/>
      <c r="E46" s="6">
        <v>-833333.33333333302</v>
      </c>
      <c r="F46" s="6">
        <f t="shared" si="0"/>
        <v>35107526.883333333</v>
      </c>
      <c r="G46" s="6"/>
      <c r="H46" s="6">
        <f>E46*$C$8</f>
        <v>-174999.99999999994</v>
      </c>
      <c r="I46" s="6">
        <f t="shared" si="11"/>
        <v>-7372580.6455000006</v>
      </c>
      <c r="J46" s="7">
        <f t="shared" si="6"/>
        <v>27076612.904499996</v>
      </c>
      <c r="K46" s="7">
        <f>-J46*($C$5/12)</f>
        <v>-92963.037638783324</v>
      </c>
      <c r="L46" s="5">
        <f>L45+K46</f>
        <v>-1494129.9060463831</v>
      </c>
      <c r="M46" s="7">
        <f t="shared" si="3"/>
        <v>-84840.053767433332</v>
      </c>
      <c r="N46" s="5">
        <f t="shared" si="9"/>
        <v>-1363574.8657122336</v>
      </c>
      <c r="O46" s="5">
        <f t="shared" si="4"/>
        <v>177803.09140621667</v>
      </c>
      <c r="P46" s="5">
        <f t="shared" si="10"/>
        <v>2857704.7717586169</v>
      </c>
      <c r="Q46" s="5"/>
      <c r="R46" s="6">
        <f t="shared" si="5"/>
        <v>36601656.789379716</v>
      </c>
      <c r="T46" s="12">
        <v>416666.67</v>
      </c>
      <c r="U46" s="12">
        <v>-416666.67</v>
      </c>
    </row>
    <row r="48" spans="1:21" x14ac:dyDescent="0.25">
      <c r="A48" s="14"/>
      <c r="B48" s="14"/>
      <c r="C48" s="14"/>
      <c r="D48" s="15"/>
      <c r="E48" s="14"/>
      <c r="F48" s="16"/>
      <c r="G48" s="16"/>
      <c r="H48" s="16"/>
      <c r="I48" s="16"/>
      <c r="J48" s="16"/>
      <c r="K48" s="16"/>
      <c r="L48" s="16"/>
      <c r="M48" s="16"/>
      <c r="N48" s="16"/>
      <c r="O48" s="14"/>
      <c r="P48" s="14"/>
    </row>
    <row r="49" spans="1:16" x14ac:dyDescent="0.25">
      <c r="A49" s="14">
        <v>32</v>
      </c>
      <c r="B49" s="14" t="s">
        <v>39</v>
      </c>
      <c r="C49" s="14"/>
      <c r="D49" s="15"/>
      <c r="E49" s="14"/>
      <c r="F49" s="16"/>
      <c r="G49" s="16"/>
      <c r="H49" s="16"/>
      <c r="I49" s="16"/>
      <c r="J49" s="16"/>
      <c r="K49" s="16"/>
      <c r="L49" s="16"/>
      <c r="M49" s="16"/>
      <c r="N49" s="16"/>
      <c r="O49" s="14"/>
      <c r="P49" s="14"/>
    </row>
  </sheetData>
  <mergeCells count="4">
    <mergeCell ref="T10:U11"/>
    <mergeCell ref="R10:R11"/>
    <mergeCell ref="E10:F11"/>
    <mergeCell ref="H10:P11"/>
  </mergeCells>
  <pageMargins left="0.25" right="0.25" top="0.25" bottom="0.25" header="0.25" footer="0.25"/>
  <pageSetup paperSize="5" scale="52" firstPageNumber="6" orientation="landscape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262FE8FE-7B40-454B-BB06-576F2A2CB051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430B5B51-15A6-45F3-9481-53F40374D22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Rockport Deferral - Actuals</vt:lpstr>
      <vt:lpstr>'Rockport Deferral - Actuals'!Print_Area</vt:lpstr>
      <vt:lpstr>'Rockport Deferral - Actuals'!Print_Titles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s213167</dc:creator>
  <cp:keywords/>
  <cp:lastModifiedBy>s213167</cp:lastModifiedBy>
  <cp:lastPrinted>2020-08-19T20:37:45Z</cp:lastPrinted>
  <dcterms:created xsi:type="dcterms:W3CDTF">2020-08-17T18:32:12Z</dcterms:created>
  <dcterms:modified xsi:type="dcterms:W3CDTF">2020-08-19T20:38:42Z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642c81f3-94c7-45fe-96ea-abd80adef95b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mHnpUGvhrYAwVF9YqH5Whw/DnKUHosNP</vt:lpwstr>
  </property>
</Properties>
</file>