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KIUC AG Set 1\"/>
    </mc:Choice>
  </mc:AlternateContent>
  <bookViews>
    <workbookView xWindow="0" yWindow="0" windowWidth="19155" windowHeight="7095"/>
  </bookViews>
  <sheets>
    <sheet name="Pro Forma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E7" i="1"/>
  <c r="F32" i="1"/>
  <c r="G32" i="1"/>
  <c r="H32" i="1"/>
  <c r="I32" i="1"/>
  <c r="J32" i="1"/>
  <c r="K32" i="1"/>
  <c r="E32" i="1"/>
  <c r="F29" i="1"/>
  <c r="G29" i="1"/>
  <c r="J29" i="1"/>
  <c r="K29" i="1"/>
  <c r="E29" i="1"/>
  <c r="K20" i="1"/>
  <c r="K23" i="1" s="1"/>
  <c r="F20" i="1"/>
  <c r="F23" i="1" s="1"/>
  <c r="H20" i="1"/>
  <c r="I20" i="1"/>
  <c r="I23" i="1" s="1"/>
  <c r="G23" i="1"/>
  <c r="J23" i="1"/>
  <c r="E23" i="1"/>
  <c r="I13" i="1"/>
  <c r="J13" i="1"/>
  <c r="I10" i="1"/>
  <c r="J10" i="1"/>
  <c r="F13" i="1"/>
  <c r="G13" i="1"/>
  <c r="H13" i="1"/>
  <c r="K13" i="1"/>
  <c r="E13" i="1"/>
  <c r="G10" i="1"/>
  <c r="H10" i="1"/>
  <c r="K10" i="1"/>
  <c r="E10" i="1"/>
  <c r="F10" i="1" l="1"/>
  <c r="H23" i="1" l="1"/>
  <c r="H29" i="1"/>
  <c r="I29" i="1"/>
</calcChain>
</file>

<file path=xl/sharedStrings.xml><?xml version="1.0" encoding="utf-8"?>
<sst xmlns="http://schemas.openxmlformats.org/spreadsheetml/2006/main" count="51" uniqueCount="50">
  <si>
    <t>034-890-570-1</t>
  </si>
  <si>
    <t>039-131-596-1</t>
  </si>
  <si>
    <t>032-212-512-1</t>
  </si>
  <si>
    <t>030-770-574-2</t>
  </si>
  <si>
    <t>036-834-655-3</t>
  </si>
  <si>
    <t>032-390-571-2</t>
  </si>
  <si>
    <t>037-698-602-1</t>
  </si>
  <si>
    <t>039-570-573-1</t>
  </si>
  <si>
    <t>034-456-241-3</t>
  </si>
  <si>
    <t>039-333-465-4</t>
  </si>
  <si>
    <t>035-034-946-5</t>
  </si>
  <si>
    <t>031-870-695-0</t>
  </si>
  <si>
    <t>034-800-006-2</t>
  </si>
  <si>
    <t>037-806-897-2</t>
  </si>
  <si>
    <t>Multiple (main 036-380-036-3)</t>
  </si>
  <si>
    <t>Off-Peak kWh</t>
  </si>
  <si>
    <t>Excess kVA</t>
  </si>
  <si>
    <t>All/On-Peak kWh</t>
  </si>
  <si>
    <t>LGS-PRI</t>
  </si>
  <si>
    <t>LGS-SUB</t>
  </si>
  <si>
    <t>IGS-PRI</t>
  </si>
  <si>
    <t>IGS-SUB</t>
  </si>
  <si>
    <t>IGS-TRAN</t>
  </si>
  <si>
    <t>LGS-PRI-TOD</t>
  </si>
  <si>
    <t>All/On-Peak kW</t>
  </si>
  <si>
    <t>Off-Peak kW</t>
  </si>
  <si>
    <t>Minimum kW</t>
  </si>
  <si>
    <t>031-600-006-1</t>
  </si>
  <si>
    <t>Tariff Code</t>
  </si>
  <si>
    <t>Account Name</t>
  </si>
  <si>
    <t>Account Number</t>
  </si>
  <si>
    <t>Customer Count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</si>
  <si>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</si>
  <si>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</si>
  <si>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</si>
  <si>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</si>
  <si>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</si>
  <si>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</si>
  <si>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</si>
  <si>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</si>
  <si>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</si>
  <si>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</si>
  <si>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</si>
  <si>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</si>
  <si>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</si>
  <si>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</si>
  <si>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</si>
  <si>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</si>
  <si>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</si>
  <si>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Specific Customer Billing Unit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</si>
</sst>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" applyNumberFormat="1" applyFont="1" applyAlignment="1">
      <alignment horizontal="right" vertical="center"/>
    </xf>
    <xf numFmtId="38" fontId="0" fillId="0" borderId="0" xfId="1" applyNumberFormat="1" applyFont="1" applyAlignment="1">
      <alignment horizontal="right" vertical="center" wrapText="1"/>
    </xf>
    <xf numFmtId="38" fontId="0" fillId="0" borderId="1" xfId="1" applyNumberFormat="1" applyFont="1" applyBorder="1" applyAlignment="1">
      <alignment horizontal="right" vertical="center" wrapText="1"/>
    </xf>
    <xf numFmtId="38" fontId="0" fillId="0" borderId="0" xfId="1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vertical="center"/>
    </xf>
    <xf numFmtId="38" fontId="0" fillId="0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" applyNumberFormat="1" applyFont="1" applyFill="1" applyAlignment="1">
      <alignment horizontal="right" vertical="center" wrapText="1"/>
    </xf>
    <xf numFmtId="38" fontId="0" fillId="0" borderId="1" xfId="1" applyNumberFormat="1" applyFont="1" applyFill="1" applyBorder="1" applyAlignment="1">
      <alignment horizontal="right" vertical="center" wrapText="1"/>
    </xf>
    <xf numFmtId="38" fontId="0" fillId="0" borderId="0" xfId="1" applyNumberFormat="1" applyFont="1" applyBorder="1" applyAlignment="1">
      <alignment horizontal="right" vertical="center" wrapText="1"/>
    </xf>
    <xf numFmtId="38" fontId="1" fillId="0" borderId="0" xfId="1" applyNumberFormat="1" applyFont="1" applyAlignment="1">
      <alignment horizontal="center" vertical="center"/>
    </xf>
    <xf numFmtId="38" fontId="0" fillId="0" borderId="0" xfId="1" applyNumberFormat="1" applyFont="1" applyFill="1" applyBorder="1" applyAlignment="1">
      <alignment vertical="center" wrapText="1"/>
    </xf>
    <xf numFmtId="38" fontId="0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tabSelected="1" workbookViewId="0">
      <selection activeCell="C7" sqref="C7"/>
    </sheetView>
  </sheetViews>
  <sheetFormatPr defaultRowHeight="15" customHeight="1" x14ac:dyDescent="0.25"/>
  <cols>
    <col min="1" max="1" width="2.85546875" style="10" customWidth="1"/>
    <col min="2" max="2" width="12.85546875" style="1" customWidth="1"/>
    <col min="3" max="4" width="30" style="10" customWidth="1"/>
    <col min="5" max="11" width="17.140625" style="7" customWidth="1"/>
    <col min="12" max="16384" width="9.140625" style="10"/>
  </cols>
  <sheetData>
    <row r="1" spans="2:11" ht="15" customHeight="1" x14ac:dyDescent="0.25">
      <c r="B1" s="25" t="s">
        <v>49</v>
      </c>
    </row>
    <row r="2" spans="2:11" ht="15" customHeight="1" x14ac:dyDescent="0.25">
      <c r="B2" s="25"/>
    </row>
    <row r="3" spans="2:11" ht="15" customHeight="1" x14ac:dyDescent="0.25">
      <c r="B3" s="2" t="s">
        <v>28</v>
      </c>
      <c r="C3" s="11" t="s">
        <v>29</v>
      </c>
      <c r="D3" s="11" t="s">
        <v>30</v>
      </c>
      <c r="E3" s="22" t="s">
        <v>31</v>
      </c>
      <c r="F3" s="22" t="s">
        <v>17</v>
      </c>
      <c r="G3" s="22" t="s">
        <v>15</v>
      </c>
      <c r="H3" s="22" t="s">
        <v>24</v>
      </c>
      <c r="I3" s="22" t="s">
        <v>25</v>
      </c>
      <c r="J3" s="22" t="s">
        <v>26</v>
      </c>
      <c r="K3" s="22" t="s">
        <v>16</v>
      </c>
    </row>
    <row r="4" spans="2:11" ht="15" customHeight="1" x14ac:dyDescent="0.25">
      <c r="B4" s="1">
        <v>244</v>
      </c>
      <c r="C4" s="10" t="s">
        <v>32</v>
      </c>
      <c r="D4" s="10" t="s">
        <v>10</v>
      </c>
      <c r="E4" s="4">
        <v>-10</v>
      </c>
      <c r="F4" s="4">
        <v>-1011500</v>
      </c>
      <c r="G4" s="4"/>
      <c r="H4" s="4">
        <v>-4842.5</v>
      </c>
      <c r="I4" s="4"/>
      <c r="J4" s="4"/>
      <c r="K4" s="4">
        <v>-3410.9</v>
      </c>
    </row>
    <row r="5" spans="2:11" ht="15" customHeight="1" x14ac:dyDescent="0.25">
      <c r="B5" s="1">
        <v>244</v>
      </c>
      <c r="C5" s="10" t="s">
        <v>33</v>
      </c>
      <c r="D5" s="10" t="s">
        <v>4</v>
      </c>
      <c r="E5" s="5">
        <v>-2</v>
      </c>
      <c r="F5" s="4">
        <v>-301000</v>
      </c>
      <c r="G5" s="4"/>
      <c r="H5" s="4">
        <v>-700</v>
      </c>
      <c r="I5" s="4"/>
      <c r="J5" s="4"/>
      <c r="K5" s="4">
        <v>-78</v>
      </c>
    </row>
    <row r="6" spans="2:11" ht="15" customHeight="1" x14ac:dyDescent="0.25">
      <c r="B6" s="1">
        <v>244</v>
      </c>
      <c r="C6" s="10" t="s">
        <v>34</v>
      </c>
      <c r="D6" s="10" t="s">
        <v>11</v>
      </c>
      <c r="E6" s="19"/>
      <c r="F6" s="23">
        <v>2060000</v>
      </c>
      <c r="G6" s="24"/>
      <c r="H6" s="24">
        <v>13379</v>
      </c>
      <c r="I6" s="24"/>
      <c r="J6" s="24"/>
      <c r="K6" s="24">
        <v>5639</v>
      </c>
    </row>
    <row r="7" spans="2:11" s="17" customFormat="1" ht="15" customHeight="1" x14ac:dyDescent="0.25">
      <c r="B7" s="9" t="s">
        <v>18</v>
      </c>
      <c r="C7" s="12"/>
      <c r="D7" s="12"/>
      <c r="E7" s="20">
        <f t="shared" ref="E7:K7" si="0">SUM(E4:E6)</f>
        <v>-12</v>
      </c>
      <c r="F7" s="16">
        <f t="shared" si="0"/>
        <v>747500</v>
      </c>
      <c r="G7" s="20">
        <f t="shared" si="0"/>
        <v>0</v>
      </c>
      <c r="H7" s="20">
        <f t="shared" si="0"/>
        <v>7836.5</v>
      </c>
      <c r="I7" s="20">
        <f t="shared" si="0"/>
        <v>0</v>
      </c>
      <c r="J7" s="20">
        <f t="shared" si="0"/>
        <v>0</v>
      </c>
      <c r="K7" s="20">
        <f t="shared" si="0"/>
        <v>2150.1</v>
      </c>
    </row>
    <row r="8" spans="2:11" ht="15" customHeight="1" x14ac:dyDescent="0.25">
      <c r="B8" s="8"/>
      <c r="C8" s="13"/>
      <c r="D8" s="13"/>
      <c r="E8" s="21"/>
      <c r="F8" s="21"/>
      <c r="G8" s="21"/>
      <c r="H8" s="21"/>
      <c r="I8" s="21"/>
      <c r="J8" s="21"/>
      <c r="K8" s="21"/>
    </row>
    <row r="9" spans="2:11" ht="15" customHeight="1" x14ac:dyDescent="0.25">
      <c r="B9" s="1">
        <v>248</v>
      </c>
      <c r="C9" s="10" t="s">
        <v>35</v>
      </c>
      <c r="D9" s="15" t="s">
        <v>4</v>
      </c>
      <c r="E9" s="5">
        <v>-2</v>
      </c>
      <c r="F9" s="4">
        <v>-350000</v>
      </c>
      <c r="G9" s="4"/>
      <c r="H9" s="4">
        <v>-700</v>
      </c>
      <c r="I9" s="4"/>
      <c r="J9" s="4"/>
      <c r="K9" s="4">
        <v>-38</v>
      </c>
    </row>
    <row r="10" spans="2:11" ht="15" customHeight="1" x14ac:dyDescent="0.25">
      <c r="B10" s="3" t="s">
        <v>19</v>
      </c>
      <c r="C10" s="14"/>
      <c r="D10" s="14"/>
      <c r="E10" s="6">
        <f>E9</f>
        <v>-2</v>
      </c>
      <c r="F10" s="6">
        <f t="shared" ref="F10:K10" si="1">F9</f>
        <v>-350000</v>
      </c>
      <c r="G10" s="6">
        <f t="shared" si="1"/>
        <v>0</v>
      </c>
      <c r="H10" s="6">
        <f t="shared" si="1"/>
        <v>-700</v>
      </c>
      <c r="I10" s="6">
        <f t="shared" ref="I10" si="2">I9</f>
        <v>0</v>
      </c>
      <c r="J10" s="6">
        <f t="shared" ref="J10" si="3">J9</f>
        <v>0</v>
      </c>
      <c r="K10" s="6">
        <f t="shared" si="1"/>
        <v>-38</v>
      </c>
    </row>
    <row r="11" spans="2:11" ht="15" customHeight="1" x14ac:dyDescent="0.25">
      <c r="B11" s="8"/>
      <c r="C11" s="13"/>
      <c r="D11" s="13"/>
      <c r="E11" s="21"/>
      <c r="F11" s="21"/>
      <c r="G11" s="21"/>
      <c r="H11" s="21"/>
      <c r="I11" s="21"/>
      <c r="J11" s="21"/>
      <c r="K11" s="21"/>
    </row>
    <row r="12" spans="2:11" ht="15" customHeight="1" x14ac:dyDescent="0.25">
      <c r="B12" s="1">
        <v>257</v>
      </c>
      <c r="C12" s="10" t="s">
        <v>36</v>
      </c>
      <c r="D12" s="10" t="s">
        <v>1</v>
      </c>
      <c r="E12" s="5">
        <v>-6</v>
      </c>
      <c r="F12" s="5">
        <v>-707000</v>
      </c>
      <c r="G12" s="5">
        <v>-983500</v>
      </c>
      <c r="H12" s="5">
        <v>-2430</v>
      </c>
      <c r="I12" s="5"/>
      <c r="J12" s="5"/>
      <c r="K12" s="5">
        <v>-1125</v>
      </c>
    </row>
    <row r="13" spans="2:11" ht="15" customHeight="1" x14ac:dyDescent="0.25">
      <c r="B13" s="3" t="s">
        <v>23</v>
      </c>
      <c r="C13" s="14"/>
      <c r="D13" s="14"/>
      <c r="E13" s="6">
        <f>E12</f>
        <v>-6</v>
      </c>
      <c r="F13" s="6">
        <f t="shared" ref="F13:K13" si="4">F12</f>
        <v>-707000</v>
      </c>
      <c r="G13" s="6">
        <f t="shared" si="4"/>
        <v>-983500</v>
      </c>
      <c r="H13" s="6">
        <f t="shared" si="4"/>
        <v>-2430</v>
      </c>
      <c r="I13" s="6">
        <f t="shared" ref="I13" si="5">I12</f>
        <v>0</v>
      </c>
      <c r="J13" s="6">
        <f t="shared" ref="J13" si="6">J12</f>
        <v>0</v>
      </c>
      <c r="K13" s="6">
        <f t="shared" si="4"/>
        <v>-1125</v>
      </c>
    </row>
    <row r="14" spans="2:11" ht="15" customHeight="1" x14ac:dyDescent="0.25">
      <c r="B14" s="8"/>
      <c r="C14" s="13"/>
      <c r="D14" s="13"/>
      <c r="E14" s="21"/>
      <c r="F14" s="21"/>
      <c r="G14" s="21"/>
      <c r="H14" s="21"/>
      <c r="I14" s="21"/>
      <c r="J14" s="21"/>
      <c r="K14" s="21"/>
    </row>
    <row r="15" spans="2:11" ht="15" customHeight="1" x14ac:dyDescent="0.25">
      <c r="B15" s="8"/>
      <c r="C15" s="13"/>
      <c r="D15" s="13"/>
      <c r="E15" s="21"/>
      <c r="F15" s="21"/>
      <c r="G15" s="21"/>
      <c r="H15" s="21"/>
      <c r="I15" s="21"/>
      <c r="J15" s="21"/>
      <c r="K15" s="21"/>
    </row>
    <row r="16" spans="2:11" ht="15" customHeight="1" x14ac:dyDescent="0.25">
      <c r="B16" s="1">
        <v>330</v>
      </c>
      <c r="C16" s="10" t="s">
        <v>37</v>
      </c>
      <c r="D16" s="10" t="s">
        <v>7</v>
      </c>
      <c r="E16" s="4">
        <v>-5</v>
      </c>
      <c r="F16" s="4">
        <v>-1778000</v>
      </c>
      <c r="G16" s="4"/>
      <c r="H16" s="4">
        <v>-5774.199354004304</v>
      </c>
      <c r="I16" s="4">
        <v>-5100.800645995696</v>
      </c>
      <c r="J16" s="4"/>
      <c r="K16" s="4"/>
    </row>
    <row r="17" spans="2:14" ht="15" customHeight="1" x14ac:dyDescent="0.25">
      <c r="B17" s="1">
        <v>358</v>
      </c>
      <c r="C17" s="10" t="s">
        <v>38</v>
      </c>
      <c r="D17" s="15" t="s">
        <v>6</v>
      </c>
      <c r="E17" s="4">
        <v>-6</v>
      </c>
      <c r="F17" s="4">
        <v>-1895250</v>
      </c>
      <c r="G17" s="4"/>
      <c r="H17" s="4">
        <v>-6359</v>
      </c>
      <c r="I17" s="4">
        <v>-6297</v>
      </c>
      <c r="J17" s="4">
        <v>-1</v>
      </c>
      <c r="K17" s="4">
        <v>-5741.9</v>
      </c>
    </row>
    <row r="18" spans="2:14" ht="15" customHeight="1" x14ac:dyDescent="0.25">
      <c r="B18" s="1">
        <v>358</v>
      </c>
      <c r="C18" s="10" t="s">
        <v>39</v>
      </c>
      <c r="D18" s="10" t="s">
        <v>8</v>
      </c>
      <c r="E18" s="4">
        <v>-6</v>
      </c>
      <c r="F18" s="4">
        <v>-6289500</v>
      </c>
      <c r="G18" s="4"/>
      <c r="H18" s="4">
        <v>-10162</v>
      </c>
      <c r="I18" s="4">
        <v>-9126</v>
      </c>
      <c r="J18" s="4">
        <v>-5</v>
      </c>
      <c r="K18" s="4">
        <v>-843.6</v>
      </c>
      <c r="M18" s="7"/>
    </row>
    <row r="19" spans="2:14" ht="15" customHeight="1" x14ac:dyDescent="0.25">
      <c r="B19" s="1">
        <v>358</v>
      </c>
      <c r="C19" s="10" t="s">
        <v>40</v>
      </c>
      <c r="D19" s="10" t="s">
        <v>14</v>
      </c>
      <c r="E19" s="4">
        <v>-12</v>
      </c>
      <c r="F19" s="4">
        <v>-8276400</v>
      </c>
      <c r="G19" s="4"/>
      <c r="H19" s="4">
        <v>-14511</v>
      </c>
      <c r="I19" s="4">
        <v>-13047</v>
      </c>
      <c r="J19" s="4"/>
      <c r="K19" s="4">
        <v>-1267.8</v>
      </c>
    </row>
    <row r="20" spans="2:14" ht="15" customHeight="1" x14ac:dyDescent="0.25">
      <c r="B20" s="1">
        <v>358</v>
      </c>
      <c r="C20" s="10" t="s">
        <v>41</v>
      </c>
      <c r="D20" s="10" t="s">
        <v>0</v>
      </c>
      <c r="E20" s="5">
        <v>-3</v>
      </c>
      <c r="F20" s="4">
        <f>-245000-6223000</f>
        <v>-6468000</v>
      </c>
      <c r="G20" s="4"/>
      <c r="H20" s="4">
        <f>-661-16912</f>
        <v>-17573</v>
      </c>
      <c r="I20" s="4">
        <f>-692-15827</f>
        <v>-16519</v>
      </c>
      <c r="J20" s="4"/>
      <c r="K20" s="4">
        <f>-394.7-10024</f>
        <v>-10418.700000000001</v>
      </c>
    </row>
    <row r="21" spans="2:14" ht="15" customHeight="1" x14ac:dyDescent="0.25">
      <c r="B21" s="1">
        <v>358</v>
      </c>
      <c r="C21" s="10" t="s">
        <v>42</v>
      </c>
      <c r="D21" s="10" t="s">
        <v>3</v>
      </c>
      <c r="E21" s="5">
        <v>-6</v>
      </c>
      <c r="F21" s="4">
        <v>-1568000</v>
      </c>
      <c r="G21" s="4"/>
      <c r="H21" s="4">
        <v>-15439</v>
      </c>
      <c r="I21" s="4">
        <v>-10700</v>
      </c>
      <c r="J21" s="4"/>
      <c r="K21" s="4"/>
    </row>
    <row r="22" spans="2:14" ht="15" customHeight="1" x14ac:dyDescent="0.25">
      <c r="B22" s="1">
        <v>358</v>
      </c>
      <c r="C22" s="10" t="s">
        <v>43</v>
      </c>
      <c r="D22" s="10" t="s">
        <v>2</v>
      </c>
      <c r="E22" s="5">
        <v>-6</v>
      </c>
      <c r="F22" s="4">
        <v>-2485000</v>
      </c>
      <c r="G22" s="4"/>
      <c r="H22" s="4">
        <v>-15870</v>
      </c>
      <c r="I22" s="4">
        <v>-2884</v>
      </c>
      <c r="J22" s="4"/>
      <c r="K22" s="4">
        <v>-13223.3</v>
      </c>
    </row>
    <row r="23" spans="2:14" ht="15" customHeight="1" x14ac:dyDescent="0.25">
      <c r="B23" s="3" t="s">
        <v>20</v>
      </c>
      <c r="C23" s="14"/>
      <c r="D23" s="14"/>
      <c r="E23" s="6">
        <f t="shared" ref="E23:K23" si="7">SUM(E16:E22)</f>
        <v>-44</v>
      </c>
      <c r="F23" s="6">
        <f t="shared" si="7"/>
        <v>-28760150</v>
      </c>
      <c r="G23" s="6">
        <f t="shared" si="7"/>
        <v>0</v>
      </c>
      <c r="H23" s="6">
        <f t="shared" si="7"/>
        <v>-85688.199354004304</v>
      </c>
      <c r="I23" s="6">
        <f t="shared" si="7"/>
        <v>-63673.800645995696</v>
      </c>
      <c r="J23" s="6">
        <f t="shared" si="7"/>
        <v>-6</v>
      </c>
      <c r="K23" s="6">
        <f t="shared" si="7"/>
        <v>-31495.3</v>
      </c>
    </row>
    <row r="24" spans="2:14" ht="15" customHeight="1" x14ac:dyDescent="0.25">
      <c r="B24" s="8"/>
      <c r="C24" s="13"/>
      <c r="D24" s="13"/>
      <c r="E24" s="21"/>
      <c r="F24" s="21"/>
      <c r="G24" s="21"/>
      <c r="H24" s="21"/>
      <c r="I24" s="21"/>
      <c r="J24" s="21"/>
      <c r="K24" s="21"/>
    </row>
    <row r="25" spans="2:14" ht="15" customHeight="1" x14ac:dyDescent="0.25">
      <c r="B25" s="1">
        <v>331</v>
      </c>
      <c r="C25" s="10" t="s">
        <v>44</v>
      </c>
      <c r="D25" s="10" t="s">
        <v>9</v>
      </c>
      <c r="E25" s="4">
        <v>-10</v>
      </c>
      <c r="F25" s="4">
        <v>-11004000</v>
      </c>
      <c r="G25" s="4"/>
      <c r="H25" s="4">
        <v>-20650.971816451987</v>
      </c>
      <c r="I25" s="4">
        <v>-18353.028183548013</v>
      </c>
      <c r="J25" s="4"/>
      <c r="K25" s="4"/>
    </row>
    <row r="26" spans="2:14" ht="15" customHeight="1" x14ac:dyDescent="0.25">
      <c r="B26" s="1">
        <v>359</v>
      </c>
      <c r="C26" s="10" t="s">
        <v>45</v>
      </c>
      <c r="D26" s="10" t="s">
        <v>5</v>
      </c>
      <c r="E26" s="4">
        <v>-4</v>
      </c>
      <c r="F26" s="4">
        <v>-3577000</v>
      </c>
      <c r="G26" s="4"/>
      <c r="H26" s="4">
        <v>-19236</v>
      </c>
      <c r="I26" s="4">
        <v>-16429</v>
      </c>
      <c r="J26" s="4"/>
      <c r="K26" s="4">
        <v>-9982</v>
      </c>
      <c r="M26" s="18"/>
      <c r="N26" s="18"/>
    </row>
    <row r="27" spans="2:14" ht="15" customHeight="1" x14ac:dyDescent="0.25">
      <c r="B27" s="1">
        <v>359</v>
      </c>
      <c r="C27" s="10" t="s">
        <v>46</v>
      </c>
      <c r="D27" s="10" t="s">
        <v>12</v>
      </c>
      <c r="E27" s="4"/>
      <c r="F27" s="4">
        <v>-9292493</v>
      </c>
      <c r="G27" s="4"/>
      <c r="H27" s="4">
        <v>-60233</v>
      </c>
      <c r="I27" s="4">
        <v>-50248</v>
      </c>
      <c r="J27" s="4"/>
      <c r="K27" s="4">
        <v>-1526.1</v>
      </c>
      <c r="M27" s="18"/>
      <c r="N27" s="18"/>
    </row>
    <row r="28" spans="2:14" ht="15" customHeight="1" x14ac:dyDescent="0.25">
      <c r="B28" s="1">
        <v>371</v>
      </c>
      <c r="C28" s="10" t="s">
        <v>47</v>
      </c>
      <c r="D28" s="15" t="s">
        <v>27</v>
      </c>
      <c r="E28" s="4">
        <v>-12</v>
      </c>
      <c r="F28" s="4">
        <v>-50106000</v>
      </c>
      <c r="G28" s="4"/>
      <c r="H28" s="4">
        <v>-86226</v>
      </c>
      <c r="I28" s="4">
        <v>-83874</v>
      </c>
      <c r="J28" s="4"/>
      <c r="K28" s="4">
        <v>-44226</v>
      </c>
    </row>
    <row r="29" spans="2:14" ht="15" customHeight="1" x14ac:dyDescent="0.25">
      <c r="B29" s="3" t="s">
        <v>21</v>
      </c>
      <c r="C29" s="14"/>
      <c r="D29" s="14"/>
      <c r="E29" s="6">
        <f t="shared" ref="E29:K29" si="8">SUM(E25:E28)</f>
        <v>-26</v>
      </c>
      <c r="F29" s="6">
        <f t="shared" si="8"/>
        <v>-73979493</v>
      </c>
      <c r="G29" s="6">
        <f t="shared" si="8"/>
        <v>0</v>
      </c>
      <c r="H29" s="6">
        <f t="shared" si="8"/>
        <v>-186345.97181645199</v>
      </c>
      <c r="I29" s="6">
        <f t="shared" si="8"/>
        <v>-168904.02818354801</v>
      </c>
      <c r="J29" s="6">
        <f t="shared" si="8"/>
        <v>0</v>
      </c>
      <c r="K29" s="6">
        <f t="shared" si="8"/>
        <v>-55734.1</v>
      </c>
    </row>
    <row r="30" spans="2:14" ht="15" customHeight="1" x14ac:dyDescent="0.25">
      <c r="B30" s="8"/>
      <c r="C30" s="13"/>
      <c r="D30" s="13"/>
      <c r="E30" s="21"/>
      <c r="F30" s="21"/>
      <c r="G30" s="21"/>
      <c r="H30" s="21"/>
      <c r="I30" s="21"/>
      <c r="J30" s="21"/>
      <c r="K30" s="21"/>
    </row>
    <row r="31" spans="2:14" ht="15" customHeight="1" x14ac:dyDescent="0.25">
      <c r="B31" s="1">
        <v>372</v>
      </c>
      <c r="C31" s="10" t="s">
        <v>48</v>
      </c>
      <c r="D31" s="10" t="s">
        <v>13</v>
      </c>
      <c r="E31" s="5">
        <v>-7</v>
      </c>
      <c r="F31" s="4">
        <v>-33460000</v>
      </c>
      <c r="G31" s="4"/>
      <c r="H31" s="4">
        <v>-50104</v>
      </c>
      <c r="I31" s="4">
        <v>-50068</v>
      </c>
      <c r="J31" s="4">
        <v>-2</v>
      </c>
      <c r="K31" s="4">
        <v>-11090</v>
      </c>
    </row>
    <row r="32" spans="2:14" ht="15" customHeight="1" x14ac:dyDescent="0.25">
      <c r="B32" s="3" t="s">
        <v>22</v>
      </c>
      <c r="C32" s="14"/>
      <c r="D32" s="14"/>
      <c r="E32" s="6">
        <f>E31</f>
        <v>-7</v>
      </c>
      <c r="F32" s="6">
        <f t="shared" ref="F32:K32" si="9">F31</f>
        <v>-33460000</v>
      </c>
      <c r="G32" s="6">
        <f t="shared" si="9"/>
        <v>0</v>
      </c>
      <c r="H32" s="6">
        <f t="shared" si="9"/>
        <v>-50104</v>
      </c>
      <c r="I32" s="6">
        <f t="shared" si="9"/>
        <v>-50068</v>
      </c>
      <c r="J32" s="6">
        <f t="shared" si="9"/>
        <v>-2</v>
      </c>
      <c r="K32" s="6">
        <f t="shared" si="9"/>
        <v>-11090</v>
      </c>
    </row>
  </sheetData>
  <sortState ref="B3:K17">
    <sortCondition ref="B3:B17"/>
    <sortCondition ref="C3:C1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04B280A-5235-405B-A1D5-67777941A7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s291449</dc:creator>
  <cp:keywords/>
  <cp:lastModifiedBy>s207409</cp:lastModifiedBy>
  <dcterms:created xsi:type="dcterms:W3CDTF">2020-04-20T15:03:25Z</dcterms:created>
  <dcterms:modified xsi:type="dcterms:W3CDTF">2020-08-21T16:05:26Z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be5727ec-3bc6-4200-95a8-0cb4baa57f2c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