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-12" yWindow="0" windowWidth="9588" windowHeight="2100" tabRatio="944"/>
  </bookViews>
  <sheets>
    <sheet name="Adjustment" sheetId="11556" r:id="rId1"/>
    <sheet name="Summary" sheetId="11551" r:id="rId2"/>
  </sheets>
  <definedNames>
    <definedName name="Actual_Fuel_1">#REF!</definedName>
    <definedName name="Actual_Fuel_2">#REF!</definedName>
    <definedName name="Capped_1">#REF!</definedName>
    <definedName name="Capped_2">#REF!</definedName>
    <definedName name="Capped_fuel_2">#REF!</definedName>
    <definedName name="Curr_Month_Rec_1">#REF!</definedName>
    <definedName name="Curr_month_Rec_2">#REF!</definedName>
    <definedName name="def_inv_beg_bal_1">#REF!</definedName>
    <definedName name="def_inv_beg_bal_2">#REF!</definedName>
    <definedName name="Fuel_Stock_1">#REF!</definedName>
    <definedName name="Fuel_Stock_2">#REF!</definedName>
    <definedName name="IM_FUEL_1">#REF!</definedName>
    <definedName name="IM_FUEL_2">#REF!</definedName>
    <definedName name="IM_FUELADJ_1">#REF!</definedName>
    <definedName name="IM_FUELADJ_2">#REF!</definedName>
    <definedName name="IM_pay_date">#REF!</definedName>
    <definedName name="im_pay_date_2">#REF!</definedName>
    <definedName name="IM_TOTAL_1">#REF!</definedName>
    <definedName name="IM_TOTAL_2">#REF!</definedName>
    <definedName name="inserv_invest_1">#REF!</definedName>
    <definedName name="inserv_invest_2">#REF!</definedName>
    <definedName name="KPCO_FUEL_1">#REF!</definedName>
    <definedName name="KPCO_FUEL_2">#REF!</definedName>
    <definedName name="KPCO_FUELADJ_1">#REF!</definedName>
    <definedName name="KPCO_FUELADJ_2">#REF!</definedName>
    <definedName name="KPCO_TOTAL_1">#REF!</definedName>
    <definedName name="KPCO_TOTAL_2">#REF!</definedName>
    <definedName name="ky_pay_date">#REF!</definedName>
    <definedName name="ky_pay_date_2">#REF!</definedName>
    <definedName name="MONTHS">#REF!</definedName>
    <definedName name="num_days_U1">#REF!</definedName>
    <definedName name="num_days_U2">#REF!</definedName>
    <definedName name="Pg15_U2">#REF!</definedName>
    <definedName name="_xlnm.Print_Area" localSheetId="1">Summary!$A$1:$F$31</definedName>
    <definedName name="Total_Unit_1">#REF!</definedName>
    <definedName name="Total_unit_1_Actual">#REF!</definedName>
    <definedName name="Total_Unit_1_Capped">#REF!</definedName>
    <definedName name="Total_Unit_2">#REF!</definedName>
    <definedName name="total_unit_2_actual">#REF!</definedName>
    <definedName name="total_unit_2_capped">#REF!</definedName>
  </definedNames>
  <calcPr calcId="162913"/>
  <fileRecoveryPr autoRecover="0"/>
</workbook>
</file>

<file path=xl/calcChain.xml><?xml version="1.0" encoding="utf-8"?>
<calcChain xmlns="http://schemas.openxmlformats.org/spreadsheetml/2006/main">
  <c r="F6" i="11551" l="1"/>
  <c r="F8" i="11551"/>
  <c r="F10" i="11551"/>
  <c r="F11" i="11551"/>
  <c r="G11" i="11551"/>
  <c r="F12" i="11551"/>
  <c r="F13" i="11551"/>
  <c r="G13" i="11551"/>
  <c r="F15" i="11551"/>
  <c r="G15" i="11551"/>
  <c r="F16" i="11551"/>
  <c r="G16" i="11551"/>
  <c r="F14" i="11551"/>
  <c r="G14" i="11551"/>
  <c r="F7" i="11551"/>
  <c r="G7" i="11551"/>
  <c r="F5" i="11551"/>
  <c r="G5" i="11551"/>
  <c r="F9" i="11551"/>
  <c r="G9" i="11551"/>
  <c r="F17" i="11551"/>
  <c r="G17" i="11551"/>
  <c r="F19" i="11551"/>
  <c r="J11" i="11551"/>
  <c r="J12" i="11551"/>
  <c r="E11" i="11556"/>
  <c r="I11" i="11556"/>
  <c r="G19" i="11551"/>
</calcChain>
</file>

<file path=xl/sharedStrings.xml><?xml version="1.0" encoding="utf-8"?>
<sst xmlns="http://schemas.openxmlformats.org/spreadsheetml/2006/main" count="32" uniqueCount="31">
  <si>
    <t>Taxes Other Than Federal Income Tax</t>
  </si>
  <si>
    <t>Depreciation Expense</t>
  </si>
  <si>
    <t>Federal Income Tax</t>
  </si>
  <si>
    <t>Return on Common Equity</t>
  </si>
  <si>
    <t>Total Return</t>
  </si>
  <si>
    <t>Other Operation and Maintenance Exp</t>
  </si>
  <si>
    <t>Purchased Power</t>
  </si>
  <si>
    <t>Other Operating Revenues</t>
  </si>
  <si>
    <t>Return on Other Capital</t>
  </si>
  <si>
    <t>Fuel</t>
  </si>
  <si>
    <t>TOTAL CURRENT UNIT POWER BILL</t>
  </si>
  <si>
    <t>Variance</t>
  </si>
  <si>
    <t>Original Billing</t>
  </si>
  <si>
    <t xml:space="preserve">Add the SCR </t>
  </si>
  <si>
    <t>Kentucky Power Company</t>
  </si>
  <si>
    <t>Test Year Twelve Months Ended 3/31/2020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</si>
  <si>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</si>
  <si>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</si>
  <si>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</si>
  <si>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</si>
  <si>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</si>
  <si>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</si>
  <si>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Rockport UPA Expense</t>
  </si>
  <si>
    <t>Purchased Power Demand</t>
  </si>
  <si>
    <t>Increase Purchased Power Expense</t>
  </si>
  <si>
    <t>Monthly KPCo Increase in non-SCR return</t>
  </si>
  <si>
    <t>Annual Increase</t>
  </si>
  <si>
    <t>PDAF</t>
  </si>
  <si>
    <t>Adjust purchased power expense for known increase in Rockport UPA demand expense due to operating ratio increase from SCR going into service</t>
  </si>
  <si>
    <t>March 2020</t>
  </si>
  <si>
    <t>Witness:  Alex Vaughan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</si>
</sst>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_(* #,##0_);_(* \(#,##0\);_(* &quot;-&quot;??_);_(@_)"/>
    <numFmt numFmtId="197" formatCode="_(* #,##0.000_);_(* \(#,##0.000\);_(* &quot;-&quot;??_);_(@_)"/>
    <numFmt numFmtId="215" formatCode="_(* #,##0.0_);_(* \(#,##0.0\);_(* &quot;-&quot;?_);_(@_)"/>
    <numFmt numFmtId="223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37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181" fontId="0" fillId="0" borderId="0" xfId="1" applyNumberFormat="1" applyFont="1" applyFill="1"/>
    <xf numFmtId="181" fontId="7" fillId="0" borderId="0" xfId="1" applyNumberFormat="1" applyFont="1" applyFill="1"/>
    <xf numFmtId="0" fontId="1" fillId="3" borderId="0" xfId="5" applyFill="1"/>
    <xf numFmtId="0" fontId="1" fillId="3" borderId="0" xfId="5" applyFill="1" applyAlignment="1"/>
    <xf numFmtId="0" fontId="0" fillId="3" borderId="0" xfId="0" applyFill="1"/>
    <xf numFmtId="0" fontId="6" fillId="3" borderId="0" xfId="5" applyFont="1" applyFill="1"/>
    <xf numFmtId="0" fontId="1" fillId="3" borderId="2" xfId="5" applyFill="1" applyBorder="1" applyAlignment="1">
      <alignment horizontal="center" vertical="center" wrapText="1"/>
    </xf>
    <xf numFmtId="0" fontId="1" fillId="4" borderId="3" xfId="5" applyFill="1" applyBorder="1" applyAlignment="1">
      <alignment horizontal="center" vertical="center" wrapText="1"/>
    </xf>
    <xf numFmtId="0" fontId="1" fillId="3" borderId="0" xfId="5" applyFill="1" applyAlignment="1">
      <alignment horizontal="center"/>
    </xf>
    <xf numFmtId="181" fontId="1" fillId="3" borderId="0" xfId="2" applyNumberFormat="1" applyFont="1" applyFill="1" applyAlignment="1"/>
    <xf numFmtId="181" fontId="1" fillId="3" borderId="0" xfId="2" applyNumberFormat="1" applyFont="1" applyFill="1" applyAlignment="1">
      <alignment horizontal="center"/>
    </xf>
    <xf numFmtId="181" fontId="1" fillId="4" borderId="4" xfId="2" applyNumberFormat="1" applyFont="1" applyFill="1" applyBorder="1" applyAlignment="1">
      <alignment horizontal="center"/>
    </xf>
    <xf numFmtId="223" fontId="1" fillId="3" borderId="0" xfId="4" applyNumberFormat="1" applyFont="1" applyFill="1"/>
    <xf numFmtId="0" fontId="1" fillId="4" borderId="4" xfId="5" applyFill="1" applyBorder="1"/>
    <xf numFmtId="0" fontId="8" fillId="3" borderId="0" xfId="5" applyFont="1" applyFill="1"/>
    <xf numFmtId="223" fontId="1" fillId="4" borderId="4" xfId="4" applyNumberFormat="1" applyFont="1" applyFill="1" applyBorder="1"/>
    <xf numFmtId="223" fontId="1" fillId="3" borderId="0" xfId="3" applyNumberFormat="1" applyFont="1" applyFill="1"/>
    <xf numFmtId="223" fontId="0" fillId="3" borderId="0" xfId="0" applyNumberFormat="1" applyFill="1"/>
    <xf numFmtId="197" fontId="1" fillId="3" borderId="0" xfId="1" applyNumberFormat="1" applyFont="1" applyFill="1" applyAlignment="1">
      <alignment horizontal="center"/>
    </xf>
    <xf numFmtId="37" fontId="0" fillId="0" borderId="0" xfId="0" applyNumberFormat="1" applyFill="1"/>
    <xf numFmtId="43" fontId="0" fillId="0" borderId="0" xfId="1" applyFont="1" applyFill="1"/>
    <xf numFmtId="37" fontId="0" fillId="0" borderId="0" xfId="0" quotePrefix="1" applyNumberFormat="1" applyFill="1"/>
    <xf numFmtId="37" fontId="9" fillId="0" borderId="0" xfId="0" applyNumberFormat="1" applyFont="1" applyFill="1"/>
    <xf numFmtId="9" fontId="0" fillId="0" borderId="0" xfId="6" applyFont="1" applyFill="1"/>
    <xf numFmtId="215" fontId="0" fillId="0" borderId="0" xfId="0" applyNumberFormat="1" applyFill="1"/>
    <xf numFmtId="43" fontId="0" fillId="0" borderId="0" xfId="0" applyNumberFormat="1" applyFill="1"/>
    <xf numFmtId="9" fontId="0" fillId="0" borderId="0" xfId="0" applyNumberFormat="1" applyFill="1"/>
    <xf numFmtId="181" fontId="0" fillId="0" borderId="0" xfId="0" applyNumberFormat="1" applyFill="1"/>
    <xf numFmtId="0" fontId="3" fillId="3" borderId="0" xfId="5" applyFont="1" applyFill="1" applyAlignment="1">
      <alignment horizontal="center"/>
    </xf>
    <xf numFmtId="0" fontId="6" fillId="3" borderId="0" xfId="5" applyFont="1" applyFill="1" applyAlignment="1">
      <alignment horizontal="center" wrapText="1"/>
    </xf>
    <xf numFmtId="0" fontId="6" fillId="3" borderId="0" xfId="5" applyFont="1" applyFill="1" applyAlignment="1">
      <alignment horizontal="center"/>
    </xf>
    <xf numFmtId="0" fontId="1" fillId="3" borderId="2" xfId="5" applyFill="1" applyBorder="1" applyAlignment="1">
      <alignment horizontal="center" vertical="center" wrapText="1"/>
    </xf>
  </cellXfs>
  <cellStyles count="13">
    <cellStyle name="Comma" xfId="1" builtinId="3"/>
    <cellStyle name="Comma 6" xfId="2"/>
    <cellStyle name="Currency" xfId="3" builtinId="4"/>
    <cellStyle name="Currency 36" xfId="4"/>
    <cellStyle name="Normal" xfId="0" builtinId="0"/>
    <cellStyle name="Normal 102" xfId="5"/>
    <cellStyle name="Percent" xfId="6" builtinId="5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51"/>
  <sheetViews>
    <sheetView tabSelected="1" workbookViewId="0">
      <selection activeCell="G20" sqref="G20"/>
    </sheetView>
  </sheetViews>
  <sheetFormatPr defaultRowHeight="13.2" x14ac:dyDescent="0.25"/>
  <cols>
    <col min="3" max="3" width="30.5546875" bestFit="1" customWidth="1"/>
    <col min="5" max="5" width="13.6640625" customWidth="1"/>
    <col min="7" max="7" width="13.33203125" customWidth="1"/>
    <col min="8" max="8" width="13" customWidth="1"/>
    <col min="9" max="9" width="18.6640625" customWidth="1"/>
    <col min="10" max="29" width="9.109375" style="9" customWidth="1"/>
  </cols>
  <sheetData>
    <row r="1" spans="1:10" x14ac:dyDescent="0.25">
      <c r="A1" s="7"/>
      <c r="B1" s="7"/>
      <c r="C1" s="7"/>
      <c r="D1" s="7"/>
      <c r="E1" s="8"/>
      <c r="F1" s="8"/>
      <c r="G1" s="8"/>
      <c r="H1" s="8"/>
      <c r="I1" s="8"/>
      <c r="J1" s="8"/>
    </row>
    <row r="2" spans="1:10" ht="15.6" x14ac:dyDescent="0.3">
      <c r="A2" s="7"/>
      <c r="B2" s="33" t="s">
        <v>14</v>
      </c>
      <c r="C2" s="33"/>
      <c r="D2" s="33"/>
      <c r="E2" s="33"/>
      <c r="F2" s="33"/>
      <c r="G2" s="33"/>
      <c r="H2" s="33"/>
      <c r="I2" s="8"/>
      <c r="J2" s="8"/>
    </row>
    <row r="3" spans="1:10" ht="48" customHeight="1" x14ac:dyDescent="0.25">
      <c r="A3" s="7"/>
      <c r="B3" s="34" t="s">
        <v>28</v>
      </c>
      <c r="C3" s="34"/>
      <c r="D3" s="34"/>
      <c r="E3" s="34"/>
      <c r="F3" s="34"/>
      <c r="G3" s="34"/>
      <c r="H3" s="34"/>
      <c r="I3" s="8"/>
      <c r="J3" s="8"/>
    </row>
    <row r="4" spans="1:10" x14ac:dyDescent="0.25">
      <c r="A4" s="7"/>
      <c r="B4" s="35" t="s">
        <v>15</v>
      </c>
      <c r="C4" s="35"/>
      <c r="D4" s="35"/>
      <c r="E4" s="35"/>
      <c r="F4" s="35"/>
      <c r="G4" s="35"/>
      <c r="H4" s="10"/>
      <c r="I4" s="7"/>
      <c r="J4" s="7"/>
    </row>
    <row r="5" spans="1:10" x14ac:dyDescent="0.25">
      <c r="A5" s="9"/>
      <c r="B5" s="9"/>
      <c r="C5" s="9"/>
      <c r="D5" s="9"/>
      <c r="E5" s="9"/>
      <c r="F5" s="9"/>
      <c r="G5" s="9"/>
      <c r="H5" s="9"/>
      <c r="I5" s="9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</row>
    <row r="7" spans="1:10" ht="52.8" x14ac:dyDescent="0.25">
      <c r="A7" s="11" t="s">
        <v>16</v>
      </c>
      <c r="B7" s="36" t="s">
        <v>17</v>
      </c>
      <c r="C7" s="36"/>
      <c r="D7" s="36"/>
      <c r="E7" s="11" t="s">
        <v>18</v>
      </c>
      <c r="F7" s="11"/>
      <c r="G7" s="11" t="s">
        <v>19</v>
      </c>
      <c r="H7" s="11" t="s">
        <v>20</v>
      </c>
      <c r="I7" s="12" t="s">
        <v>21</v>
      </c>
      <c r="J7" s="7"/>
    </row>
    <row r="8" spans="1:10" x14ac:dyDescent="0.25">
      <c r="A8" s="13"/>
      <c r="B8" s="13"/>
      <c r="C8" s="13"/>
      <c r="D8" s="7"/>
      <c r="E8" s="14"/>
      <c r="F8" s="15"/>
      <c r="G8" s="15"/>
      <c r="H8" s="15"/>
      <c r="I8" s="16"/>
      <c r="J8" s="7"/>
    </row>
    <row r="9" spans="1:10" x14ac:dyDescent="0.25">
      <c r="A9" s="7"/>
      <c r="B9" s="7"/>
      <c r="C9" s="7"/>
      <c r="D9" s="7"/>
      <c r="E9" s="17"/>
      <c r="F9" s="7"/>
      <c r="G9" s="7"/>
      <c r="H9" s="7"/>
      <c r="I9" s="18"/>
      <c r="J9" s="7"/>
    </row>
    <row r="10" spans="1:10" x14ac:dyDescent="0.25">
      <c r="A10" s="7"/>
      <c r="B10" s="19" t="s">
        <v>22</v>
      </c>
      <c r="C10" s="19"/>
      <c r="D10" s="7"/>
      <c r="E10" s="9"/>
      <c r="F10" s="9"/>
      <c r="G10" s="7"/>
      <c r="H10" s="7"/>
      <c r="I10" s="20"/>
      <c r="J10" s="7"/>
    </row>
    <row r="11" spans="1:10" x14ac:dyDescent="0.25">
      <c r="A11" s="13">
        <v>1</v>
      </c>
      <c r="B11" s="7">
        <v>555</v>
      </c>
      <c r="C11" s="7" t="s">
        <v>23</v>
      </c>
      <c r="D11" s="7"/>
      <c r="E11" s="21">
        <f>Summary!J12</f>
        <v>1721332.7999999998</v>
      </c>
      <c r="F11" s="9"/>
      <c r="G11" s="13" t="s">
        <v>27</v>
      </c>
      <c r="H11" s="23">
        <v>0.98499999999999999</v>
      </c>
      <c r="I11" s="20">
        <f>H11*E11</f>
        <v>1695512.8079999997</v>
      </c>
      <c r="J11" s="10" t="s">
        <v>24</v>
      </c>
    </row>
    <row r="12" spans="1:10" x14ac:dyDescent="0.25">
      <c r="A12" s="9"/>
      <c r="B12" s="9"/>
      <c r="C12" s="9"/>
      <c r="D12" s="9"/>
      <c r="E12" s="22"/>
      <c r="F12" s="9"/>
      <c r="G12" s="9"/>
      <c r="H12" s="9"/>
      <c r="I12" s="22"/>
    </row>
    <row r="13" spans="1:10" x14ac:dyDescent="0.25">
      <c r="C13" s="9"/>
      <c r="D13" s="9"/>
      <c r="E13" s="9"/>
      <c r="F13" s="9"/>
      <c r="G13" s="9"/>
      <c r="H13" s="9"/>
    </row>
    <row r="14" spans="1:10" s="9" customFormat="1" x14ac:dyDescent="0.25"/>
    <row r="15" spans="1:10" s="9" customFormat="1" x14ac:dyDescent="0.25">
      <c r="B15" s="9" t="s">
        <v>30</v>
      </c>
    </row>
    <row r="16" spans="1:10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 fitToPage="1"/>
  </sheetPr>
  <dimension ref="A1:J41"/>
  <sheetViews>
    <sheetView workbookViewId="0">
      <selection activeCell="C10" sqref="C10"/>
    </sheetView>
  </sheetViews>
  <sheetFormatPr defaultColWidth="9.109375" defaultRowHeight="13.2" x14ac:dyDescent="0.25"/>
  <cols>
    <col min="1" max="1" width="26.109375" style="3" bestFit="1" customWidth="1"/>
    <col min="2" max="2" width="44.88671875" style="3" bestFit="1" customWidth="1"/>
    <col min="3" max="3" width="16.44140625" style="3" customWidth="1"/>
    <col min="4" max="4" width="9.109375" style="3"/>
    <col min="5" max="5" width="16" style="3" customWidth="1"/>
    <col min="6" max="6" width="15.5546875" style="3" bestFit="1" customWidth="1"/>
    <col min="7" max="7" width="12.109375" style="3" customWidth="1"/>
    <col min="8" max="8" width="10.6640625" style="3" customWidth="1"/>
    <col min="9" max="9" width="38.6640625" style="3" customWidth="1"/>
    <col min="10" max="10" width="12.88671875" style="3" bestFit="1" customWidth="1"/>
    <col min="11" max="16384" width="9.109375" style="3"/>
  </cols>
  <sheetData>
    <row r="1" spans="1:10" ht="15" x14ac:dyDescent="0.25">
      <c r="A1" s="4"/>
      <c r="B1" s="1"/>
      <c r="C1" s="24"/>
      <c r="E1" s="25"/>
      <c r="F1" s="25"/>
    </row>
    <row r="2" spans="1:10" ht="15" x14ac:dyDescent="0.25">
      <c r="A2" s="4"/>
      <c r="B2" s="1"/>
      <c r="C2" s="24" t="s">
        <v>13</v>
      </c>
      <c r="E2" s="25" t="s">
        <v>12</v>
      </c>
      <c r="F2" s="25"/>
    </row>
    <row r="3" spans="1:10" ht="15" x14ac:dyDescent="0.25">
      <c r="A3" s="4"/>
      <c r="B3" s="1"/>
      <c r="C3" s="26" t="s">
        <v>29</v>
      </c>
      <c r="E3" s="26" t="s">
        <v>29</v>
      </c>
      <c r="F3" s="25" t="s">
        <v>11</v>
      </c>
    </row>
    <row r="4" spans="1:10" ht="15" x14ac:dyDescent="0.25">
      <c r="A4" s="1"/>
      <c r="B4" s="1"/>
    </row>
    <row r="5" spans="1:10" ht="15" x14ac:dyDescent="0.25">
      <c r="A5" s="1"/>
      <c r="B5" s="1" t="s">
        <v>3</v>
      </c>
      <c r="C5" s="24">
        <v>1230498</v>
      </c>
      <c r="E5" s="27">
        <v>855524</v>
      </c>
      <c r="F5" s="5">
        <f>C5-E5</f>
        <v>374974</v>
      </c>
      <c r="G5" s="28">
        <f>F5/E5</f>
        <v>0.43829746447791063</v>
      </c>
      <c r="H5" s="24"/>
      <c r="I5" s="24"/>
    </row>
    <row r="6" spans="1:10" ht="15" x14ac:dyDescent="0.25">
      <c r="A6" s="1"/>
      <c r="B6" s="1"/>
      <c r="C6" s="24"/>
      <c r="E6" s="24"/>
      <c r="F6" s="5">
        <f t="shared" ref="F6:F17" si="0">C6-E6</f>
        <v>0</v>
      </c>
      <c r="G6" s="24"/>
      <c r="H6" s="24"/>
      <c r="I6" s="24"/>
    </row>
    <row r="7" spans="1:10" ht="15" x14ac:dyDescent="0.25">
      <c r="A7" s="1"/>
      <c r="B7" s="1" t="s">
        <v>8</v>
      </c>
      <c r="C7" s="24">
        <v>338572</v>
      </c>
      <c r="E7" s="27">
        <v>235398</v>
      </c>
      <c r="F7" s="5">
        <f t="shared" si="0"/>
        <v>103174</v>
      </c>
      <c r="G7" s="28">
        <f>F7/E7</f>
        <v>0.43829599231939098</v>
      </c>
      <c r="H7" s="24"/>
      <c r="I7" s="24"/>
    </row>
    <row r="8" spans="1:10" ht="15" x14ac:dyDescent="0.25">
      <c r="A8" s="1"/>
      <c r="B8" s="1"/>
      <c r="C8" s="24"/>
      <c r="E8" s="24"/>
      <c r="F8" s="5">
        <f t="shared" si="0"/>
        <v>0</v>
      </c>
      <c r="G8" s="24"/>
      <c r="H8" s="24"/>
      <c r="I8" s="24"/>
    </row>
    <row r="9" spans="1:10" ht="15" x14ac:dyDescent="0.25">
      <c r="A9" s="1"/>
      <c r="B9" s="1" t="s">
        <v>4</v>
      </c>
      <c r="C9" s="24">
        <v>1569070</v>
      </c>
      <c r="D9" s="24"/>
      <c r="E9" s="24">
        <v>1090922</v>
      </c>
      <c r="F9" s="5">
        <f t="shared" si="0"/>
        <v>478148</v>
      </c>
      <c r="G9" s="28">
        <f>F9/E9</f>
        <v>0.43829714681709597</v>
      </c>
      <c r="H9" s="24"/>
      <c r="I9" s="24"/>
    </row>
    <row r="10" spans="1:10" ht="15" x14ac:dyDescent="0.25">
      <c r="A10" s="1"/>
      <c r="B10" s="1"/>
      <c r="C10" s="24"/>
      <c r="E10" s="24"/>
      <c r="F10" s="5">
        <f t="shared" si="0"/>
        <v>0</v>
      </c>
      <c r="G10" s="24"/>
      <c r="H10" s="24"/>
      <c r="I10" s="24"/>
    </row>
    <row r="11" spans="1:10" ht="15" x14ac:dyDescent="0.25">
      <c r="A11" s="1"/>
      <c r="B11" s="1" t="s">
        <v>9</v>
      </c>
      <c r="C11" s="24">
        <v>2722140.42</v>
      </c>
      <c r="E11" s="27">
        <v>2722140.42</v>
      </c>
      <c r="F11" s="6">
        <f t="shared" si="0"/>
        <v>0</v>
      </c>
      <c r="G11" s="28">
        <f>F11/E11</f>
        <v>0</v>
      </c>
      <c r="H11" s="24"/>
      <c r="I11" s="24" t="s">
        <v>25</v>
      </c>
      <c r="J11" s="29">
        <f>F19*0.3</f>
        <v>143444.4</v>
      </c>
    </row>
    <row r="12" spans="1:10" ht="15" x14ac:dyDescent="0.25">
      <c r="A12" s="1"/>
      <c r="B12" s="1" t="s">
        <v>6</v>
      </c>
      <c r="C12" s="24">
        <v>0</v>
      </c>
      <c r="E12" s="27">
        <v>0</v>
      </c>
      <c r="F12" s="6">
        <f t="shared" si="0"/>
        <v>0</v>
      </c>
      <c r="G12" s="28"/>
      <c r="H12" s="24"/>
      <c r="I12" s="24" t="s">
        <v>26</v>
      </c>
      <c r="J12" s="30">
        <f>J11*12</f>
        <v>1721332.7999999998</v>
      </c>
    </row>
    <row r="13" spans="1:10" ht="15" x14ac:dyDescent="0.25">
      <c r="A13" s="1"/>
      <c r="B13" s="1" t="s">
        <v>7</v>
      </c>
      <c r="C13" s="24">
        <v>-17500</v>
      </c>
      <c r="E13" s="27">
        <v>-17500</v>
      </c>
      <c r="F13" s="6">
        <f t="shared" si="0"/>
        <v>0</v>
      </c>
      <c r="G13" s="28">
        <f>F13/E13</f>
        <v>0</v>
      </c>
      <c r="H13" s="24"/>
      <c r="I13" s="24"/>
    </row>
    <row r="14" spans="1:10" ht="15" x14ac:dyDescent="0.25">
      <c r="A14" s="1"/>
      <c r="B14" s="1" t="s">
        <v>5</v>
      </c>
      <c r="C14" s="24">
        <v>8302286.2600000007</v>
      </c>
      <c r="E14" s="27">
        <v>8302286.2600000007</v>
      </c>
      <c r="F14" s="6">
        <f t="shared" si="0"/>
        <v>0</v>
      </c>
      <c r="G14" s="28">
        <f>F14/E14</f>
        <v>0</v>
      </c>
      <c r="H14" s="24"/>
      <c r="I14" s="24"/>
    </row>
    <row r="15" spans="1:10" ht="15" x14ac:dyDescent="0.25">
      <c r="A15" s="1"/>
      <c r="B15" s="1" t="s">
        <v>1</v>
      </c>
      <c r="C15" s="24">
        <v>5131239.7200000007</v>
      </c>
      <c r="E15" s="27">
        <v>5131239.7200000007</v>
      </c>
      <c r="F15" s="6">
        <f t="shared" si="0"/>
        <v>0</v>
      </c>
      <c r="G15" s="28">
        <f>F15/E15</f>
        <v>0</v>
      </c>
      <c r="H15" s="24"/>
      <c r="I15" s="24"/>
    </row>
    <row r="16" spans="1:10" ht="15" x14ac:dyDescent="0.25">
      <c r="A16" s="1"/>
      <c r="B16" s="1" t="s">
        <v>0</v>
      </c>
      <c r="C16" s="24">
        <v>791749.34999999986</v>
      </c>
      <c r="E16" s="27">
        <v>791749.34999999986</v>
      </c>
      <c r="F16" s="5">
        <f t="shared" si="0"/>
        <v>0</v>
      </c>
      <c r="G16" s="28">
        <f>F16/E16</f>
        <v>0</v>
      </c>
      <c r="H16" s="24"/>
      <c r="I16" s="24"/>
    </row>
    <row r="17" spans="1:10" ht="15" x14ac:dyDescent="0.25">
      <c r="A17" s="1"/>
      <c r="B17" s="1" t="s">
        <v>2</v>
      </c>
      <c r="C17" s="24">
        <v>-338838</v>
      </c>
      <c r="E17" s="27">
        <v>-338838</v>
      </c>
      <c r="F17" s="5">
        <f t="shared" si="0"/>
        <v>0</v>
      </c>
      <c r="G17" s="28">
        <f>F17/E17</f>
        <v>0</v>
      </c>
      <c r="H17" s="24"/>
      <c r="I17" s="24"/>
    </row>
    <row r="18" spans="1:10" ht="15" x14ac:dyDescent="0.25">
      <c r="A18" s="1"/>
      <c r="B18" s="1"/>
      <c r="C18" s="24"/>
      <c r="E18" s="24"/>
      <c r="F18" s="5"/>
      <c r="G18" s="24"/>
      <c r="H18" s="24"/>
      <c r="I18" s="24"/>
    </row>
    <row r="19" spans="1:10" ht="15" x14ac:dyDescent="0.25">
      <c r="A19" s="1"/>
      <c r="B19" s="2" t="s">
        <v>10</v>
      </c>
      <c r="C19" s="24">
        <v>18160147.75</v>
      </c>
      <c r="D19" s="24"/>
      <c r="E19" s="24">
        <v>17681999.75</v>
      </c>
      <c r="F19" s="5">
        <f>F9+F11+F12+F13+F14+F15+F16+F17</f>
        <v>478148</v>
      </c>
      <c r="G19" s="28">
        <f>F19/E19</f>
        <v>2.7041511523604678E-2</v>
      </c>
      <c r="H19" s="24"/>
      <c r="I19" s="24"/>
    </row>
    <row r="20" spans="1:10" ht="15" x14ac:dyDescent="0.25">
      <c r="A20" s="1"/>
      <c r="B20" s="1"/>
      <c r="C20" s="24"/>
      <c r="E20" s="24"/>
      <c r="F20" s="5"/>
      <c r="G20" s="24"/>
      <c r="H20" s="24"/>
      <c r="I20" s="24"/>
    </row>
    <row r="21" spans="1:10" ht="15" x14ac:dyDescent="0.25">
      <c r="A21" s="1"/>
      <c r="B21" s="1"/>
      <c r="C21" s="24"/>
      <c r="E21" s="24"/>
      <c r="F21" s="5"/>
      <c r="G21" s="24"/>
      <c r="H21" s="24"/>
      <c r="I21" s="24"/>
    </row>
    <row r="22" spans="1:10" ht="15" x14ac:dyDescent="0.25">
      <c r="A22" s="1"/>
      <c r="B22" s="1"/>
      <c r="C22" s="24"/>
      <c r="E22" s="24"/>
      <c r="F22" s="5"/>
      <c r="G22" s="24"/>
      <c r="I22" s="31"/>
    </row>
    <row r="23" spans="1:10" ht="15" x14ac:dyDescent="0.25">
      <c r="A23" s="1"/>
      <c r="B23" s="1"/>
      <c r="C23" s="24"/>
      <c r="E23" s="24"/>
      <c r="F23" s="5"/>
      <c r="G23" s="24"/>
    </row>
    <row r="24" spans="1:10" ht="15" x14ac:dyDescent="0.25">
      <c r="A24" s="1"/>
      <c r="B24" s="1"/>
      <c r="C24" s="24"/>
      <c r="E24" s="24"/>
      <c r="F24" s="5"/>
      <c r="G24" s="24"/>
    </row>
    <row r="25" spans="1:10" ht="15" x14ac:dyDescent="0.25">
      <c r="A25" s="1"/>
      <c r="B25" s="1"/>
      <c r="C25" s="24"/>
      <c r="E25" s="24"/>
      <c r="F25" s="5"/>
      <c r="G25" s="24"/>
    </row>
    <row r="26" spans="1:10" ht="15" x14ac:dyDescent="0.25">
      <c r="A26" s="1"/>
      <c r="B26" s="1"/>
      <c r="C26" s="24"/>
      <c r="E26" s="24"/>
      <c r="F26" s="5"/>
      <c r="G26" s="24"/>
    </row>
    <row r="27" spans="1:10" ht="15" x14ac:dyDescent="0.25">
      <c r="A27" s="1"/>
      <c r="B27" s="2"/>
      <c r="C27" s="24"/>
      <c r="E27" s="24"/>
      <c r="F27" s="5"/>
      <c r="G27" s="24"/>
    </row>
    <row r="28" spans="1:10" ht="15" x14ac:dyDescent="0.25">
      <c r="A28" s="1"/>
      <c r="B28" s="1"/>
      <c r="C28" s="5"/>
      <c r="E28" s="24"/>
      <c r="F28" s="5"/>
      <c r="G28" s="24"/>
    </row>
    <row r="29" spans="1:10" ht="15" x14ac:dyDescent="0.25">
      <c r="A29" s="1"/>
      <c r="B29" s="2"/>
      <c r="C29" s="5"/>
      <c r="D29" s="24"/>
      <c r="E29" s="24"/>
      <c r="F29" s="5"/>
      <c r="G29" s="28"/>
      <c r="I29" s="25"/>
      <c r="J29" s="25"/>
    </row>
    <row r="30" spans="1:10" x14ac:dyDescent="0.25">
      <c r="C30" s="5"/>
    </row>
    <row r="31" spans="1:10" x14ac:dyDescent="0.25">
      <c r="C31" s="5"/>
    </row>
    <row r="32" spans="1:10" x14ac:dyDescent="0.25">
      <c r="C32" s="5"/>
    </row>
    <row r="33" spans="3:5" x14ac:dyDescent="0.25">
      <c r="C33" s="5"/>
    </row>
    <row r="34" spans="3:5" x14ac:dyDescent="0.25">
      <c r="C34" s="5"/>
      <c r="E34" s="32"/>
    </row>
    <row r="35" spans="3:5" x14ac:dyDescent="0.25">
      <c r="C35" s="5"/>
    </row>
    <row r="36" spans="3:5" x14ac:dyDescent="0.25">
      <c r="C36" s="5"/>
    </row>
    <row r="37" spans="3:5" x14ac:dyDescent="0.25">
      <c r="C37" s="5"/>
    </row>
    <row r="38" spans="3:5" x14ac:dyDescent="0.25">
      <c r="C38" s="5"/>
    </row>
    <row r="39" spans="3:5" x14ac:dyDescent="0.25">
      <c r="C39" s="5"/>
    </row>
    <row r="41" spans="3:5" x14ac:dyDescent="0.25">
      <c r="C41" s="32"/>
    </row>
  </sheetData>
  <pageMargins left="0.7" right="0.7" top="0.75" bottom="0.75" header="0.3" footer="0.3"/>
  <pageSetup scale="87"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6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BCFB5D0E-C8E4-4436-BD76-1735BA180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9F51B-62D4-4CDD-A95B-317117A419E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08E914D-BB7E-4136-8690-8AEDD76E24B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289924-2636-42AE-8209-B0BF930C6799}"/>
</file>

<file path=customXml/itemProps5.xml><?xml version="1.0" encoding="utf-8"?>
<ds:datastoreItem xmlns:ds="http://schemas.openxmlformats.org/officeDocument/2006/customXml" ds:itemID="{BA2D84FF-AAC3-4A5E-A644-F794A83DC898}">
  <ds:schemaRefs>
    <ds:schemaRef ds:uri="87adeb47-32e2-48f4-9a1b-95f136b49c06"/>
    <ds:schemaRef ds:uri="537755c1-b5d6-45e1-928c-fd73ce697133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A5486BF-B8F9-4FFC-9221-0D4EEA739B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Adjustment</vt:lpstr>
      <vt:lpstr>Summary</vt:lpstr>
      <vt:lpstr>Summary!Print_Area</vt:lpstr>
    </vt:vector>
  </TitlesOfParts>
  <Company>AEP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AEG-Rockport Power Bill</dc:title>
  <dc:subject>monthly AEG-Rockport Power Bill</dc:subject>
  <dc:creator>Ron Oechslin</dc:creator>
  <cp:keywords/>
  <cp:lastModifiedBy>s012197</cp:lastModifiedBy>
  <cp:lastPrinted>2020-03-28T18:22:07Z</cp:lastPrinted>
  <dcterms:created xsi:type="dcterms:W3CDTF">1998-12-10T13:18:38Z</dcterms:created>
  <dcterms:modified xsi:type="dcterms:W3CDTF">2020-07-26T21:02:39Z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0x0101002135A8D66889804D93A541DC7FCD6740</vt:lpwstr>
  </property>
  <property fmtid="{D5CDD505-2E9C-101B-9397-08002B2CF9AE}" pid="3" name="ContentType">
    <vt:lpwstr>FSC Documents</vt:lpwstr>
  </property>
  <property fmtid="{D5CDD505-2E9C-101B-9397-08002B2CF9AE}" pid="4" name="Document Sub Type">
    <vt:lpwstr/>
  </property>
  <property fmtid="{D5CDD505-2E9C-101B-9397-08002B2CF9AE}" pid="5" name="NERC">
    <vt:lpwstr/>
  </property>
  <property fmtid="{D5CDD505-2E9C-101B-9397-08002B2CF9AE}" pid="6" name="docIndexRef">
    <vt:lpwstr>0aa4521a-c298-47dd-9755-ba8046917004</vt:lpwstr>
  </property>
  <property fmtid="{D5CDD505-2E9C-101B-9397-08002B2CF9AE}" pid="7" name="bjSaver">
    <vt:lpwstr>De6/+vo2Urpndzy1x+9pdPyTFYon/gmW</vt:lpwstr>
  </property>
  <property fmtid="{D5CDD505-2E9C-101B-9397-08002B2CF9AE}" pid="8" name="bjDocumentSecurityLabel">
    <vt:lpwstr>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11" name="bjDocumentLabelXML-0">
    <vt:lpwstr>ww.boldonjames.com/2008/01/sie/internal/label"&gt;&lt;element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12" name="Visual Markings Removed">
    <vt:lpwstr>No</vt:lpwstr>
  </property>
  <property fmtid="{D5CDD505-2E9C-101B-9397-08002B2CF9AE}" pid="13" name="bjCentreFooterLabel-first">
    <vt:lpwstr>&amp;"Calibri,Regular"&amp;11&amp;B&amp;K000000AEP CONFIDENTIAL</vt:lpwstr>
  </property>
  <property fmtid="{D5CDD505-2E9C-101B-9397-08002B2CF9AE}" pid="14" name="bjCentreFooterLabel">
    <vt:lpwstr>&amp;"Calibri,Regular"&amp;11&amp;B&amp;K000000AEP CONFIDENTIAL</vt:lpwstr>
  </property>
</Properties>
</file>