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9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Rob\Regulatory\KY 2020 Base Case\Discovery\Staff Set 3\"/>
    </mc:Choice>
  </mc:AlternateContent>
  <bookViews>
    <workbookView xWindow="0" yWindow="0" windowWidth="24000" windowHeight="8472" activeTab="19"/>
  </bookViews>
  <sheets>
    <sheet name="Index" sheetId="2" r:id="rId1"/>
    <sheet name="4P1" sheetId="3" r:id="rId2"/>
    <sheet name="4P2" sheetId="4" r:id="rId3"/>
    <sheet name="4P3" sheetId="5" r:id="rId4"/>
    <sheet name="4P4(a)" sheetId="7" r:id="rId5"/>
    <sheet name="4P4(b)" sheetId="6" r:id="rId6"/>
    <sheet name="4P5" sheetId="8" r:id="rId7"/>
    <sheet name="4P6" sheetId="9" r:id="rId8"/>
    <sheet name="4P7" sheetId="10" r:id="rId9"/>
    <sheet name="4P8" sheetId="11" r:id="rId10"/>
    <sheet name="4P9" sheetId="12" r:id="rId11"/>
    <sheet name="4P10" sheetId="13" r:id="rId12"/>
    <sheet name="5P1" sheetId="14" r:id="rId13"/>
    <sheet name="6P1" sheetId="15" r:id="rId14"/>
    <sheet name="7P1(a)" sheetId="16" r:id="rId15"/>
    <sheet name="7P1(b)" sheetId="17" r:id="rId16"/>
    <sheet name="8P1" sheetId="18" r:id="rId17"/>
    <sheet name="9&amp;10P1" sheetId="19" r:id="rId18"/>
    <sheet name="9&amp;10P2" sheetId="20" r:id="rId19"/>
    <sheet name="9&amp;10P3" sheetId="21" r:id="rId20"/>
  </sheets>
  <externalReferences>
    <externalReference r:id="rId21"/>
  </externalReferences>
  <calcPr calcId="162913" iterate="1" iterateDelta="252"/>
  <pivotCaches>
    <pivotCache cacheId="0" r:id="rId22"/>
    <pivotCache cacheId="1" r:id="rId2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4" i="2" l="1"/>
  <c r="G40" i="21"/>
  <c r="G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7" i="21"/>
  <c r="G6" i="21"/>
  <c r="G5" i="21"/>
  <c r="I20" i="20"/>
  <c r="G20" i="20"/>
  <c r="E20" i="20"/>
  <c r="C20" i="20"/>
  <c r="I21" i="19" l="1"/>
  <c r="I20" i="19"/>
  <c r="I19" i="19"/>
  <c r="I18" i="19"/>
  <c r="I17" i="19"/>
  <c r="I16" i="19"/>
  <c r="I15" i="19"/>
  <c r="I14" i="19"/>
  <c r="I13" i="19"/>
  <c r="I12" i="19"/>
  <c r="I11" i="19"/>
  <c r="I10" i="19"/>
  <c r="D31" i="18" l="1"/>
  <c r="D35" i="18" s="1"/>
  <c r="G121" i="17" l="1"/>
  <c r="K119" i="17"/>
  <c r="K117" i="17"/>
  <c r="K115" i="17"/>
  <c r="I113" i="17"/>
  <c r="I121" i="17" s="1"/>
  <c r="K111" i="17"/>
  <c r="I104" i="17"/>
  <c r="K102" i="17"/>
  <c r="K100" i="17"/>
  <c r="K98" i="17"/>
  <c r="K96" i="17"/>
  <c r="K94" i="17"/>
  <c r="G94" i="17"/>
  <c r="G104" i="17" s="1"/>
  <c r="K93" i="17"/>
  <c r="K91" i="17"/>
  <c r="K104" i="17" s="1"/>
  <c r="I86" i="17"/>
  <c r="I106" i="17" s="1"/>
  <c r="I123" i="17" s="1"/>
  <c r="G86" i="17"/>
  <c r="G106" i="17" s="1"/>
  <c r="G123" i="17" s="1"/>
  <c r="K84" i="17"/>
  <c r="K82" i="17"/>
  <c r="K80" i="17"/>
  <c r="K78" i="17"/>
  <c r="K76" i="17"/>
  <c r="K74" i="17"/>
  <c r="K72" i="17"/>
  <c r="K70" i="17"/>
  <c r="K68" i="17"/>
  <c r="K66" i="17"/>
  <c r="K64" i="17"/>
  <c r="K62" i="17"/>
  <c r="K60" i="17"/>
  <c r="K58" i="17"/>
  <c r="K56" i="17"/>
  <c r="K54" i="17"/>
  <c r="K52" i="17"/>
  <c r="K50" i="17"/>
  <c r="K48" i="17"/>
  <c r="K46" i="17"/>
  <c r="K44" i="17"/>
  <c r="K42" i="17"/>
  <c r="K40" i="17"/>
  <c r="K38" i="17"/>
  <c r="K36" i="17"/>
  <c r="K34" i="17"/>
  <c r="K32" i="17"/>
  <c r="K30" i="17"/>
  <c r="K28" i="17"/>
  <c r="K26" i="17"/>
  <c r="K24" i="17"/>
  <c r="K22" i="17"/>
  <c r="K20" i="17"/>
  <c r="K18" i="17"/>
  <c r="K16" i="17"/>
  <c r="K14" i="17"/>
  <c r="C14" i="17"/>
  <c r="C16" i="17" s="1"/>
  <c r="C18" i="17" s="1"/>
  <c r="C20" i="17" s="1"/>
  <c r="C22" i="17" s="1"/>
  <c r="C24" i="17" s="1"/>
  <c r="C26" i="17" s="1"/>
  <c r="C28" i="17" s="1"/>
  <c r="C30" i="17" s="1"/>
  <c r="C32" i="17" s="1"/>
  <c r="C34" i="17" s="1"/>
  <c r="C36" i="17" s="1"/>
  <c r="C38" i="17" s="1"/>
  <c r="C40" i="17" s="1"/>
  <c r="C42" i="17" s="1"/>
  <c r="C44" i="17" s="1"/>
  <c r="C46" i="17" s="1"/>
  <c r="C48" i="17" s="1"/>
  <c r="C50" i="17" s="1"/>
  <c r="C52" i="17" s="1"/>
  <c r="C54" i="17" s="1"/>
  <c r="C56" i="17" s="1"/>
  <c r="C58" i="17" s="1"/>
  <c r="C60" i="17" s="1"/>
  <c r="C62" i="17" s="1"/>
  <c r="C64" i="17" s="1"/>
  <c r="C66" i="17" s="1"/>
  <c r="C68" i="17" s="1"/>
  <c r="C70" i="17" s="1"/>
  <c r="C72" i="17" s="1"/>
  <c r="C74" i="17" s="1"/>
  <c r="C76" i="17" s="1"/>
  <c r="C78" i="17" s="1"/>
  <c r="C80" i="17" s="1"/>
  <c r="C82" i="17" s="1"/>
  <c r="C84" i="17" s="1"/>
  <c r="C86" i="17" s="1"/>
  <c r="C93" i="17" s="1"/>
  <c r="C96" i="17" s="1"/>
  <c r="C98" i="17" s="1"/>
  <c r="C100" i="17" s="1"/>
  <c r="C102" i="17" s="1"/>
  <c r="C104" i="17" s="1"/>
  <c r="C106" i="17" s="1"/>
  <c r="C111" i="17" s="1"/>
  <c r="C113" i="17" s="1"/>
  <c r="C115" i="17" s="1"/>
  <c r="C117" i="17" s="1"/>
  <c r="C119" i="17" s="1"/>
  <c r="C121" i="17" s="1"/>
  <c r="C123" i="17" s="1"/>
  <c r="K12" i="17"/>
  <c r="K86" i="17" s="1"/>
  <c r="K106" i="17" s="1"/>
  <c r="G8" i="17"/>
  <c r="I8" i="17" s="1"/>
  <c r="K8" i="17" s="1"/>
  <c r="E8" i="17"/>
  <c r="K30" i="16"/>
  <c r="K26" i="16"/>
  <c r="K24" i="16"/>
  <c r="K22" i="16"/>
  <c r="K20" i="16"/>
  <c r="I28" i="16"/>
  <c r="G28" i="16"/>
  <c r="I14" i="16"/>
  <c r="K11" i="16"/>
  <c r="C11" i="16"/>
  <c r="C14" i="16" s="1"/>
  <c r="C18" i="16" s="1"/>
  <c r="C20" i="16" s="1"/>
  <c r="C22" i="16" s="1"/>
  <c r="C24" i="16" s="1"/>
  <c r="C26" i="16" s="1"/>
  <c r="C28" i="16" s="1"/>
  <c r="C30" i="16" s="1"/>
  <c r="C32" i="16" s="1"/>
  <c r="G14" i="16"/>
  <c r="E7" i="16"/>
  <c r="G7" i="16" s="1"/>
  <c r="I7" i="16" s="1"/>
  <c r="K7" i="16" s="1"/>
  <c r="A42" i="2"/>
  <c r="A40" i="2"/>
  <c r="A38" i="2"/>
  <c r="A36" i="2"/>
  <c r="A34" i="2"/>
  <c r="A32" i="2"/>
  <c r="J174" i="15"/>
  <c r="G32" i="16" l="1"/>
  <c r="I32" i="16"/>
  <c r="K113" i="17"/>
  <c r="K121" i="17" s="1"/>
  <c r="K123" i="17" s="1"/>
  <c r="K9" i="16"/>
  <c r="K14" i="16" s="1"/>
  <c r="K18" i="16"/>
  <c r="K28" i="16" s="1"/>
  <c r="F21" i="12"/>
  <c r="F20" i="12"/>
  <c r="F19" i="12"/>
  <c r="F18" i="12"/>
  <c r="F22" i="12" s="1"/>
  <c r="F25" i="12" s="1"/>
  <c r="F59" i="11"/>
  <c r="F58" i="11"/>
  <c r="H53" i="11"/>
  <c r="G53" i="11"/>
  <c r="G52" i="11"/>
  <c r="F48" i="11"/>
  <c r="E43" i="11"/>
  <c r="H42" i="11"/>
  <c r="E42" i="11"/>
  <c r="E41" i="11"/>
  <c r="H38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4" i="11"/>
  <c r="N5" i="10"/>
  <c r="N4" i="10"/>
  <c r="A30" i="2"/>
  <c r="A28" i="2"/>
  <c r="A26" i="2"/>
  <c r="A24" i="2"/>
  <c r="A22" i="2"/>
  <c r="A20" i="2"/>
  <c r="E15" i="8"/>
  <c r="E13" i="8"/>
  <c r="E12" i="8"/>
  <c r="E6" i="8"/>
  <c r="E32" i="7"/>
  <c r="E25" i="7"/>
  <c r="E21" i="7"/>
  <c r="E19" i="7"/>
  <c r="E17" i="7"/>
  <c r="E15" i="7"/>
  <c r="E13" i="7"/>
  <c r="E11" i="7"/>
  <c r="E49" i="7"/>
  <c r="E40" i="7"/>
  <c r="G34" i="7"/>
  <c r="E52" i="7"/>
  <c r="E43" i="7"/>
  <c r="E46" i="7" s="1"/>
  <c r="A13" i="7"/>
  <c r="A15" i="7" s="1"/>
  <c r="A17" i="7" s="1"/>
  <c r="A19" i="7" s="1"/>
  <c r="A21" i="7" s="1"/>
  <c r="A23" i="7" s="1"/>
  <c r="A25" i="7" s="1"/>
  <c r="A28" i="7" s="1"/>
  <c r="A31" i="7" s="1"/>
  <c r="A32" i="7" s="1"/>
  <c r="A34" i="7" s="1"/>
  <c r="C9" i="7"/>
  <c r="E9" i="7" s="1"/>
  <c r="G9" i="7" s="1"/>
  <c r="I9" i="7" s="1"/>
  <c r="K9" i="7" s="1"/>
  <c r="H33" i="6"/>
  <c r="H30" i="6"/>
  <c r="H29" i="6"/>
  <c r="H26" i="6"/>
  <c r="H31" i="6" s="1"/>
  <c r="H35" i="6" s="1"/>
  <c r="C23" i="6"/>
  <c r="H23" i="6" s="1"/>
  <c r="F18" i="6"/>
  <c r="E18" i="6"/>
  <c r="D18" i="6"/>
  <c r="C18" i="6"/>
  <c r="H16" i="6"/>
  <c r="H14" i="6"/>
  <c r="H12" i="6"/>
  <c r="H10" i="6"/>
  <c r="H8" i="6"/>
  <c r="H18" i="6" s="1"/>
  <c r="K32" i="16" l="1"/>
  <c r="H36" i="11"/>
  <c r="H39" i="11" s="1"/>
  <c r="G54" i="11"/>
  <c r="F49" i="11"/>
  <c r="G49" i="11" s="1"/>
  <c r="E44" i="11"/>
  <c r="E45" i="11" s="1"/>
  <c r="E34" i="7"/>
  <c r="E54" i="7"/>
  <c r="F50" i="11" l="1"/>
  <c r="H54" i="11"/>
  <c r="I54" i="11" s="1"/>
  <c r="G27" i="5"/>
  <c r="E27" i="5"/>
  <c r="G17" i="5"/>
  <c r="E17" i="5"/>
  <c r="O201" i="3" l="1"/>
  <c r="O202" i="3" s="1"/>
  <c r="O200" i="3"/>
  <c r="O196" i="3"/>
  <c r="O171" i="3"/>
  <c r="O154" i="3"/>
  <c r="O136" i="3"/>
  <c r="O123" i="3"/>
  <c r="P102" i="3"/>
  <c r="P103" i="3" s="1"/>
  <c r="P101" i="3"/>
  <c r="P99" i="3"/>
  <c r="P97" i="3"/>
  <c r="Q94" i="3"/>
  <c r="O94" i="3"/>
  <c r="O92" i="3"/>
  <c r="P87" i="3"/>
  <c r="P84" i="3"/>
  <c r="P81" i="3"/>
  <c r="O79" i="3"/>
  <c r="P74" i="3"/>
  <c r="O70" i="3"/>
  <c r="Q69" i="3"/>
  <c r="O68" i="3"/>
  <c r="Q66" i="3"/>
  <c r="O66" i="3"/>
  <c r="O65" i="3"/>
  <c r="Q62" i="3"/>
  <c r="O52" i="3"/>
  <c r="O49" i="3"/>
  <c r="O46" i="3"/>
  <c r="O44" i="3"/>
  <c r="O43" i="3"/>
  <c r="O40" i="3"/>
  <c r="O39" i="3"/>
  <c r="O38" i="3"/>
  <c r="O36" i="3"/>
  <c r="O33" i="3"/>
  <c r="O32" i="3"/>
  <c r="O30" i="3"/>
  <c r="Q46" i="3" s="1"/>
  <c r="O27" i="3"/>
  <c r="O25" i="3"/>
  <c r="O23" i="3"/>
  <c r="O21" i="3"/>
  <c r="Q27" i="3" s="1"/>
  <c r="O19" i="3"/>
  <c r="O17" i="3"/>
  <c r="O15" i="3"/>
  <c r="O11" i="3"/>
</calcChain>
</file>

<file path=xl/comments1.xml><?xml version="1.0" encoding="utf-8"?>
<comments xmlns="http://schemas.openxmlformats.org/spreadsheetml/2006/main">
  <authors>
    <author>AEP</author>
    <author>Katharine I Walsh</author>
  </authors>
  <commentList>
    <comment ref="G94" authorId="0" shapeId="0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Other: the difference between the value on the income statement and the value of cell Q24 Total Fuel on KPCO - Rockport Plant Purchased Power work sheet.</t>
        </r>
      </text>
    </comment>
    <comment ref="G113" authorId="1" shapeId="0">
      <text>
        <r>
          <rPr>
            <b/>
            <sz val="9"/>
            <color indexed="81"/>
            <rFont val="Tahoma"/>
            <charset val="1"/>
          </rPr>
          <t>Katharine I Walsh:</t>
        </r>
        <r>
          <rPr>
            <sz val="9"/>
            <color indexed="81"/>
            <rFont val="Tahoma"/>
            <charset val="1"/>
          </rPr>
          <t xml:space="preserve">
acct 4470027</t>
        </r>
      </text>
    </comment>
    <comment ref="I113" authorId="1" shapeId="0">
      <text>
        <r>
          <rPr>
            <b/>
            <sz val="9"/>
            <color indexed="81"/>
            <rFont val="Tahoma"/>
            <charset val="1"/>
          </rPr>
          <t>Katharine I Walsh:</t>
        </r>
        <r>
          <rPr>
            <sz val="9"/>
            <color indexed="81"/>
            <rFont val="Tahoma"/>
            <charset val="1"/>
          </rPr>
          <t xml:space="preserve">
4470033 &amp; 4470150</t>
        </r>
      </text>
    </comment>
    <comment ref="G115" authorId="1" shapeId="0">
      <text>
        <r>
          <rPr>
            <b/>
            <sz val="9"/>
            <color indexed="81"/>
            <rFont val="Tahoma"/>
            <charset val="1"/>
          </rPr>
          <t>Katharine I Walsh:</t>
        </r>
        <r>
          <rPr>
            <sz val="9"/>
            <color indexed="81"/>
            <rFont val="Tahoma"/>
            <charset val="1"/>
          </rPr>
          <t xml:space="preserve">
4470001</t>
        </r>
      </text>
    </comment>
  </commentList>
</comments>
</file>

<file path=xl/sharedStrings.xml><?xml version="1.0" encoding="utf-8"?>
<sst xmlns="http://schemas.openxmlformats.org/spreadsheetml/2006/main" count="3182" uniqueCount="951">
  <si>
    <t xml:space="preserve">Schedules Sponsored </t>
  </si>
  <si>
    <t>Jaclyn Cost</t>
  </si>
  <si>
    <t>Section V</t>
  </si>
  <si>
    <t>Schedule 4</t>
  </si>
  <si>
    <t>Schedule 6</t>
  </si>
  <si>
    <t>Support File</t>
  </si>
  <si>
    <t>Schedule #</t>
  </si>
  <si>
    <t>KYPCO Wage and Salaries</t>
  </si>
  <si>
    <t>Schedule 7</t>
  </si>
  <si>
    <t>Energy and Capacity Charges</t>
  </si>
  <si>
    <t>Schedule 5</t>
  </si>
  <si>
    <t>Summary of Adjustments</t>
  </si>
  <si>
    <t>Schedule 8</t>
  </si>
  <si>
    <t>Schedule 9 &amp; 10</t>
  </si>
  <si>
    <t>KY Base Case 2020</t>
  </si>
  <si>
    <t>Test Year Ending March 31, 2020</t>
  </si>
  <si>
    <t>Support Files</t>
  </si>
  <si>
    <t>Line No.</t>
  </si>
  <si>
    <t>Tab</t>
  </si>
  <si>
    <t>4P1</t>
  </si>
  <si>
    <t>start_month</t>
  </si>
  <si>
    <t>end_month</t>
  </si>
  <si>
    <t>set_of_books</t>
  </si>
  <si>
    <t>company</t>
  </si>
  <si>
    <t>business_segment</t>
  </si>
  <si>
    <t>description</t>
  </si>
  <si>
    <t>state_id</t>
  </si>
  <si>
    <t>long_description</t>
  </si>
  <si>
    <t>begin_bal</t>
  </si>
  <si>
    <t>additions</t>
  </si>
  <si>
    <t>retirements</t>
  </si>
  <si>
    <t>trans_adj</t>
  </si>
  <si>
    <t>end_bal</t>
  </si>
  <si>
    <t>03/2020</t>
  </si>
  <si>
    <t>SEC</t>
  </si>
  <si>
    <t>Kentucky Power - Distr</t>
  </si>
  <si>
    <t>Regulated</t>
  </si>
  <si>
    <t>1010001 Plant In Service</t>
  </si>
  <si>
    <t xml:space="preserve">KY                </t>
  </si>
  <si>
    <t>KY</t>
  </si>
  <si>
    <t>30200 - Franchises and Consents</t>
  </si>
  <si>
    <t>30300 - Intangible Property</t>
  </si>
  <si>
    <t>Kentucky Power - Gen</t>
  </si>
  <si>
    <t xml:space="preserve">WV                </t>
  </si>
  <si>
    <t>WV</t>
  </si>
  <si>
    <t>Kentucky Power - Transm</t>
  </si>
  <si>
    <t>1010008 PIS - Cloud Computing</t>
  </si>
  <si>
    <t>Intang</t>
  </si>
  <si>
    <t>Acct 101. &amp; 101.8</t>
  </si>
  <si>
    <t>31000 - Land - Coal Fired</t>
  </si>
  <si>
    <t>31010 - Land Rights - Coal Fired</t>
  </si>
  <si>
    <t>31100 - Structures, Improvemnt-Coal</t>
  </si>
  <si>
    <t>31200 - Boiler Plant Equip-Coal</t>
  </si>
  <si>
    <t>31400 - Turbogenerator Units-Coal</t>
  </si>
  <si>
    <t>31500 - Accessory Elect Equip-Coal</t>
  </si>
  <si>
    <t>31600 - Misc Pwr Plant Equip-Coal</t>
  </si>
  <si>
    <t>31700 - ARO Steam Production Plant</t>
  </si>
  <si>
    <t>35000 - Land</t>
  </si>
  <si>
    <t>35010 - Land Rights</t>
  </si>
  <si>
    <t>35200 - Structures and Improvements</t>
  </si>
  <si>
    <t xml:space="preserve">Gen </t>
  </si>
  <si>
    <t xml:space="preserve">Trans </t>
  </si>
  <si>
    <t>35300 - Station Equipment</t>
  </si>
  <si>
    <t>35316 - Station Equipment-SmartGrid</t>
  </si>
  <si>
    <t>35400 - Towers and Fixtures</t>
  </si>
  <si>
    <t>35500 - Poles and Fixtures</t>
  </si>
  <si>
    <t>35600 - Overhead Conductors, Device</t>
  </si>
  <si>
    <t>35610 - ROW Clearing OVH Conductors</t>
  </si>
  <si>
    <t>35616 - OVH Cond-Dev-Smart Grid</t>
  </si>
  <si>
    <t>35700 - Underground Conduit</t>
  </si>
  <si>
    <t>35800 - Undergrnd Conductors Device</t>
  </si>
  <si>
    <t>35816 - Ug Cond-Dev-Smart Grid</t>
  </si>
  <si>
    <t>36000 - Land</t>
  </si>
  <si>
    <t>36010 - Land Rights</t>
  </si>
  <si>
    <t>36100 - Structures and Improvements</t>
  </si>
  <si>
    <t>36200 - Station Equipment</t>
  </si>
  <si>
    <t>36216 - Station Equipment-SmartGrid</t>
  </si>
  <si>
    <t>36400 - Poles, Towers and Fixtures</t>
  </si>
  <si>
    <t>36500 - Overhead Conductors, Device</t>
  </si>
  <si>
    <t>36600 - Underground Conduit</t>
  </si>
  <si>
    <t>36700 - Undergrnd Conductors,Device</t>
  </si>
  <si>
    <t>36800 - Line Transformers</t>
  </si>
  <si>
    <t>36900 - Services</t>
  </si>
  <si>
    <t>37000 - Meters</t>
  </si>
  <si>
    <t>37100 - Installs Customer Premises</t>
  </si>
  <si>
    <t>37300 - Street Lghtng &amp; Signal Sys</t>
  </si>
  <si>
    <t>38900 - Land</t>
  </si>
  <si>
    <t>38910 - Land Rights</t>
  </si>
  <si>
    <t>Distr</t>
  </si>
  <si>
    <t>39000 - Structures and Improvements</t>
  </si>
  <si>
    <t xml:space="preserve">Dist </t>
  </si>
  <si>
    <t>39100 - Office Furniture, Equipment</t>
  </si>
  <si>
    <t>dist.</t>
  </si>
  <si>
    <t>39200 - Transportation Equipment</t>
  </si>
  <si>
    <t>39300 - Stores Equipment</t>
  </si>
  <si>
    <t>39400 - Tools</t>
  </si>
  <si>
    <t>dist</t>
  </si>
  <si>
    <t>39500 - Laboratory Equipment</t>
  </si>
  <si>
    <t>39600 - Power Operated Equipment</t>
  </si>
  <si>
    <t>39700 - Communication Equipment</t>
  </si>
  <si>
    <t>39716 - GridSmart Communic Equip</t>
  </si>
  <si>
    <t xml:space="preserve">dist </t>
  </si>
  <si>
    <t>39800 - Miscellaneous Equipment</t>
  </si>
  <si>
    <t>39919 - ARO General Plant</t>
  </si>
  <si>
    <t>Z31120 - Capitalized Spare Parts</t>
  </si>
  <si>
    <t>Z31220 - Capitalized Spare Parts</t>
  </si>
  <si>
    <t>Total 101</t>
  </si>
  <si>
    <t>Balance Sheet</t>
  </si>
  <si>
    <t>Z31420 - Capitalized Spare Parts</t>
  </si>
  <si>
    <t>s/b 0.00</t>
  </si>
  <si>
    <t>Z31520 - Capitalized Spare Parts</t>
  </si>
  <si>
    <t>Z31620 - Capitalized Spare Parts</t>
  </si>
  <si>
    <t>Z35320 - Capitalized Spare Parts</t>
  </si>
  <si>
    <t>Z35420 - Capitalized Spare Parts</t>
  </si>
  <si>
    <t>Z36220 - Capitalized Spare Parts</t>
  </si>
  <si>
    <t>Z36520 - Capitalized Spare Parts</t>
  </si>
  <si>
    <t>Z36820 - Capitalized Spare Parts</t>
  </si>
  <si>
    <t>Z37020 - Capitalized Spare Parts</t>
  </si>
  <si>
    <t>1060001 Completd Constr not Classif</t>
  </si>
  <si>
    <t>1060007 CCNC - Cloud Computing</t>
  </si>
  <si>
    <t>Intan</t>
  </si>
  <si>
    <t>Acct. 106.1 &amp; 106.7</t>
  </si>
  <si>
    <t>prod</t>
  </si>
  <si>
    <t xml:space="preserve">trans </t>
  </si>
  <si>
    <t xml:space="preserve">TX                </t>
  </si>
  <si>
    <t>TX</t>
  </si>
  <si>
    <t>gen. plant</t>
  </si>
  <si>
    <t>Total 106</t>
  </si>
  <si>
    <t>Acct 101 &amp; 106 PowerPlant Query</t>
  </si>
  <si>
    <t>Acct 101 &amp; 106 - Plant in Service, Completed Construction Not Classified</t>
  </si>
  <si>
    <t>4P2</t>
  </si>
  <si>
    <t>Acct 105 - Plant Held for Future Use</t>
  </si>
  <si>
    <t>company_id</t>
  </si>
  <si>
    <t>bus_segment_id</t>
  </si>
  <si>
    <t>gl_account_id</t>
  </si>
  <si>
    <t>utility_account_id</t>
  </si>
  <si>
    <t>func_class_id</t>
  </si>
  <si>
    <t>set_of_books_id</t>
  </si>
  <si>
    <t>beginning_balance</t>
  </si>
  <si>
    <t>transfers_in</t>
  </si>
  <si>
    <t>transfers_out</t>
  </si>
  <si>
    <t>adjustments</t>
  </si>
  <si>
    <t>ending_balance</t>
  </si>
  <si>
    <t>major_location_id</t>
  </si>
  <si>
    <t>gl_posting_mo_yr</t>
  </si>
  <si>
    <t>Misc Generation Facil-KY, KEP</t>
  </si>
  <si>
    <t>3/1/2020 00:00:00</t>
  </si>
  <si>
    <t>Transmission Lines- =&lt;69KV-KY, KEP</t>
  </si>
  <si>
    <t>Transmission Lines-138KV-KY, KEP</t>
  </si>
  <si>
    <t>Transmission Subs 138KV-KY, KEP</t>
  </si>
  <si>
    <t>Distribution Substations-KY, KEP</t>
  </si>
  <si>
    <t>Acct 105</t>
  </si>
  <si>
    <t>4P3</t>
  </si>
  <si>
    <t>Acct 107 - CWIP &amp; AFUDC</t>
  </si>
  <si>
    <t>KENTUCKY POWER COMPANY</t>
  </si>
  <si>
    <t>SECTION   V</t>
  </si>
  <si>
    <t>d/b/a AMERICAN ELECTRIC POWER</t>
  </si>
  <si>
    <t>CONSTRUCTION WORK IN PROGRESS - AFUDC</t>
  </si>
  <si>
    <t>AT MARCH 31, 2020</t>
  </si>
  <si>
    <r>
      <t xml:space="preserve">LINE       </t>
    </r>
    <r>
      <rPr>
        <u/>
        <sz val="10"/>
        <rFont val="Arial"/>
        <family val="2"/>
      </rPr>
      <t>NO.</t>
    </r>
  </si>
  <si>
    <t>DESCRIPTION</t>
  </si>
  <si>
    <r>
      <t xml:space="preserve">TOTAL              ELECTRIC              </t>
    </r>
    <r>
      <rPr>
        <u/>
        <sz val="10"/>
        <rFont val="Arial"/>
        <family val="2"/>
      </rPr>
      <t>UTILITY</t>
    </r>
  </si>
  <si>
    <r>
      <t xml:space="preserve">KENTUCKY                P. S. C.             </t>
    </r>
    <r>
      <rPr>
        <u/>
        <sz val="10"/>
        <rFont val="Arial"/>
        <family val="2"/>
      </rPr>
      <t>JURISDICTION</t>
    </r>
  </si>
  <si>
    <r>
      <t xml:space="preserve">PCT       </t>
    </r>
    <r>
      <rPr>
        <u/>
        <sz val="10"/>
        <rFont val="Arial"/>
        <family val="2"/>
      </rPr>
      <t>RETAIL</t>
    </r>
  </si>
  <si>
    <r>
      <t xml:space="preserve">ALLOCATION       </t>
    </r>
    <r>
      <rPr>
        <u/>
        <sz val="10"/>
        <rFont val="Arial"/>
        <family val="2"/>
      </rPr>
      <t>FACTOR</t>
    </r>
  </si>
  <si>
    <t>*</t>
  </si>
  <si>
    <t>CWIP:</t>
  </si>
  <si>
    <t>Production</t>
  </si>
  <si>
    <t>PDAF</t>
  </si>
  <si>
    <t>Transmission</t>
  </si>
  <si>
    <t>GP-TRANS</t>
  </si>
  <si>
    <t>Distribution</t>
  </si>
  <si>
    <t>GP-DIST</t>
  </si>
  <si>
    <t>General</t>
  </si>
  <si>
    <t>GP-PTD</t>
  </si>
  <si>
    <t>Intangible</t>
  </si>
  <si>
    <t>---------------------</t>
  </si>
  <si>
    <t>Total CWIP</t>
  </si>
  <si>
    <t>===========</t>
  </si>
  <si>
    <t>**</t>
  </si>
  <si>
    <t>AFUDC in CWIP</t>
  </si>
  <si>
    <t>Total AFUDC</t>
  </si>
  <si>
    <t>4P4(a)</t>
  </si>
  <si>
    <t>4P4(b)</t>
  </si>
  <si>
    <t>Kentucky Power Company</t>
  </si>
  <si>
    <t>Depreciation and Amortization Expense</t>
  </si>
  <si>
    <t>As of March 31, 2020</t>
  </si>
  <si>
    <t>Functional                              Depreciation</t>
  </si>
  <si>
    <t xml:space="preserve">Account                                      1080001                               1080011 </t>
  </si>
  <si>
    <t>Account                                      1080005</t>
  </si>
  <si>
    <t>Account                                      1080013</t>
  </si>
  <si>
    <t>Account                                      1110001
1110007</t>
  </si>
  <si>
    <t>Total                      Electric                   Plant</t>
  </si>
  <si>
    <r>
      <t xml:space="preserve">KENTUCKY                P. S. C.             </t>
    </r>
    <r>
      <rPr>
        <b/>
        <u/>
        <sz val="10"/>
        <rFont val="Arial"/>
        <family val="2"/>
      </rPr>
      <t>JURISDICTION</t>
    </r>
  </si>
  <si>
    <r>
      <t xml:space="preserve">PCT       </t>
    </r>
    <r>
      <rPr>
        <b/>
        <u/>
        <sz val="10"/>
        <rFont val="Arial"/>
        <family val="2"/>
      </rPr>
      <t>RETAIL</t>
    </r>
  </si>
  <si>
    <r>
      <t xml:space="preserve">ALLOCATION       </t>
    </r>
    <r>
      <rPr>
        <b/>
        <u/>
        <sz val="10"/>
        <rFont val="Arial"/>
        <family val="2"/>
      </rPr>
      <t>FACTOR</t>
    </r>
  </si>
  <si>
    <t>Generation / Production Plant</t>
  </si>
  <si>
    <t>Transmission Plant</t>
  </si>
  <si>
    <t>Distribution Plant</t>
  </si>
  <si>
    <t>General Plant</t>
  </si>
  <si>
    <t>Intangible Plant</t>
  </si>
  <si>
    <t>Total Depreciation, Depletion                                 and Amortization Expense</t>
  </si>
  <si>
    <t>Balance Sheet:</t>
  </si>
  <si>
    <t>acct 1080001</t>
  </si>
  <si>
    <t>acct 1080011</t>
  </si>
  <si>
    <t>Reconcile:</t>
  </si>
  <si>
    <t>Accumulated Provision for Depreciation &amp; Amortization</t>
  </si>
  <si>
    <t>Plus:</t>
  </si>
  <si>
    <t>Account 1080013 -                                                      ARO Removal Accretion</t>
  </si>
  <si>
    <t>Account 1080011 - Cost of Removal Reserve</t>
  </si>
  <si>
    <t>Subtotal</t>
  </si>
  <si>
    <t>Less:</t>
  </si>
  <si>
    <t>Capital Leases</t>
  </si>
  <si>
    <t>Total</t>
  </si>
  <si>
    <t>ACCUMULATED PROVISION FOR DEPRECIATION, DEPLETION</t>
  </si>
  <si>
    <t>AND AMORTIZATION OF ELECTRIC PLANT IN SERVICE</t>
  </si>
  <si>
    <t>AS OF March 30, 2020</t>
  </si>
  <si>
    <t>Production Plant Total</t>
  </si>
  <si>
    <t>Transmission Plant Total</t>
  </si>
  <si>
    <t>GP - TRANS</t>
  </si>
  <si>
    <t>Distribution Plant Total</t>
  </si>
  <si>
    <t>GP - DIST</t>
  </si>
  <si>
    <t>Total Production, Transmission                              and Distribution</t>
  </si>
  <si>
    <t>General Plant Total</t>
  </si>
  <si>
    <t>Intangible Plant Total</t>
  </si>
  <si>
    <t>Total Accumulated Provision For Depreciation</t>
  </si>
  <si>
    <t>HR - J Post In Service AFUDC</t>
  </si>
  <si>
    <t>Accumulated Depreciation on ARO Assets</t>
  </si>
  <si>
    <t>Capital leases</t>
  </si>
  <si>
    <t>Total Accumulated Provision For Depreciation and Amortization including HR - J Post In Service AFUDC</t>
  </si>
  <si>
    <t>Accumulated Provision for Depreciation &amp; Amortization (Fin Pg 18)</t>
  </si>
  <si>
    <t>Account 1080013 -  ARO Removal Accretion</t>
  </si>
  <si>
    <t xml:space="preserve">Acct 108 Depreciation &amp; Amortization </t>
  </si>
  <si>
    <t>4P5</t>
  </si>
  <si>
    <t>Month Ending 03 Mar 2020</t>
  </si>
  <si>
    <t>Sum:</t>
  </si>
  <si>
    <t>110</t>
  </si>
  <si>
    <t>1540001    M&amp;S - Regular</t>
  </si>
  <si>
    <t>1540003    Material in Transit</t>
  </si>
  <si>
    <t>1540013    Transportation Inventory</t>
  </si>
  <si>
    <t>1540016    MMS - Truck Stock</t>
  </si>
  <si>
    <t>DIST</t>
  </si>
  <si>
    <t>117</t>
  </si>
  <si>
    <t>1540004    M&amp;S -  Exempt Material</t>
  </si>
  <si>
    <t>1540006    M&amp;S - Lime and Limestone</t>
  </si>
  <si>
    <t>1540012    Materials &amp; Supplies - Urea</t>
  </si>
  <si>
    <t>1540022    M&amp;S-Lime &amp; Limestone Intransit</t>
  </si>
  <si>
    <t>PROD</t>
  </si>
  <si>
    <t>1540023    M&amp;S Inv - Urea In-Transit</t>
  </si>
  <si>
    <t>180</t>
  </si>
  <si>
    <t>TRANS</t>
  </si>
  <si>
    <t>BU</t>
  </si>
  <si>
    <t>Acct</t>
  </si>
  <si>
    <t>Acct 154 - Materials and Supplies</t>
  </si>
  <si>
    <t>4P6</t>
  </si>
  <si>
    <t>Acct 449 - Prov for Rate Refund</t>
  </si>
  <si>
    <t>Sum of Amount</t>
  </si>
  <si>
    <t>Year</t>
  </si>
  <si>
    <t>Period</t>
  </si>
  <si>
    <t>2019 Total</t>
  </si>
  <si>
    <t>Grand Total</t>
  </si>
  <si>
    <t>Journal ID</t>
  </si>
  <si>
    <t>Account</t>
  </si>
  <si>
    <t>State/Jurisdict</t>
  </si>
  <si>
    <t>Long Descr</t>
  </si>
  <si>
    <t>RFTPROFBK</t>
  </si>
  <si>
    <t>4491019</t>
  </si>
  <si>
    <t>FERC</t>
  </si>
  <si>
    <t>Amortization of the estimated protected excess ADIT to be amortized in 2019</t>
  </si>
  <si>
    <t>4491019 Total</t>
  </si>
  <si>
    <t>RFTPROFBK Total</t>
  </si>
  <si>
    <t>RFTXPROV</t>
  </si>
  <si>
    <t>4491018</t>
  </si>
  <si>
    <t>To defer a portion of 117's revenues to accommodate the reduction of the corporate tax rate from 35% to 21%.</t>
  </si>
  <si>
    <t>4491018 Total</t>
  </si>
  <si>
    <t>RFTXPROV Total</t>
  </si>
  <si>
    <t>4P7</t>
  </si>
  <si>
    <t>Acct 454  by Function</t>
  </si>
  <si>
    <t>Twelve Month Ending 03 Mar 2020</t>
  </si>
  <si>
    <t xml:space="preserve"> </t>
  </si>
  <si>
    <t>OH</t>
  </si>
  <si>
    <t>4540001    Rent From Elect Property - Af</t>
  </si>
  <si>
    <t>tran</t>
  </si>
  <si>
    <t>S992</t>
  </si>
  <si>
    <t>Inc Stmt</t>
  </si>
  <si>
    <t>4540002    Rent From Elect Property-NAC</t>
  </si>
  <si>
    <t>Dist</t>
  </si>
  <si>
    <t>Prod</t>
  </si>
  <si>
    <t>Tran</t>
  </si>
  <si>
    <t>4540004    Rent From Elect Prop-ABD-Nonaf</t>
  </si>
  <si>
    <t>4540005    Rent from Elec Prop-Pole Attch</t>
  </si>
  <si>
    <t>Business Unit</t>
  </si>
  <si>
    <t>4P8</t>
  </si>
  <si>
    <t>Acct 456 by Function</t>
  </si>
  <si>
    <t>PJM Transmission Charges</t>
  </si>
  <si>
    <t>Trans</t>
  </si>
  <si>
    <t>Total Before Elim</t>
  </si>
  <si>
    <t>4560001</t>
  </si>
  <si>
    <t>4560001    Oth Elect Rev - Affiliated</t>
  </si>
  <si>
    <t>4560007</t>
  </si>
  <si>
    <t>4560007    Oth Elect Rev - DSM Program</t>
  </si>
  <si>
    <t>4560012</t>
  </si>
  <si>
    <t>4560012    Oth Elect Rev - Nonaffiliated</t>
  </si>
  <si>
    <t>4560015</t>
  </si>
  <si>
    <t>4560015    Other Electric Revenues - ABD</t>
  </si>
  <si>
    <t>4560016</t>
  </si>
  <si>
    <t>4560016    Financial Trading Rev-Unreal</t>
  </si>
  <si>
    <t>4560031</t>
  </si>
  <si>
    <t>4560031    MTM Credit Risk Reserve</t>
  </si>
  <si>
    <t>4560043</t>
  </si>
  <si>
    <t>4560043    Oth Elec Rv-Trn-Aff-Trnf Price</t>
  </si>
  <si>
    <t>4561002</t>
  </si>
  <si>
    <t>4561002    RTO Formation Cost Recovery</t>
  </si>
  <si>
    <t>4561005</t>
  </si>
  <si>
    <t>4561005    PJM Point to Point Trans Svc</t>
  </si>
  <si>
    <t>4561006</t>
  </si>
  <si>
    <t>4561006    PJM Trans Owner Admin Rev</t>
  </si>
  <si>
    <t>4561007</t>
  </si>
  <si>
    <t>4561007    PJM Network Integ Trans Svc</t>
  </si>
  <si>
    <t>4561018</t>
  </si>
  <si>
    <t>4561018    Oth Elect Rev - Trans - Affil</t>
  </si>
  <si>
    <t>4561019</t>
  </si>
  <si>
    <t>4561019    Oth Elec Rev Trans Non Affil</t>
  </si>
  <si>
    <t>4561026</t>
  </si>
  <si>
    <t>4561026    PJM Transm Dist./Meter-Affil.</t>
  </si>
  <si>
    <t>4561028</t>
  </si>
  <si>
    <t>4561028    PJM Pow Fac Cre Rev Whsl Cu-NA</t>
  </si>
  <si>
    <t>4561029</t>
  </si>
  <si>
    <t>4561029    PJM NITS Revenue Whsl Cus-NAff</t>
  </si>
  <si>
    <t>4561030</t>
  </si>
  <si>
    <t>4561030    PJM TO Serv Rev Whls Cus-NAff</t>
  </si>
  <si>
    <t>4561033</t>
  </si>
  <si>
    <t>4561033    PJM NITS Revenue - Affiliated</t>
  </si>
  <si>
    <t>4561034</t>
  </si>
  <si>
    <t>4561034    PJM TO Adm. Serv Rev - Aff</t>
  </si>
  <si>
    <t>4561035</t>
  </si>
  <si>
    <t>4561035    PJM Affiliated Trans NITS Cost</t>
  </si>
  <si>
    <t>4561036</t>
  </si>
  <si>
    <t>4561036    PJM Affiliated Trans TO Cost</t>
  </si>
  <si>
    <t>4561058</t>
  </si>
  <si>
    <t>4561058    NonAffil PJM Trans Enhncmt Rev</t>
  </si>
  <si>
    <t>4561059</t>
  </si>
  <si>
    <t>4561059    Affil PJM Trans Enhancmnt Rev</t>
  </si>
  <si>
    <t>4561060</t>
  </si>
  <si>
    <t>4561060    Affil PJM Trans Enhancmnt Cost</t>
  </si>
  <si>
    <t>4561061</t>
  </si>
  <si>
    <t>4561061    NAff PJM RTEP Rev for Whsl-FR</t>
  </si>
  <si>
    <t>4561062</t>
  </si>
  <si>
    <t>4561062    PROVISION RTO Cost - Affi</t>
  </si>
  <si>
    <t>4561063</t>
  </si>
  <si>
    <t>4561063    PROVISION RTO Rev Affiliated</t>
  </si>
  <si>
    <t>4561064</t>
  </si>
  <si>
    <t>4561064    PROVISION RTO Rev WhslCus-NAf</t>
  </si>
  <si>
    <t>4561065</t>
  </si>
  <si>
    <t>4561065    PROVISION RTO Rev - NonAff</t>
  </si>
  <si>
    <t>4561073</t>
  </si>
  <si>
    <t>4561073    PROVISION RTO Rev-Affil NoElim</t>
  </si>
  <si>
    <t>4561074</t>
  </si>
  <si>
    <t>4561074    MISO NITS Revenues</t>
  </si>
  <si>
    <t>4561075</t>
  </si>
  <si>
    <t>4561075    PJM-Nonaff Power Factor Credit</t>
  </si>
  <si>
    <t>elimination-exclude</t>
  </si>
  <si>
    <t xml:space="preserve">     Total Other Electric Revenues</t>
  </si>
  <si>
    <t>Non Jurisdictional Accts. 456</t>
  </si>
  <si>
    <t>Other Electric Revenues Generation - Retail Demand</t>
  </si>
  <si>
    <t>Other Electric Revenues Generation - Retail Energy</t>
  </si>
  <si>
    <t>Other Electric Revenues Generation</t>
  </si>
  <si>
    <t xml:space="preserve">  Total Generation</t>
  </si>
  <si>
    <t>Other Electric Revenues Transmission</t>
  </si>
  <si>
    <t xml:space="preserve">  Total Transmission</t>
  </si>
  <si>
    <t xml:space="preserve">Direct Assign Acct. 4560007 </t>
  </si>
  <si>
    <t>Other Electric Revenues Distribution</t>
  </si>
  <si>
    <t>totals</t>
  </si>
  <si>
    <t xml:space="preserve">  Total Distribution</t>
  </si>
  <si>
    <t xml:space="preserve">     456-Other Electric TO Revenues</t>
  </si>
  <si>
    <t xml:space="preserve">     456-Other Electric Transmission EKPC</t>
  </si>
  <si>
    <t>4P9</t>
  </si>
  <si>
    <t>Acct 565 by Function</t>
  </si>
  <si>
    <t>5650002</t>
  </si>
  <si>
    <t>5650002    Transmssn Elec by Others-NAC</t>
  </si>
  <si>
    <t>Demand</t>
  </si>
  <si>
    <t>5650007</t>
  </si>
  <si>
    <t>5650007    Tran Elec by Oth-Aff-Trn Price</t>
  </si>
  <si>
    <t>5650012</t>
  </si>
  <si>
    <t>5650012    PJM Trans Enhancement Charge</t>
  </si>
  <si>
    <t>Ret Dem</t>
  </si>
  <si>
    <t>5650015</t>
  </si>
  <si>
    <t>5650015    PJM TO Serv Exp - Aff</t>
  </si>
  <si>
    <t>Ret Ener</t>
  </si>
  <si>
    <t>5650016</t>
  </si>
  <si>
    <t>5650016    PJM NITS Expense - Affiliated</t>
  </si>
  <si>
    <t>5650019</t>
  </si>
  <si>
    <t>5650019    Affil PJM Trans Enhncement Exp</t>
  </si>
  <si>
    <t>5650020</t>
  </si>
  <si>
    <t>5650020    PROVISION RTO Affl Expense</t>
  </si>
  <si>
    <t>5650021</t>
  </si>
  <si>
    <t>5650021    PJM NITS Expense - Non-Affilia</t>
  </si>
  <si>
    <t>5650060</t>
  </si>
  <si>
    <t>5650060    PJM trans enhancement refund</t>
  </si>
  <si>
    <t>Non Jurisdictional Accts. 565</t>
  </si>
  <si>
    <t>Other Transmission Purchases Generation - Retail Demand</t>
  </si>
  <si>
    <t>Other Transmission Purchases Generation - Retail Energy</t>
  </si>
  <si>
    <t>Other Transmission Purchases Generation</t>
  </si>
  <si>
    <t>income stmt</t>
  </si>
  <si>
    <t>4P10</t>
  </si>
  <si>
    <t>Acct 928 breakdown</t>
  </si>
  <si>
    <t>9280000    Regulatory Commission Exp</t>
  </si>
  <si>
    <t>G0001267  Mitchell Plant Unit 0</t>
  </si>
  <si>
    <t>SCA1081101  Labor Accrual 10811R</t>
  </si>
  <si>
    <t>SCA1081102  Labor Accrual 10811R</t>
  </si>
  <si>
    <t>SCA1140501  Labor Accrual 11405R</t>
  </si>
  <si>
    <t>SCA1231402  Labor Accrual 12314</t>
  </si>
  <si>
    <t>SF00000201  Reg Actvty-All East Reg OpCos</t>
  </si>
  <si>
    <t>SF00000801  Reg/Leg Act-Kentucky</t>
  </si>
  <si>
    <t>SF00002501  RTO Activities-All RTO's</t>
  </si>
  <si>
    <t>STREGENG01  Strategic Regulatory Engmt</t>
  </si>
  <si>
    <t>9280001    Regulatory Commission Exp-Adm</t>
  </si>
  <si>
    <t>G0000110  KP Distribution</t>
  </si>
  <si>
    <t>9280002    Regulatory Commission Exp-Case</t>
  </si>
  <si>
    <t>G0000110  Kentucky Power Co - Distributi</t>
  </si>
  <si>
    <t>G0000110  Kentucky Power - Distribution</t>
  </si>
  <si>
    <t>G0000180  KP Transmission</t>
  </si>
  <si>
    <t>G0001846  Generation - APCO/I&amp;M/KYPCO</t>
  </si>
  <si>
    <t>SCA1002401  Labor Accrual 10024R</t>
  </si>
  <si>
    <t>SCA1002402  Labor Accrual 10024R</t>
  </si>
  <si>
    <t>SCA1009901  Labor Accrual 10099R</t>
  </si>
  <si>
    <t>SCA1009902  Labor Accrual 10099R</t>
  </si>
  <si>
    <t>SCA1028401  Labor Accrual 10284</t>
  </si>
  <si>
    <t>SCA1028402  Labor Accrual 10284</t>
  </si>
  <si>
    <t>SCA1035701  Labor Accrual 10357R</t>
  </si>
  <si>
    <t>SCA1037001  Labor Accrual 10370</t>
  </si>
  <si>
    <t>SCA1037002  Labor Accrual 10370</t>
  </si>
  <si>
    <t>SCA1039401  Labor Accrual 10394R</t>
  </si>
  <si>
    <t>SCA1068301  Labor Accrual 10683R</t>
  </si>
  <si>
    <t>SCA1076401  Labor Accrual 10764R</t>
  </si>
  <si>
    <t>SCA1076402  Labor Accrual 10764R</t>
  </si>
  <si>
    <t>SCA1091401  Labor Accrual 10914R</t>
  </si>
  <si>
    <t>SCA1091402  Labor Accrual 10914R</t>
  </si>
  <si>
    <t>SCA1105701  Labor Accrual 11057R</t>
  </si>
  <si>
    <t>SCA1105702  Labor Accrual 11057R</t>
  </si>
  <si>
    <t>SCA1106001  Labor Accrual 11060R</t>
  </si>
  <si>
    <t>SCA1140502  Labor Accrual 11405R</t>
  </si>
  <si>
    <t>SCA1143301  Labor Accrual 11433R</t>
  </si>
  <si>
    <t>SCA1143302  Labor Accrual 11433R</t>
  </si>
  <si>
    <t>SCA1152301  Labor Accrual 11523</t>
  </si>
  <si>
    <t>SCA1152302  Labor Accrual 11523</t>
  </si>
  <si>
    <t>SCA1199101  Labor Accrual 11991</t>
  </si>
  <si>
    <t>SCA1199102  Labor Accrual 11991</t>
  </si>
  <si>
    <t>SCA1203401  Labor Accrual 12034R</t>
  </si>
  <si>
    <t>SCA1216201  Labor Accrual 12162R</t>
  </si>
  <si>
    <t>SCA1216202  Labor Accrual 12162R</t>
  </si>
  <si>
    <t>SCA1231401  Labor Accrual 12314</t>
  </si>
  <si>
    <t>SCA1242801  Labor Accrual 12428R</t>
  </si>
  <si>
    <t>SCA1263001  Labor Accrual 12630R</t>
  </si>
  <si>
    <t>SCA1290401  Labor Accrual 12904R</t>
  </si>
  <si>
    <t>SCA1290402  Labor Accrual 12904R</t>
  </si>
  <si>
    <t>SCA1291601  Labor Accrual 12916</t>
  </si>
  <si>
    <t>SCA1291602  Labor Accrual 12916</t>
  </si>
  <si>
    <t>SCA1342601  Labor Accrual 13426</t>
  </si>
  <si>
    <t>SCA1342602  Labor Accrual 13426</t>
  </si>
  <si>
    <t>SFINTECH01  SFINTECH01</t>
  </si>
  <si>
    <t>SKYBC20201  KYP 2020 Base Case Filing</t>
  </si>
  <si>
    <t>SKYECP1901  2019 KY Enviro Compliance Plan</t>
  </si>
  <si>
    <t>SKYIRP1901  2019 KY IRP</t>
  </si>
  <si>
    <t>SKYSOLAR01  KY Solar Filing</t>
  </si>
  <si>
    <t>SPJMEGRG01  PJM East Gen-Regulated</t>
  </si>
  <si>
    <t>UT16KYRC01  2016 Kentucky Base Case</t>
  </si>
  <si>
    <t>UTKYBC2001  Kentucky 2020 Base Case</t>
  </si>
  <si>
    <t>UTKYECP901  UTKYECP1901</t>
  </si>
  <si>
    <t>UTKYHEAP01  KY Home Energy Assistance Prgm</t>
  </si>
  <si>
    <t>UTKYSOLR01  KY Solar Filing</t>
  </si>
  <si>
    <t>9280005    Reg Com Exp-FERC Trans Cases</t>
  </si>
  <si>
    <t>G0001318  ALL EAST TRANSMISSION COMPANIE</t>
  </si>
  <si>
    <t>S8FERCRT01  2008 PJM OATT Formula Rate</t>
  </si>
  <si>
    <t>SCA1117601  Labor Accrual 11176</t>
  </si>
  <si>
    <t>SEASTTFR01  East OPCO &amp; Transco T-FR</t>
  </si>
  <si>
    <t>SFERC20501  205 East OPCO &amp; Transco T-FR</t>
  </si>
  <si>
    <t>SFERC20601  206 Cmplant E OPCO/Transco TFR</t>
  </si>
  <si>
    <t>5P1</t>
  </si>
  <si>
    <t>#</t>
  </si>
  <si>
    <t>2020 Adjustment</t>
  </si>
  <si>
    <t>2020
Witness</t>
  </si>
  <si>
    <t>2020 Preparer/Support</t>
  </si>
  <si>
    <t>Adjustment Type</t>
  </si>
  <si>
    <t>Adjustment to Remove Rockport Capacity Charge Revenues</t>
  </si>
  <si>
    <t>Alex Vaughan</t>
  </si>
  <si>
    <t>Pricing Team</t>
  </si>
  <si>
    <t xml:space="preserve">Revenue </t>
  </si>
  <si>
    <t>Remove Tariff D.R. Revenues and Expenses</t>
  </si>
  <si>
    <t>Heather Whitney</t>
  </si>
  <si>
    <t>Jason Johnson, Aaron Thomas</t>
  </si>
  <si>
    <t>Revenue &amp; Expense</t>
  </si>
  <si>
    <t>Remove Mitchell FGD Operating Expenses</t>
  </si>
  <si>
    <t>Lerah Scott</t>
  </si>
  <si>
    <t>Lerah Scott, Mike Belter</t>
  </si>
  <si>
    <t>Expense</t>
  </si>
  <si>
    <t>Remove Mitchell Plant FGD and Consumable Inventory from Rate Base</t>
  </si>
  <si>
    <t>Capital</t>
  </si>
  <si>
    <t>Removal of Mitchell FGD Environmental Surcharge Rider Revenues</t>
  </si>
  <si>
    <t>Lerah Scott, Mike Belter, Pricing Team</t>
  </si>
  <si>
    <t>Revenue</t>
  </si>
  <si>
    <t>Synchronize Fuel Expense</t>
  </si>
  <si>
    <t xml:space="preserve">Reset OSS Margin Baseline </t>
  </si>
  <si>
    <t>Remove Tariff P.P.A. Revenues and Expenses</t>
  </si>
  <si>
    <t>Aaron Thomas</t>
  </si>
  <si>
    <t>Remove Tariff D.S.M.C. Revenues and Expenses</t>
  </si>
  <si>
    <t>Remove Tariff R.E.A. Revenues and Expenses</t>
  </si>
  <si>
    <t>Remove Tariff K.E.D.S. Revenues and Expenses</t>
  </si>
  <si>
    <t>Specific Customer Adj</t>
  </si>
  <si>
    <t>Customer Annualization Adjustment</t>
  </si>
  <si>
    <t>Weather Normal Load Revenue Adjustment</t>
  </si>
  <si>
    <t>Adjust Interest on Customer Deposits</t>
  </si>
  <si>
    <t>David Spring</t>
  </si>
  <si>
    <t>Normalization of Storm Damage Expense (3-yr. avg.)</t>
  </si>
  <si>
    <t>Ashley Livingood, Jennifer Young</t>
  </si>
  <si>
    <t>Amortization of Big Sandy Unit 1 Operations Rider Deferral</t>
  </si>
  <si>
    <t>Elizabeth Baker</t>
  </si>
  <si>
    <t>Rate Case Expense</t>
  </si>
  <si>
    <t>Brian West</t>
  </si>
  <si>
    <t>Scott Bishop, Heather Whitney</t>
  </si>
  <si>
    <t>Amortization</t>
  </si>
  <si>
    <t>Eliminate Advertising Expense</t>
  </si>
  <si>
    <t>Lerah Scott, Heather Whitney</t>
  </si>
  <si>
    <t>Annualization of Lease Expense</t>
  </si>
  <si>
    <t>Adjust Pension and OPEB Expense</t>
  </si>
  <si>
    <t>Adjust Employee Related Group Benefit Expense</t>
  </si>
  <si>
    <t>Francie Bourland</t>
  </si>
  <si>
    <t>Adjust PJM LSE OATT Expense</t>
  </si>
  <si>
    <t>Adjust PJM Admin Fees</t>
  </si>
  <si>
    <t>Amortization of NERC Compliance and Cybersecurity Cost Deferral</t>
  </si>
  <si>
    <t>Remove Severance Expense</t>
  </si>
  <si>
    <t>27-33</t>
  </si>
  <si>
    <t>KPCo Incentive Compensation Expense Adjustment</t>
  </si>
  <si>
    <t>Elizabeth Baker w/assistance from Francie Bourland</t>
  </si>
  <si>
    <t>KPCo Annualization of Payroll Expense Adjustment</t>
  </si>
  <si>
    <t>KPCo Overtime Related to Employee Merit Increases Adjustment</t>
  </si>
  <si>
    <t>KPCo Savings Plan Expense Adjustment</t>
  </si>
  <si>
    <t>KPCo Medicare Tax Expense Adjustment</t>
  </si>
  <si>
    <t>KPCo Social Security Tax Expense Adjustment</t>
  </si>
  <si>
    <t>KPCo Social Security Tax Base Adjustment</t>
  </si>
  <si>
    <t>Eliminate Non-Recoverable Business Expenses</t>
  </si>
  <si>
    <t>Scott Bishop</t>
  </si>
  <si>
    <t>Annualization of Depreciation Expense (Excluding ARO Depreciation)</t>
  </si>
  <si>
    <t>David Spring, Jason Cash</t>
  </si>
  <si>
    <t>Depreciation</t>
  </si>
  <si>
    <t>Annualization of ARO Depreciation Expense</t>
  </si>
  <si>
    <t>Annualization of ARO Accretion Expense</t>
  </si>
  <si>
    <t>KPSC Maintenance Assessment</t>
  </si>
  <si>
    <t>Accounting</t>
  </si>
  <si>
    <t>Interest Synchronization Adjustment</t>
  </si>
  <si>
    <t>Elizabeth Baker, Pricing</t>
  </si>
  <si>
    <t>Tax</t>
  </si>
  <si>
    <t>AFUDC Offset Adjustment</t>
  </si>
  <si>
    <t>Mitchell Coal Stock Adjustment (Coal Inventory Adjustment)</t>
  </si>
  <si>
    <t>Amy Jeffries, Jeff Dial, Scott Bishop, Aaron Thomas</t>
  </si>
  <si>
    <t>Remove Big Sandy Unit 2 from Capitalization and Rate Base</t>
  </si>
  <si>
    <t>Tax &amp; Capitalization</t>
  </si>
  <si>
    <t>Adjustment to Recognize Accrued Surcharge Revenue Differences</t>
  </si>
  <si>
    <t>Book to Bill</t>
  </si>
  <si>
    <t>Alex Vaughn</t>
  </si>
  <si>
    <t>Adjust Vegetation Management Tree Trimming</t>
  </si>
  <si>
    <t>Everett Phillips</t>
  </si>
  <si>
    <t>Dusty Roll, Greg Bell</t>
  </si>
  <si>
    <t>Elimination of tariff insert Expense</t>
  </si>
  <si>
    <t>Rockport UPA Demand Expense</t>
  </si>
  <si>
    <t>Adjustment for Capacity Performance Insurance</t>
  </si>
  <si>
    <t>Adjustment to Defer and Amortize GreenHat Default Charges</t>
  </si>
  <si>
    <t>Expense &amp; Amortization</t>
  </si>
  <si>
    <t>Adjustment to Remove Joint Use Pole Rental Revenue and Expense Related to a Prior Period</t>
  </si>
  <si>
    <t>Remove Non-Ongoing Expense Related to the COVID-19 Pandemic</t>
  </si>
  <si>
    <t>Remove Insurance Proceeds Related to a Prior Period</t>
  </si>
  <si>
    <t>Remove Rockport Bill Adjustment Related to a Prior Period</t>
  </si>
  <si>
    <t>Amortization of Deferred Plant Maintenance Costs</t>
  </si>
  <si>
    <t>Annualization of Property Taxes</t>
  </si>
  <si>
    <t>Allyson Keaton</t>
  </si>
  <si>
    <t>Tom Johnson</t>
  </si>
  <si>
    <t xml:space="preserve">To remove an Out-of-Period Sales and Use Tax Audit Adjustment.  </t>
  </si>
  <si>
    <t xml:space="preserve">To remove an Out-of-Period State Business &amp; Occupation Tax Adjustment.  </t>
  </si>
  <si>
    <t>Remove Federal Income Tax Rider Expenses</t>
  </si>
  <si>
    <t>Remove Federal Income Tax Rider Revenues</t>
  </si>
  <si>
    <t>Add Deferred Plant Maintenance Regulatory Asset to Capitalization and Rate Base</t>
  </si>
  <si>
    <t>Remove NERC Compliance and Cybersecurity Investment from Capitalization and Rate Base</t>
  </si>
  <si>
    <t xml:space="preserve">Anualize End of Period Rates </t>
  </si>
  <si>
    <t>Remove Amortization of Rate Case Expense Deferral</t>
  </si>
  <si>
    <t>Wages and Salaries</t>
  </si>
  <si>
    <t>Twelve Months Ended 03/31/2020</t>
  </si>
  <si>
    <t>COLUMN A</t>
  </si>
  <si>
    <t>COLUMN B</t>
  </si>
  <si>
    <t>COLUMN C</t>
  </si>
  <si>
    <t>COLUMN D</t>
  </si>
  <si>
    <t>LINE</t>
  </si>
  <si>
    <t>OPERATING COMPANY</t>
  </si>
  <si>
    <t>AEPSC</t>
  </si>
  <si>
    <t>TOTAL</t>
  </si>
  <si>
    <t xml:space="preserve">  NO. </t>
  </si>
  <si>
    <t>ACCOUNT AND DESCRIPTION</t>
  </si>
  <si>
    <t xml:space="preserve">   Per Books  </t>
  </si>
  <si>
    <t>STEAM POWER GENERATION - OPERATION:</t>
  </si>
  <si>
    <t>500 SUPERVISION AND ENGINEERING</t>
  </si>
  <si>
    <t>501 FUEL</t>
  </si>
  <si>
    <t>502 STEAM EXPENSE</t>
  </si>
  <si>
    <t>503 STEAM FROM OTHER SOURCES</t>
  </si>
  <si>
    <t/>
  </si>
  <si>
    <t>504 STEAM TRANSFERRED (CR.)</t>
  </si>
  <si>
    <t>505 ELECTRIC EXPENSE</t>
  </si>
  <si>
    <t>506 MISC. STEAM POWER EXPENSE</t>
  </si>
  <si>
    <t>507 RENTS</t>
  </si>
  <si>
    <t>509 ALLOWANCES</t>
  </si>
  <si>
    <t>TOTAL OPERATION</t>
  </si>
  <si>
    <t>STEAM POWER GENERATION - MAINTENANCE:</t>
  </si>
  <si>
    <t>510 SUPERVISION AND ENGINEERING</t>
  </si>
  <si>
    <t>511 MAINTENANCE OF STRUCTURES</t>
  </si>
  <si>
    <t>512 MAINTENANCE OF BOILER PLANT</t>
  </si>
  <si>
    <t>513 MAINTENANCE OF ELECTRIC PLANT</t>
  </si>
  <si>
    <t>514 MTCE. OF MISC. STEAM PLANT</t>
  </si>
  <si>
    <t>515 MTCE. OF STEAM PROD. PLANT - NONMAJOR</t>
  </si>
  <si>
    <t>TOTAL MAINTENANCE</t>
  </si>
  <si>
    <t>TOTAL STEAM GENERATION EXPS.</t>
  </si>
  <si>
    <t>NUCLEAR POWER GENERATION - OPERATION:</t>
  </si>
  <si>
    <t>517 SUPV. AND ENGINEERING</t>
  </si>
  <si>
    <t>518 NUCLEAR FUEL EXPENSE</t>
  </si>
  <si>
    <t>519 COOLANTS AND WATER</t>
  </si>
  <si>
    <t>520 STEAM EXPENSES</t>
  </si>
  <si>
    <t>521 STEAM FROM OTHER SOURCES</t>
  </si>
  <si>
    <t>522 STEAM TRANSFERRED (CR.)</t>
  </si>
  <si>
    <t>523 ELECTRIC EXPENSES</t>
  </si>
  <si>
    <t>524 MISC. NUCLEAR POWER EXPS.</t>
  </si>
  <si>
    <t>525 RENTS</t>
  </si>
  <si>
    <t>NUCLEAR POWER GENERATION - MAINTENANCE:</t>
  </si>
  <si>
    <t>528 SUPERVISION AND ENGINEERING</t>
  </si>
  <si>
    <t>529 MAINTENANCE OF STRUCTURES</t>
  </si>
  <si>
    <t>530 MAINTENANCE OF REACTOR PLANT</t>
  </si>
  <si>
    <t>531 MAINTENANCE OF ELECTRIC PLANT</t>
  </si>
  <si>
    <t>532 MTCE. OF MISC. NUCLEAR PLANT</t>
  </si>
  <si>
    <t>TOTAL NUCLEAR EXPENSES</t>
  </si>
  <si>
    <t>HYDRAULIC POWER GEN. - OPERATION:</t>
  </si>
  <si>
    <t>535 SUPERVISION AND ENGINEERING</t>
  </si>
  <si>
    <t>536 WATER FOR POWER</t>
  </si>
  <si>
    <t>537 HYDRAULIC EXPENSES</t>
  </si>
  <si>
    <t>538 ELECTRIC EXPENSES</t>
  </si>
  <si>
    <t>539 MISC. HYDRO POWER GEN. EXPS.</t>
  </si>
  <si>
    <t>540 RENTS</t>
  </si>
  <si>
    <t>HYDRAULIC POWER - MAINTENANCE:</t>
  </si>
  <si>
    <t>541 SUPERVISION AND ENGINEERING</t>
  </si>
  <si>
    <t>542 MAINTENANCE OF STRUCTURES</t>
  </si>
  <si>
    <t>543 MTCE. - RESV., DAMS &amp; WATERWAYS</t>
  </si>
  <si>
    <t>544 MTCE. OF ELECTRIC PLANT</t>
  </si>
  <si>
    <t>545 MTCE. OF MISC. HYDRO PLANT</t>
  </si>
  <si>
    <t>TOTAL HYDRAULIC GEN. EXPS.</t>
  </si>
  <si>
    <t>OTHER POWER GENERATION - OPERATION:</t>
  </si>
  <si>
    <t>546 SUPERVISION AN ENGINEERING</t>
  </si>
  <si>
    <t>547 FUEL</t>
  </si>
  <si>
    <t>548 GENERATION EXPENSES</t>
  </si>
  <si>
    <t>549 MISC. OTHER POWER GEN. EXPS.</t>
  </si>
  <si>
    <t>550 RENTS</t>
  </si>
  <si>
    <t>OTHER POWER GENERATION - MAINTENANCE:</t>
  </si>
  <si>
    <t>551 SUPERVISION AND ENGINEERING</t>
  </si>
  <si>
    <t>552 MAINTENANCE OF STRUCTURES</t>
  </si>
  <si>
    <t>553 MTCE. OF GEN. &amp; ELECTRIC EQUIP</t>
  </si>
  <si>
    <t>554 MTCE. - MISC. OTH. POW. GEN. PLT.</t>
  </si>
  <si>
    <t>TOTAL OTH. POWER GEN. EXPS.</t>
  </si>
  <si>
    <t>OTHER POWER SUPPLY EXPS. - OPERATION:</t>
  </si>
  <si>
    <t>555 PURCHASED POWER</t>
  </si>
  <si>
    <t>556 SYS. CONTROL &amp; LOAD DISPATCH</t>
  </si>
  <si>
    <t>557 OTHER EXPENSES</t>
  </si>
  <si>
    <t>TOTAL OTH. POWER SUPPLY EXPS.</t>
  </si>
  <si>
    <t>TOTAL POWER GENERATION EXPENSES</t>
  </si>
  <si>
    <t>TRANSMISSION - OPERATION:</t>
  </si>
  <si>
    <t>560 SUPERVISION AND ENGINEERING</t>
  </si>
  <si>
    <t>561 LOAD DISPATCHING</t>
  </si>
  <si>
    <t>562 STATION EXPENSES</t>
  </si>
  <si>
    <t>563 OVERHEAD LINE EXPENSES</t>
  </si>
  <si>
    <t>Trans COS -Demand</t>
  </si>
  <si>
    <t>564 UNDERGROUND LINE EXPENSES</t>
  </si>
  <si>
    <t>565 TRANS. OF ELECT. BY OTHERS</t>
  </si>
  <si>
    <t>566 MISC. TRANSMISSION EXPENSES</t>
  </si>
  <si>
    <t>567 RENTS</t>
  </si>
  <si>
    <t>TRANSMISSION - MAINTENANCE:</t>
  </si>
  <si>
    <t>568 SUPERVISION AND ENGINEERING</t>
  </si>
  <si>
    <t>569 MAINTENANCE OF STRUCTURES</t>
  </si>
  <si>
    <t>570 MAINTENANCE OF STATION EQUIP.</t>
  </si>
  <si>
    <t>571 MAINTENANCE OF OVERHEAD LINES</t>
  </si>
  <si>
    <t>572 MAINTENANCE OF UNDERGROUND LINES</t>
  </si>
  <si>
    <t>573 MTCE. OF MIS. TRANS. PLANT</t>
  </si>
  <si>
    <t>TOTAL TRANSMISSION EXPENSES</t>
  </si>
  <si>
    <t>DISTRIBUTION - OPERATION:</t>
  </si>
  <si>
    <t>580 SUPERVISION AND ENGINEERING</t>
  </si>
  <si>
    <t>581 LOAD DISPATCHING</t>
  </si>
  <si>
    <t>582 STATION EXPENSES</t>
  </si>
  <si>
    <t>583 OVERHEAD LINE EXPENSES</t>
  </si>
  <si>
    <t>584 UNDERGROUND EXPENSES</t>
  </si>
  <si>
    <t>585 STR. LIGHT. &amp; SIG. SYS. EXPS.</t>
  </si>
  <si>
    <t>586 METER EXPENSES</t>
  </si>
  <si>
    <t>587 CUSTOMER INSTALLATION EXPS.</t>
  </si>
  <si>
    <t>588 MISC. DISTRIBUTION EXPENSES</t>
  </si>
  <si>
    <t>589 RENTS</t>
  </si>
  <si>
    <t>DISTRIBUTION - MAINTENANCE:</t>
  </si>
  <si>
    <t>590 SUPERVISION AND MAINTENANCE</t>
  </si>
  <si>
    <t>591 MAINTENANCE OF STRUCTURES</t>
  </si>
  <si>
    <t>592 MAINTENANCE OF STATION EQUIPMENT</t>
  </si>
  <si>
    <t>593 MAINTENANCE OF OVERHEAD LINES</t>
  </si>
  <si>
    <t>594 MTCE. OF UNDERGROUND LINES</t>
  </si>
  <si>
    <t>595 MAINTENANCE OF LINE TRANSF.</t>
  </si>
  <si>
    <t>596 MTCE. OF STR. LI. &amp; SIG. SYS.</t>
  </si>
  <si>
    <t>597 MAINTENANCE OF METERS</t>
  </si>
  <si>
    <t>598 MTCE. OF MISC. DIST. PLANT</t>
  </si>
  <si>
    <t>TOTAL DISTRIBUTION EXPENSES</t>
  </si>
  <si>
    <t>CUSTOMER RELATED EXPENSES - OPER:</t>
  </si>
  <si>
    <t>901 - 905 CUST. ACCTS. EXPENSES</t>
  </si>
  <si>
    <t>906 - 910 CUSTOMER SERVICES EXPENSES</t>
  </si>
  <si>
    <t>911 - 916 SALES EXPENSES</t>
  </si>
  <si>
    <t>TOTAL CUSTOMER RELATED EXPS.</t>
  </si>
  <si>
    <t>ADMIN. &amp; GENERAL EXPS - OPERATION:</t>
  </si>
  <si>
    <t>920 ADMIN. &amp; GENERAL SALARIES</t>
  </si>
  <si>
    <t>921 OFFICE SUPPLIES AND EXPENSES</t>
  </si>
  <si>
    <t>922 ADMIN. EXPS. TRANSFERRED (CR.)</t>
  </si>
  <si>
    <t>923 OUTSIDE SERVICES EMPLOYED</t>
  </si>
  <si>
    <t>924 PROPERTY INSURANCE</t>
  </si>
  <si>
    <t>A&amp;G Other</t>
  </si>
  <si>
    <t>925 INJURIES &amp; DAMAGES</t>
  </si>
  <si>
    <t>926 EMPLOYEE PENSIONS &amp; BENEFITS</t>
  </si>
  <si>
    <t>927 FRANCHISE REQUIREMENTS</t>
  </si>
  <si>
    <t>928 REGULATORY COMMISSION EXPENSES:</t>
  </si>
  <si>
    <t>929 DUPLICATE CHARGES (CR.)</t>
  </si>
  <si>
    <t>930.1 GEN. ADVERTISING EXPS.:</t>
  </si>
  <si>
    <t>930.2 MISC. GENERAL EXPS.:</t>
  </si>
  <si>
    <t>931 RENTS</t>
  </si>
  <si>
    <t>ADMIN &amp; GEN. EXPS. - MTCE. 932 - 935:</t>
  </si>
  <si>
    <t>TOTAL ADMIN &amp; GENERAL EXPS.</t>
  </si>
  <si>
    <t>TOTAL OPERATION AND MTCE. EXPS.</t>
  </si>
  <si>
    <t>6P1</t>
  </si>
  <si>
    <t>7P1(a)</t>
  </si>
  <si>
    <t>7P1(b)</t>
  </si>
  <si>
    <t>SECTION V</t>
  </si>
  <si>
    <t>FORM 1</t>
  </si>
  <si>
    <t>ENERGY &amp; CAPACITY CHARGES</t>
  </si>
  <si>
    <t>WORKPAPER S-7</t>
  </si>
  <si>
    <t>PAGE 1 of 2</t>
  </si>
  <si>
    <r>
      <t xml:space="preserve">LINE   </t>
    </r>
    <r>
      <rPr>
        <u/>
        <sz val="10"/>
        <rFont val="Arial"/>
        <family val="2"/>
      </rPr>
      <t>NO.</t>
    </r>
  </si>
  <si>
    <t>PURCHASED POWER</t>
  </si>
  <si>
    <t>ENERGY</t>
  </si>
  <si>
    <t>CAPACITY</t>
  </si>
  <si>
    <t>(1)</t>
  </si>
  <si>
    <t>Purchased</t>
  </si>
  <si>
    <t>System Pool</t>
  </si>
  <si>
    <t>Total Purchased Power</t>
  </si>
  <si>
    <t>System Sales / Resale</t>
  </si>
  <si>
    <t>Exclude FERC RQ</t>
  </si>
  <si>
    <t>System Sales/Resale's - Associated Companies</t>
  </si>
  <si>
    <t>Transmission Charges</t>
  </si>
  <si>
    <t>System Sales Clause</t>
  </si>
  <si>
    <t>Total System Sales</t>
  </si>
  <si>
    <t>Backup Energy</t>
  </si>
  <si>
    <t>Total   (LINE 3 - LINES 8 &amp; 9)</t>
  </si>
  <si>
    <t>Pages 326                              to 327</t>
  </si>
  <si>
    <t>PAGE 2 of 2</t>
  </si>
  <si>
    <r>
      <t xml:space="preserve">DEMAND /                 </t>
    </r>
    <r>
      <rPr>
        <u/>
        <sz val="10"/>
        <rFont val="Arial"/>
        <family val="2"/>
      </rPr>
      <t>CAPACITY</t>
    </r>
  </si>
  <si>
    <t>Purchased Power - Non Affiliated</t>
  </si>
  <si>
    <t>5550001</t>
  </si>
  <si>
    <t>Purchased Power -                                               Non Trading - Nonassociated</t>
  </si>
  <si>
    <t>5550023</t>
  </si>
  <si>
    <t>Purchase Power Capacity</t>
  </si>
  <si>
    <t>5550032</t>
  </si>
  <si>
    <t>Gas - Conversion  - Mone Plant</t>
  </si>
  <si>
    <t>5550035</t>
  </si>
  <si>
    <t>PJM Normal Purchases                                         (non-ECR)</t>
  </si>
  <si>
    <t>5550036</t>
  </si>
  <si>
    <t>PJM Emergency Energy Purchases</t>
  </si>
  <si>
    <t>5550039</t>
  </si>
  <si>
    <t>PJM Inadvertent Meter Res - OSS</t>
  </si>
  <si>
    <t>5550040</t>
  </si>
  <si>
    <t>PJM Inadvertent Meter Res - LSE</t>
  </si>
  <si>
    <t>5550041</t>
  </si>
  <si>
    <t>PJM Ancillary Serv - Sync</t>
  </si>
  <si>
    <t>5550074</t>
  </si>
  <si>
    <t>PJM Reactive - Charge</t>
  </si>
  <si>
    <t>5550075</t>
  </si>
  <si>
    <t>PJM Reactive - Credit</t>
  </si>
  <si>
    <t>5550076</t>
  </si>
  <si>
    <t>PJM Black Start - Charge</t>
  </si>
  <si>
    <t>5550077</t>
  </si>
  <si>
    <t>PJM Black Start - Credit</t>
  </si>
  <si>
    <t>5550078</t>
  </si>
  <si>
    <t>PJM Regulation - Charge</t>
  </si>
  <si>
    <t>5550079</t>
  </si>
  <si>
    <t>PJM Regulation - Credit</t>
  </si>
  <si>
    <t>5550080</t>
  </si>
  <si>
    <t>PJM Hourly Net Purchases - FERC</t>
  </si>
  <si>
    <t>5550083</t>
  </si>
  <si>
    <t>PJM Spinning Reserve - Charge</t>
  </si>
  <si>
    <t>5550084</t>
  </si>
  <si>
    <t>PJM Spinning Reserve - Credit</t>
  </si>
  <si>
    <t>5550088</t>
  </si>
  <si>
    <t>Normal Capacity Purchases</t>
  </si>
  <si>
    <t>5550090</t>
  </si>
  <si>
    <t>PJM 30 Minute Supply Reserve Charge - LSE</t>
  </si>
  <si>
    <t>5550093</t>
  </si>
  <si>
    <t>Peak Hour Availability Charge - LSE</t>
  </si>
  <si>
    <t>5550094</t>
  </si>
  <si>
    <t>Purchased Power - Fuel</t>
  </si>
  <si>
    <t>5550099</t>
  </si>
  <si>
    <t>PJM Purchases - non ECR - Auction</t>
  </si>
  <si>
    <t>5550100</t>
  </si>
  <si>
    <t>Capacity Purchases - Auction</t>
  </si>
  <si>
    <t>5550107</t>
  </si>
  <si>
    <t>Capacity Purchases - Trading</t>
  </si>
  <si>
    <t>5550123</t>
  </si>
  <si>
    <t>PJM OpRes-LSE-Charge</t>
  </si>
  <si>
    <t>5550124</t>
  </si>
  <si>
    <t>PJM Implicit Congestion-LSE</t>
  </si>
  <si>
    <t>5550132</t>
  </si>
  <si>
    <t>PJM FTR Revenue-LSE</t>
  </si>
  <si>
    <t>5550137</t>
  </si>
  <si>
    <t>PJM OpRes-LSE-Credit</t>
  </si>
  <si>
    <t>5550139</t>
  </si>
  <si>
    <t>Geneartion Deactivation Expense</t>
  </si>
  <si>
    <t>5550141</t>
  </si>
  <si>
    <t>Purchase Power-PPA Deferred</t>
  </si>
  <si>
    <t>5550142</t>
  </si>
  <si>
    <t>KY Env Sur - Purchase Power</t>
  </si>
  <si>
    <t>5550143</t>
  </si>
  <si>
    <t>BS1OR PJM Over/Under Recovery</t>
  </si>
  <si>
    <t>5550153</t>
  </si>
  <si>
    <t>PurchPower -Rockport Def-Non Aff</t>
  </si>
  <si>
    <t>5550326</t>
  </si>
  <si>
    <t>PJM Transm Loss Charges - LSE</t>
  </si>
  <si>
    <t>5550327</t>
  </si>
  <si>
    <t>PJM Transm Loss Credits-LSE</t>
  </si>
  <si>
    <t>5550328</t>
  </si>
  <si>
    <t>PJM FC Penalty Credit</t>
  </si>
  <si>
    <t>5550329</t>
  </si>
  <si>
    <t>PJM FC Penalty Charge</t>
  </si>
  <si>
    <t>Total Purchased Power -                                       Non Affiliated</t>
  </si>
  <si>
    <t>Purchased Power - Affiliated</t>
  </si>
  <si>
    <t>Page 327,                                    Line 1                                                                           5550002</t>
  </si>
  <si>
    <t>Purchased Power</t>
  </si>
  <si>
    <t>5550027                                       5550046</t>
  </si>
  <si>
    <t>Purchased Power  - Rockport</t>
  </si>
  <si>
    <t>5550046</t>
  </si>
  <si>
    <t>35A</t>
  </si>
  <si>
    <t>Purchased Power - Other</t>
  </si>
  <si>
    <t>5550004</t>
  </si>
  <si>
    <r>
      <t xml:space="preserve">Purchased Power  -                 Pool Capacity </t>
    </r>
    <r>
      <rPr>
        <b/>
        <sz val="10"/>
        <color indexed="12"/>
        <rFont val="Arial"/>
        <family val="2"/>
      </rPr>
      <t>(System Pool)</t>
    </r>
  </si>
  <si>
    <t>5550005</t>
  </si>
  <si>
    <r>
      <t xml:space="preserve">Purchased Power  -                 Pool Energy </t>
    </r>
    <r>
      <rPr>
        <b/>
        <sz val="10"/>
        <color indexed="12"/>
        <rFont val="Arial"/>
        <family val="2"/>
      </rPr>
      <t>(System Pool)</t>
    </r>
  </si>
  <si>
    <t>5550101</t>
  </si>
  <si>
    <t>Purchased Power -                                                                   Pool Non Fuel - Affiliated</t>
  </si>
  <si>
    <t>5550102</t>
  </si>
  <si>
    <t>Purchased Power -                                                                   Pool Non Fuel - OSS - Affiliated</t>
  </si>
  <si>
    <t>Total Purchased Power -                                       Affiliated</t>
  </si>
  <si>
    <t>Pages 310 &amp; 311</t>
  </si>
  <si>
    <t>System Sales/Resale</t>
  </si>
  <si>
    <t>Provided by Malinda Deilman</t>
  </si>
  <si>
    <t>447 Acct Detail</t>
  </si>
  <si>
    <t>447 accts</t>
  </si>
  <si>
    <t xml:space="preserve">See Tab                                 System Sales                      Assoc Co  </t>
  </si>
  <si>
    <t>FERC FORM 1,                      Page 311,                            Column (K)</t>
  </si>
  <si>
    <t>Subtotal                                 Non-RQ</t>
  </si>
  <si>
    <t>Calculated                                  System Sales                                                                 Revenue</t>
  </si>
  <si>
    <t>See Calculation - Billed &amp; Estimated</t>
  </si>
  <si>
    <t>Total (Line 21 - Lines 26 and 27)</t>
  </si>
  <si>
    <t>==========</t>
  </si>
  <si>
    <t>TWELVE MONTHS Updated to 03/31/2020</t>
  </si>
  <si>
    <t>AFUDC - Intangible Credits</t>
  </si>
  <si>
    <t>8P1</t>
  </si>
  <si>
    <t>Sum of amount</t>
  </si>
  <si>
    <t>Row Labels</t>
  </si>
  <si>
    <t>AFUDC - Debt</t>
  </si>
  <si>
    <t>AFUDC - Equity</t>
  </si>
  <si>
    <t>Intangible Grand Total</t>
  </si>
  <si>
    <t>Total without Intangible</t>
  </si>
  <si>
    <t>Grand Total with Intangible</t>
  </si>
  <si>
    <t>Demand System Peaks</t>
  </si>
  <si>
    <t>Net Energy Requirements</t>
  </si>
  <si>
    <t>Coincident Peak Demand (MW)*</t>
  </si>
  <si>
    <t>Peak</t>
  </si>
  <si>
    <t>System</t>
  </si>
  <si>
    <t>Month</t>
  </si>
  <si>
    <t>Date</t>
  </si>
  <si>
    <t>Hour (EST)</t>
  </si>
  <si>
    <t>Internal</t>
  </si>
  <si>
    <t>Sales</t>
  </si>
  <si>
    <t>Note: * Load coincident with Kentucky Power Company's peak internal demand.</t>
  </si>
  <si>
    <t>Kentucky Power</t>
  </si>
  <si>
    <t>TYE 03-31-20</t>
  </si>
  <si>
    <t xml:space="preserve">Generation </t>
  </si>
  <si>
    <t xml:space="preserve">Purchases </t>
  </si>
  <si>
    <t>Sales for Resale</t>
  </si>
  <si>
    <t>Losses</t>
  </si>
  <si>
    <t>MWh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</si>
  <si>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</si>
  <si>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</si>
  <si>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</si>
  <si>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</si>
  <si>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</si>
  <si>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</si>
  <si>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</si>
  <si>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</si>
  <si>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</si>
  <si>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</si>
  <si>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</si>
  <si>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</si>
  <si>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KY FAC Filing - Page 3 of 5</t>
  </si>
  <si>
    <t>Sum of Sum Stat Amt</t>
  </si>
  <si>
    <t>Category</t>
  </si>
  <si>
    <t>Class</t>
  </si>
  <si>
    <t>Customer Name</t>
  </si>
  <si>
    <t>Other</t>
  </si>
  <si>
    <t xml:space="preserve">Energy </t>
  </si>
  <si>
    <t>MWHs</t>
  </si>
  <si>
    <t>OS</t>
  </si>
  <si>
    <t>Adjustment</t>
  </si>
  <si>
    <t>AEP Service Corporation</t>
  </si>
  <si>
    <t>Amerex Power, Ltd</t>
  </si>
  <si>
    <t>B.P. Energy Company</t>
  </si>
  <si>
    <t>BGC Financial LP</t>
  </si>
  <si>
    <t>Citigroup Energy Inc.</t>
  </si>
  <si>
    <t>Commonwealth Edison Company</t>
  </si>
  <si>
    <t>DP&amp;L Power Services</t>
  </si>
  <si>
    <t>Duke Energy Ohio, Inc</t>
  </si>
  <si>
    <t>Duquesne Light Company</t>
  </si>
  <si>
    <t>EOH Holdings, LLC</t>
  </si>
  <si>
    <t>Evolution Markets Futures, LLC</t>
  </si>
  <si>
    <t>FirstEnergy Trading Services</t>
  </si>
  <si>
    <t>ICAP Energy LLC</t>
  </si>
  <si>
    <t>ICE Trade Vault LLC</t>
  </si>
  <si>
    <t>IVG Energy, LTD</t>
  </si>
  <si>
    <t>Mizuho Securities USA Inc</t>
  </si>
  <si>
    <t>Morgan Stanley Capt.</t>
  </si>
  <si>
    <t>Ohio Power Company (Auction)</t>
  </si>
  <si>
    <t>PJM Interconnection</t>
  </si>
  <si>
    <t>PPL Electric Utilities Corp</t>
  </si>
  <si>
    <t>PVM Futures, Inc.</t>
  </si>
  <si>
    <t>RBC Capital Market, LLC</t>
  </si>
  <si>
    <t>SPSR2 - Marex Spectron</t>
  </si>
  <si>
    <t>Tax Reform Activity</t>
  </si>
  <si>
    <t>TFS Energy</t>
  </si>
  <si>
    <t>TFS Energy Futures, LLC</t>
  </si>
  <si>
    <t>Trident Brokerage Services, LLC</t>
  </si>
  <si>
    <t>Tullett Prebon Americas Corp.</t>
  </si>
  <si>
    <t>TVA Bulk Power Trading</t>
  </si>
  <si>
    <t>Wabash Valley Power Assn Inc.</t>
  </si>
  <si>
    <t>Wells Fargo Securities, LLC</t>
  </si>
  <si>
    <t>RQ</t>
  </si>
  <si>
    <t>City of Olive Hill</t>
  </si>
  <si>
    <t>City of Vanceburg</t>
  </si>
  <si>
    <t>PJM Transmission for RQ Customers</t>
  </si>
  <si>
    <t>9&amp;10P1</t>
  </si>
  <si>
    <t>9&amp;10P2</t>
  </si>
  <si>
    <t>9&amp;10P3</t>
  </si>
  <si>
    <t>Olive Hill and Vanceburg 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</si>
</sst>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#,##0.000_);\(#,##0.000\)"/>
    <numFmt numFmtId="165" formatCode="0.000"/>
    <numFmt numFmtId="166" formatCode="_(* #,##0_);_(* \(#,##0\);_(* &quot;-&quot;??_);_(@_)"/>
    <numFmt numFmtId="167" formatCode="0_);\(0\)"/>
    <numFmt numFmtId="168" formatCode="#,##0.000000000_);\(#,##0.000000000\)"/>
    <numFmt numFmtId="169" formatCode="#,##0.0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color indexed="12"/>
      <name val="Arial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b/>
      <sz val="10"/>
      <color indexed="12"/>
      <name val="Arial Narrow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6"/>
      <name val="Arial"/>
      <family val="2"/>
    </font>
    <font>
      <b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6"/>
      <name val="MS Sans Serif"/>
      <family val="2"/>
    </font>
    <font>
      <sz val="7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0"/>
      <name val="Calibri Light"/>
      <family val="1"/>
      <scheme val="major"/>
    </font>
    <font>
      <b/>
      <sz val="10"/>
      <name val="Calibri Light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</borders>
  <cellStyleXfs count="6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Fill="1" applyProtection="1">
      <protection locked="0"/>
    </xf>
    <xf numFmtId="43" fontId="0" fillId="0" borderId="0" xfId="2" applyFont="1" applyFill="1" applyProtection="1">
      <protection locked="0"/>
    </xf>
    <xf numFmtId="43" fontId="0" fillId="0" borderId="0" xfId="0" applyNumberFormat="1" applyFill="1"/>
    <xf numFmtId="0" fontId="4" fillId="0" borderId="0" xfId="0" applyFont="1" applyFill="1"/>
    <xf numFmtId="0" fontId="0" fillId="0" borderId="0" xfId="0" applyFill="1"/>
    <xf numFmtId="43" fontId="0" fillId="0" borderId="0" xfId="2" applyFont="1"/>
    <xf numFmtId="43" fontId="0" fillId="0" borderId="2" xfId="2" applyFont="1" applyBorder="1"/>
    <xf numFmtId="43" fontId="0" fillId="0" borderId="0" xfId="2" applyFont="1" applyFill="1"/>
    <xf numFmtId="0" fontId="0" fillId="0" borderId="1" xfId="0" applyFill="1" applyBorder="1" applyAlignment="1" applyProtection="1">
      <alignment horizontal="center"/>
      <protection locked="0"/>
    </xf>
    <xf numFmtId="43" fontId="0" fillId="0" borderId="1" xfId="2" applyFont="1" applyFill="1" applyBorder="1" applyAlignment="1" applyProtection="1">
      <alignment horizontal="center"/>
      <protection locked="0"/>
    </xf>
    <xf numFmtId="43" fontId="4" fillId="0" borderId="0" xfId="0" applyNumberFormat="1" applyFont="1" applyFill="1"/>
    <xf numFmtId="43" fontId="4" fillId="0" borderId="2" xfId="2" applyFont="1" applyFill="1" applyBorder="1"/>
    <xf numFmtId="43" fontId="0" fillId="0" borderId="2" xfId="2" applyFont="1" applyFill="1" applyBorder="1"/>
    <xf numFmtId="0" fontId="0" fillId="0" borderId="0" xfId="0" applyAlignment="1">
      <alignment horizontal="center" wrapText="1"/>
    </xf>
    <xf numFmtId="5" fontId="1" fillId="0" borderId="0" xfId="3" applyNumberFormat="1" applyFill="1"/>
    <xf numFmtId="37" fontId="1" fillId="0" borderId="0" xfId="3" applyNumberFormat="1" applyFill="1"/>
    <xf numFmtId="0" fontId="1" fillId="0" borderId="0" xfId="3" applyFill="1"/>
    <xf numFmtId="0" fontId="1" fillId="0" borderId="0" xfId="3" applyFill="1" applyAlignment="1">
      <alignment horizontal="center"/>
    </xf>
    <xf numFmtId="0" fontId="6" fillId="0" borderId="0" xfId="3" applyFont="1" applyFill="1"/>
    <xf numFmtId="49" fontId="7" fillId="0" borderId="0" xfId="3" applyNumberFormat="1" applyFont="1" applyFill="1" applyAlignment="1">
      <alignment horizontal="center"/>
    </xf>
    <xf numFmtId="0" fontId="8" fillId="0" borderId="0" xfId="3" applyFont="1" applyFill="1" applyAlignment="1">
      <alignment horizontal="center"/>
    </xf>
    <xf numFmtId="49" fontId="1" fillId="0" borderId="0" xfId="3" applyNumberFormat="1" applyFill="1" applyAlignment="1">
      <alignment horizontal="center" wrapText="1"/>
    </xf>
    <xf numFmtId="49" fontId="8" fillId="0" borderId="0" xfId="3" applyNumberFormat="1" applyFont="1" applyFill="1" applyAlignment="1">
      <alignment horizontal="center" wrapText="1"/>
    </xf>
    <xf numFmtId="49" fontId="1" fillId="0" borderId="0" xfId="3" applyNumberFormat="1" applyFill="1" applyAlignment="1">
      <alignment wrapText="1"/>
    </xf>
    <xf numFmtId="49" fontId="1" fillId="0" borderId="0" xfId="3" applyNumberFormat="1" applyFont="1" applyFill="1" applyAlignment="1">
      <alignment horizontal="center" wrapText="1"/>
    </xf>
    <xf numFmtId="37" fontId="1" fillId="0" borderId="0" xfId="3" applyNumberFormat="1" applyFill="1" applyAlignment="1">
      <alignment horizontal="center"/>
    </xf>
    <xf numFmtId="37" fontId="1" fillId="0" borderId="0" xfId="3" applyNumberFormat="1" applyFill="1" applyAlignment="1">
      <alignment horizontal="left"/>
    </xf>
    <xf numFmtId="164" fontId="1" fillId="0" borderId="0" xfId="3" applyNumberFormat="1" applyFill="1"/>
    <xf numFmtId="49" fontId="1" fillId="0" borderId="0" xfId="3" applyNumberFormat="1" applyFill="1"/>
    <xf numFmtId="49" fontId="1" fillId="0" borderId="0" xfId="3" applyNumberFormat="1" applyFill="1" applyAlignment="1">
      <alignment horizontal="right"/>
    </xf>
    <xf numFmtId="164" fontId="9" fillId="0" borderId="0" xfId="3" applyNumberFormat="1" applyFont="1" applyFill="1"/>
    <xf numFmtId="43" fontId="11" fillId="0" borderId="0" xfId="3" applyNumberFormat="1" applyFont="1" applyFill="1"/>
    <xf numFmtId="39" fontId="11" fillId="0" borderId="0" xfId="3" applyNumberFormat="1" applyFont="1" applyFill="1"/>
    <xf numFmtId="39" fontId="11" fillId="0" borderId="0" xfId="3" applyNumberFormat="1" applyFont="1" applyFill="1" applyBorder="1"/>
    <xf numFmtId="39" fontId="11" fillId="0" borderId="2" xfId="3" applyNumberFormat="1" applyFont="1" applyFill="1" applyBorder="1"/>
    <xf numFmtId="7" fontId="11" fillId="0" borderId="4" xfId="3" applyNumberFormat="1" applyFont="1" applyFill="1" applyBorder="1"/>
    <xf numFmtId="38" fontId="1" fillId="0" borderId="0" xfId="3" applyNumberFormat="1" applyFont="1" applyFill="1"/>
    <xf numFmtId="5" fontId="11" fillId="0" borderId="0" xfId="0" applyNumberFormat="1" applyFont="1" applyFill="1"/>
    <xf numFmtId="37" fontId="11" fillId="0" borderId="2" xfId="0" applyNumberFormat="1" applyFont="1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49" fontId="15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 wrapText="1"/>
    </xf>
    <xf numFmtId="49" fontId="8" fillId="0" borderId="0" xfId="0" applyNumberFormat="1" applyFont="1" applyFill="1" applyAlignment="1">
      <alignment horizontal="center" wrapText="1"/>
    </xf>
    <xf numFmtId="49" fontId="0" fillId="0" borderId="0" xfId="0" applyNumberFormat="1" applyFill="1" applyAlignment="1">
      <alignment wrapText="1"/>
    </xf>
    <xf numFmtId="49" fontId="1" fillId="0" borderId="0" xfId="0" applyNumberFormat="1" applyFont="1" applyFill="1" applyAlignment="1">
      <alignment horizontal="center" wrapText="1"/>
    </xf>
    <xf numFmtId="37" fontId="0" fillId="0" borderId="0" xfId="0" applyNumberFormat="1" applyFill="1" applyAlignment="1">
      <alignment horizontal="center"/>
    </xf>
    <xf numFmtId="5" fontId="0" fillId="0" borderId="0" xfId="0" applyNumberFormat="1" applyFill="1"/>
    <xf numFmtId="164" fontId="0" fillId="0" borderId="0" xfId="0" applyNumberFormat="1" applyFill="1"/>
    <xf numFmtId="49" fontId="0" fillId="0" borderId="0" xfId="0" applyNumberFormat="1" applyFill="1"/>
    <xf numFmtId="49" fontId="0" fillId="0" borderId="0" xfId="0" applyNumberFormat="1" applyFill="1" applyAlignment="1">
      <alignment horizontal="center"/>
    </xf>
    <xf numFmtId="37" fontId="0" fillId="0" borderId="0" xfId="0" applyNumberFormat="1" applyFill="1"/>
    <xf numFmtId="49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0" fontId="8" fillId="0" borderId="0" xfId="0" applyFont="1" applyFill="1"/>
    <xf numFmtId="37" fontId="0" fillId="0" borderId="0" xfId="0" applyNumberFormat="1" applyFill="1" applyBorder="1"/>
    <xf numFmtId="0" fontId="0" fillId="0" borderId="0" xfId="0" applyFill="1" applyAlignment="1">
      <alignment horizontal="left" wrapText="1"/>
    </xf>
    <xf numFmtId="49" fontId="0" fillId="0" borderId="0" xfId="0" applyNumberFormat="1" applyFill="1" applyAlignment="1">
      <alignment horizontal="left" wrapText="1"/>
    </xf>
    <xf numFmtId="0" fontId="14" fillId="0" borderId="0" xfId="0" applyFont="1" applyFill="1"/>
    <xf numFmtId="0" fontId="11" fillId="0" borderId="0" xfId="0" applyFont="1" applyFill="1"/>
    <xf numFmtId="49" fontId="11" fillId="0" borderId="0" xfId="0" applyNumberFormat="1" applyFont="1" applyFill="1" applyAlignment="1">
      <alignment wrapText="1"/>
    </xf>
    <xf numFmtId="7" fontId="11" fillId="0" borderId="0" xfId="0" applyNumberFormat="1" applyFont="1" applyFill="1"/>
    <xf numFmtId="0" fontId="11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left" wrapText="1"/>
    </xf>
    <xf numFmtId="37" fontId="11" fillId="0" borderId="0" xfId="0" applyNumberFormat="1" applyFont="1" applyFill="1" applyAlignment="1">
      <alignment horizontal="right"/>
    </xf>
    <xf numFmtId="39" fontId="11" fillId="0" borderId="0" xfId="0" applyNumberFormat="1" applyFont="1" applyFill="1"/>
    <xf numFmtId="49" fontId="11" fillId="0" borderId="0" xfId="0" applyNumberFormat="1" applyFont="1" applyFill="1" applyAlignment="1">
      <alignment horizontal="center" wrapText="1"/>
    </xf>
    <xf numFmtId="37" fontId="11" fillId="0" borderId="0" xfId="0" applyNumberFormat="1" applyFont="1" applyFill="1"/>
    <xf numFmtId="49" fontId="11" fillId="0" borderId="0" xfId="0" applyNumberFormat="1" applyFont="1" applyFill="1" applyAlignment="1">
      <alignment horizontal="left" wrapText="1"/>
    </xf>
    <xf numFmtId="3" fontId="11" fillId="0" borderId="4" xfId="0" applyNumberFormat="1" applyFont="1" applyFill="1" applyBorder="1"/>
    <xf numFmtId="3" fontId="0" fillId="0" borderId="0" xfId="0" applyNumberFormat="1" applyFill="1"/>
    <xf numFmtId="0" fontId="11" fillId="0" borderId="0" xfId="3" applyFont="1" applyFill="1"/>
    <xf numFmtId="49" fontId="9" fillId="0" borderId="0" xfId="3" applyNumberFormat="1" applyFont="1" applyFill="1" applyAlignment="1">
      <alignment horizontal="center" wrapText="1"/>
    </xf>
    <xf numFmtId="39" fontId="1" fillId="0" borderId="0" xfId="3" applyNumberFormat="1" applyFill="1"/>
    <xf numFmtId="0" fontId="6" fillId="0" borderId="0" xfId="3" applyFont="1" applyFill="1" applyAlignment="1">
      <alignment horizontal="center"/>
    </xf>
    <xf numFmtId="49" fontId="6" fillId="0" borderId="0" xfId="3" applyNumberFormat="1" applyFont="1" applyFill="1" applyAlignment="1">
      <alignment horizontal="center" wrapText="1"/>
    </xf>
    <xf numFmtId="37" fontId="9" fillId="0" borderId="0" xfId="3" applyNumberFormat="1" applyFont="1" applyFill="1"/>
    <xf numFmtId="164" fontId="1" fillId="0" borderId="0" xfId="3" applyNumberFormat="1" applyFill="1" applyAlignment="1">
      <alignment horizontal="right"/>
    </xf>
    <xf numFmtId="37" fontId="6" fillId="0" borderId="0" xfId="3" applyNumberFormat="1" applyFont="1" applyFill="1"/>
    <xf numFmtId="49" fontId="11" fillId="0" borderId="0" xfId="3" applyNumberFormat="1" applyFont="1" applyFill="1" applyAlignment="1">
      <alignment horizontal="center" wrapText="1"/>
    </xf>
    <xf numFmtId="49" fontId="12" fillId="0" borderId="0" xfId="3" applyNumberFormat="1" applyFont="1" applyFill="1" applyAlignment="1">
      <alignment horizontal="right" wrapText="1"/>
    </xf>
    <xf numFmtId="0" fontId="13" fillId="0" borderId="0" xfId="3" applyFont="1" applyFill="1"/>
    <xf numFmtId="39" fontId="12" fillId="0" borderId="0" xfId="3" applyNumberFormat="1" applyFont="1" applyFill="1"/>
    <xf numFmtId="49" fontId="13" fillId="0" borderId="0" xfId="3" applyNumberFormat="1" applyFont="1" applyFill="1" applyAlignment="1">
      <alignment wrapText="1"/>
    </xf>
    <xf numFmtId="39" fontId="12" fillId="0" borderId="3" xfId="3" applyNumberFormat="1" applyFont="1" applyFill="1" applyBorder="1"/>
    <xf numFmtId="39" fontId="13" fillId="0" borderId="0" xfId="3" applyNumberFormat="1" applyFont="1" applyFill="1"/>
    <xf numFmtId="49" fontId="14" fillId="0" borderId="0" xfId="3" applyNumberFormat="1" applyFont="1" applyFill="1" applyAlignment="1">
      <alignment wrapText="1"/>
    </xf>
    <xf numFmtId="49" fontId="11" fillId="0" borderId="0" xfId="3" applyNumberFormat="1" applyFont="1" applyFill="1" applyAlignment="1">
      <alignment wrapText="1"/>
    </xf>
    <xf numFmtId="49" fontId="11" fillId="0" borderId="0" xfId="3" applyNumberFormat="1" applyFont="1" applyFill="1" applyAlignment="1">
      <alignment horizontal="left" wrapText="1"/>
    </xf>
    <xf numFmtId="37" fontId="11" fillId="0" borderId="0" xfId="3" applyNumberFormat="1" applyFont="1" applyFill="1" applyBorder="1"/>
    <xf numFmtId="0" fontId="0" fillId="0" borderId="0" xfId="0" applyNumberFormat="1" applyFont="1" applyFill="1" applyBorder="1" applyAlignment="1"/>
    <xf numFmtId="0" fontId="1" fillId="0" borderId="0" xfId="0" applyFont="1"/>
    <xf numFmtId="0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1" fillId="0" borderId="0" xfId="0" applyFont="1" applyFill="1"/>
    <xf numFmtId="0" fontId="0" fillId="0" borderId="0" xfId="0" applyNumberFormat="1" applyFont="1" applyFill="1" applyBorder="1" applyAlignment="1">
      <alignment horizontal="center"/>
    </xf>
    <xf numFmtId="43" fontId="0" fillId="0" borderId="11" xfId="0" applyNumberFormat="1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43" fontId="0" fillId="0" borderId="6" xfId="0" applyNumberFormat="1" applyFill="1" applyBorder="1"/>
    <xf numFmtId="43" fontId="0" fillId="0" borderId="12" xfId="0" applyNumberFormat="1" applyFill="1" applyBorder="1"/>
    <xf numFmtId="0" fontId="0" fillId="0" borderId="6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/>
    <xf numFmtId="43" fontId="0" fillId="0" borderId="14" xfId="0" applyNumberFormat="1" applyFill="1" applyBorder="1"/>
    <xf numFmtId="43" fontId="0" fillId="0" borderId="16" xfId="0" applyNumberFormat="1" applyFill="1" applyBorder="1"/>
    <xf numFmtId="43" fontId="0" fillId="0" borderId="17" xfId="0" applyNumberFormat="1" applyFill="1" applyBorder="1"/>
    <xf numFmtId="0" fontId="0" fillId="0" borderId="0" xfId="0" applyFill="1" applyAlignment="1">
      <alignment wrapText="1"/>
    </xf>
    <xf numFmtId="43" fontId="1" fillId="0" borderId="0" xfId="2" applyFont="1" applyFill="1"/>
    <xf numFmtId="3" fontId="1" fillId="0" borderId="0" xfId="0" applyNumberFormat="1" applyFont="1" applyFill="1" applyBorder="1" applyAlignment="1"/>
    <xf numFmtId="43" fontId="3" fillId="0" borderId="0" xfId="2" applyFill="1"/>
    <xf numFmtId="3" fontId="1" fillId="0" borderId="0" xfId="0" applyNumberFormat="1" applyFont="1" applyFill="1" applyBorder="1" applyAlignment="1">
      <alignment horizontal="left"/>
    </xf>
    <xf numFmtId="43" fontId="3" fillId="0" borderId="3" xfId="2" applyFill="1" applyBorder="1"/>
    <xf numFmtId="43" fontId="3" fillId="0" borderId="2" xfId="2" applyFill="1" applyBorder="1"/>
    <xf numFmtId="40" fontId="0" fillId="0" borderId="3" xfId="0" applyNumberFormat="1" applyFill="1" applyBorder="1"/>
    <xf numFmtId="0" fontId="1" fillId="0" borderId="0" xfId="0" applyFont="1" applyFill="1" applyBorder="1"/>
    <xf numFmtId="4" fontId="1" fillId="0" borderId="0" xfId="0" applyNumberFormat="1" applyFont="1" applyFill="1"/>
    <xf numFmtId="43" fontId="1" fillId="0" borderId="0" xfId="0" applyNumberFormat="1" applyFont="1" applyFill="1"/>
    <xf numFmtId="0" fontId="6" fillId="0" borderId="0" xfId="0" applyFont="1" applyFill="1" applyBorder="1" applyAlignment="1">
      <alignment vertical="center"/>
    </xf>
    <xf numFmtId="40" fontId="0" fillId="0" borderId="0" xfId="0" applyNumberFormat="1" applyFill="1"/>
    <xf numFmtId="0" fontId="19" fillId="0" borderId="0" xfId="0" applyFont="1" applyFill="1"/>
    <xf numFmtId="43" fontId="3" fillId="0" borderId="20" xfId="2" applyFill="1" applyBorder="1"/>
    <xf numFmtId="0" fontId="1" fillId="0" borderId="0" xfId="4" applyFill="1" applyBorder="1" applyAlignment="1">
      <alignment horizontal="center"/>
    </xf>
    <xf numFmtId="0" fontId="1" fillId="0" borderId="0" xfId="4" applyFill="1" applyBorder="1"/>
    <xf numFmtId="0" fontId="0" fillId="0" borderId="0" xfId="0" applyFill="1" applyBorder="1"/>
    <xf numFmtId="40" fontId="1" fillId="0" borderId="0" xfId="4" applyNumberFormat="1" applyFont="1" applyFill="1" applyBorder="1"/>
    <xf numFmtId="40" fontId="1" fillId="0" borderId="2" xfId="4" applyNumberFormat="1" applyFont="1" applyFill="1" applyBorder="1"/>
    <xf numFmtId="0" fontId="1" fillId="0" borderId="0" xfId="0" applyFont="1" applyFill="1" applyAlignment="1">
      <alignment horizontal="center"/>
    </xf>
    <xf numFmtId="0" fontId="1" fillId="0" borderId="0" xfId="4" applyFill="1"/>
    <xf numFmtId="43" fontId="1" fillId="0" borderId="0" xfId="4" applyNumberFormat="1" applyFill="1"/>
    <xf numFmtId="43" fontId="1" fillId="0" borderId="0" xfId="4" applyNumberFormat="1" applyFill="1" applyBorder="1"/>
    <xf numFmtId="1" fontId="18" fillId="0" borderId="5" xfId="0" applyNumberFormat="1" applyFont="1" applyFill="1" applyBorder="1" applyAlignment="1">
      <alignment horizontal="right" vertical="center"/>
    </xf>
    <xf numFmtId="0" fontId="20" fillId="4" borderId="1" xfId="0" applyFont="1" applyFill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wrapText="1"/>
    </xf>
    <xf numFmtId="0" fontId="21" fillId="0" borderId="1" xfId="0" applyFont="1" applyFill="1" applyBorder="1"/>
    <xf numFmtId="0" fontId="21" fillId="0" borderId="0" xfId="0" applyFont="1" applyFill="1"/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Alignment="1">
      <alignment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/>
    <xf numFmtId="0" fontId="21" fillId="0" borderId="0" xfId="0" applyFont="1" applyAlignment="1">
      <alignment wrapText="1"/>
    </xf>
    <xf numFmtId="0" fontId="1" fillId="0" borderId="0" xfId="5" applyFill="1" applyAlignment="1">
      <alignment horizontal="center"/>
    </xf>
    <xf numFmtId="39" fontId="8" fillId="0" borderId="0" xfId="5" applyNumberFormat="1" applyFont="1" applyFill="1" applyAlignment="1">
      <alignment horizontal="center"/>
    </xf>
    <xf numFmtId="0" fontId="8" fillId="0" borderId="0" xfId="5" applyFont="1" applyFill="1" applyAlignment="1">
      <alignment horizontal="center"/>
    </xf>
    <xf numFmtId="39" fontId="1" fillId="0" borderId="0" xfId="5" applyNumberFormat="1" applyFill="1"/>
    <xf numFmtId="0" fontId="1" fillId="0" borderId="0" xfId="5" applyFill="1"/>
    <xf numFmtId="39" fontId="1" fillId="0" borderId="0" xfId="5" applyNumberFormat="1" applyFont="1" applyFill="1" applyAlignment="1">
      <alignment horizontal="center" wrapText="1"/>
    </xf>
    <xf numFmtId="0" fontId="1" fillId="0" borderId="0" xfId="5" applyFont="1" applyFill="1" applyAlignment="1">
      <alignment horizontal="center"/>
    </xf>
    <xf numFmtId="38" fontId="8" fillId="0" borderId="0" xfId="5" applyNumberFormat="1" applyFont="1" applyFill="1" applyAlignment="1">
      <alignment horizontal="center"/>
    </xf>
    <xf numFmtId="38" fontId="1" fillId="0" borderId="0" xfId="5" applyNumberFormat="1" applyFill="1"/>
    <xf numFmtId="38" fontId="1" fillId="0" borderId="0" xfId="5" applyNumberFormat="1" applyFill="1" applyBorder="1"/>
    <xf numFmtId="38" fontId="1" fillId="0" borderId="20" xfId="5" applyNumberFormat="1" applyFill="1" applyBorder="1"/>
    <xf numFmtId="0" fontId="8" fillId="0" borderId="0" xfId="5" applyFont="1" applyFill="1"/>
    <xf numFmtId="38" fontId="1" fillId="0" borderId="21" xfId="5" applyNumberFormat="1" applyFill="1" applyBorder="1"/>
    <xf numFmtId="37" fontId="1" fillId="0" borderId="0" xfId="5" applyNumberFormat="1" applyFill="1"/>
    <xf numFmtId="38" fontId="1" fillId="0" borderId="2" xfId="5" applyNumberFormat="1" applyFill="1" applyBorder="1"/>
    <xf numFmtId="37" fontId="1" fillId="0" borderId="20" xfId="5" applyNumberFormat="1" applyFill="1" applyBorder="1"/>
    <xf numFmtId="37" fontId="1" fillId="0" borderId="0" xfId="5" applyNumberFormat="1" applyFill="1" applyBorder="1"/>
    <xf numFmtId="37" fontId="1" fillId="0" borderId="21" xfId="5" applyNumberFormat="1" applyFill="1" applyBorder="1"/>
    <xf numFmtId="38" fontId="1" fillId="0" borderId="3" xfId="5" applyNumberFormat="1" applyFill="1" applyBorder="1"/>
    <xf numFmtId="0" fontId="1" fillId="0" borderId="0" xfId="5" applyFill="1" applyBorder="1" applyAlignment="1">
      <alignment horizontal="center"/>
    </xf>
    <xf numFmtId="0" fontId="1" fillId="0" borderId="0" xfId="5" applyFill="1" applyBorder="1"/>
    <xf numFmtId="0" fontId="1" fillId="0" borderId="0" xfId="5" applyFont="1" applyFill="1" applyAlignment="1">
      <alignment horizontal="center" wrapText="1"/>
    </xf>
    <xf numFmtId="0" fontId="1" fillId="0" borderId="0" xfId="5" applyFont="1" applyFill="1" applyBorder="1"/>
    <xf numFmtId="0" fontId="1" fillId="0" borderId="0" xfId="5" applyFont="1" applyFill="1"/>
    <xf numFmtId="0" fontId="8" fillId="0" borderId="0" xfId="5" applyFont="1" applyFill="1" applyAlignment="1">
      <alignment horizontal="center" wrapText="1"/>
    </xf>
    <xf numFmtId="0" fontId="8" fillId="0" borderId="0" xfId="5" applyFont="1" applyFill="1" applyBorder="1" applyAlignment="1">
      <alignment horizontal="center"/>
    </xf>
    <xf numFmtId="167" fontId="0" fillId="0" borderId="0" xfId="0" applyNumberFormat="1" applyFill="1" applyAlignment="1">
      <alignment horizontal="center"/>
    </xf>
    <xf numFmtId="37" fontId="9" fillId="0" borderId="0" xfId="0" applyNumberFormat="1" applyFont="1" applyFill="1" applyAlignment="1">
      <alignment horizontal="center"/>
    </xf>
    <xf numFmtId="49" fontId="22" fillId="0" borderId="0" xfId="0" applyNumberFormat="1" applyFont="1" applyFill="1" applyAlignment="1"/>
    <xf numFmtId="49" fontId="22" fillId="0" borderId="0" xfId="0" applyNumberFormat="1" applyFont="1" applyFill="1" applyAlignment="1">
      <alignment wrapText="1"/>
    </xf>
    <xf numFmtId="0" fontId="23" fillId="0" borderId="0" xfId="0" applyFont="1" applyFill="1" applyAlignment="1">
      <alignment horizontal="center"/>
    </xf>
    <xf numFmtId="37" fontId="1" fillId="0" borderId="0" xfId="0" applyNumberFormat="1" applyFont="1" applyFill="1"/>
    <xf numFmtId="10" fontId="0" fillId="0" borderId="0" xfId="0" applyNumberFormat="1" applyFill="1"/>
    <xf numFmtId="0" fontId="9" fillId="0" borderId="0" xfId="0" applyFont="1" applyFill="1" applyAlignment="1">
      <alignment horizontal="right"/>
    </xf>
    <xf numFmtId="49" fontId="19" fillId="0" borderId="0" xfId="0" applyNumberFormat="1" applyFont="1" applyFill="1" applyAlignment="1">
      <alignment wrapText="1"/>
    </xf>
    <xf numFmtId="0" fontId="24" fillId="0" borderId="0" xfId="0" applyFont="1" applyFill="1" applyAlignment="1">
      <alignment horizontal="center"/>
    </xf>
    <xf numFmtId="0" fontId="0" fillId="0" borderId="0" xfId="0" applyFill="1" applyAlignment="1"/>
    <xf numFmtId="49" fontId="0" fillId="0" borderId="0" xfId="0" applyNumberFormat="1" applyFill="1" applyAlignment="1"/>
    <xf numFmtId="5" fontId="1" fillId="0" borderId="0" xfId="1" applyNumberFormat="1" applyFill="1"/>
    <xf numFmtId="37" fontId="1" fillId="0" borderId="0" xfId="1" applyNumberFormat="1" applyFill="1"/>
    <xf numFmtId="49" fontId="22" fillId="0" borderId="0" xfId="0" applyNumberFormat="1" applyFont="1" applyFill="1" applyAlignment="1">
      <alignment horizontal="center" wrapText="1"/>
    </xf>
    <xf numFmtId="168" fontId="0" fillId="0" borderId="0" xfId="0" applyNumberFormat="1" applyFill="1"/>
    <xf numFmtId="0" fontId="22" fillId="0" borderId="0" xfId="0" applyFont="1" applyFill="1"/>
    <xf numFmtId="49" fontId="25" fillId="0" borderId="0" xfId="0" applyNumberFormat="1" applyFont="1" applyFill="1" applyAlignment="1">
      <alignment wrapText="1"/>
    </xf>
    <xf numFmtId="49" fontId="26" fillId="0" borderId="0" xfId="0" applyNumberFormat="1" applyFont="1" applyFill="1" applyAlignment="1">
      <alignment wrapText="1"/>
    </xf>
    <xf numFmtId="0" fontId="6" fillId="3" borderId="22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0" fillId="0" borderId="24" xfId="0" applyBorder="1"/>
    <xf numFmtId="0" fontId="0" fillId="0" borderId="0" xfId="0" applyBorder="1"/>
    <xf numFmtId="0" fontId="0" fillId="0" borderId="25" xfId="0" applyBorder="1"/>
    <xf numFmtId="43" fontId="0" fillId="0" borderId="24" xfId="2" applyFont="1" applyBorder="1"/>
    <xf numFmtId="43" fontId="0" fillId="0" borderId="0" xfId="2" applyFont="1" applyBorder="1"/>
    <xf numFmtId="43" fontId="0" fillId="0" borderId="25" xfId="2" applyFont="1" applyBorder="1"/>
    <xf numFmtId="43" fontId="0" fillId="0" borderId="26" xfId="2" applyFont="1" applyBorder="1"/>
    <xf numFmtId="43" fontId="0" fillId="0" borderId="27" xfId="2" applyFont="1" applyBorder="1"/>
    <xf numFmtId="0" fontId="4" fillId="0" borderId="28" xfId="0" applyFont="1" applyBorder="1"/>
    <xf numFmtId="43" fontId="4" fillId="0" borderId="28" xfId="2" applyFont="1" applyBorder="1"/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169" fontId="0" fillId="0" borderId="0" xfId="0" applyNumberFormat="1" applyFill="1" applyAlignment="1">
      <alignment horizontal="center"/>
    </xf>
    <xf numFmtId="169" fontId="0" fillId="0" borderId="0" xfId="0" quotePrefix="1" applyNumberFormat="1" applyFill="1" applyAlignment="1">
      <alignment horizontal="center"/>
    </xf>
    <xf numFmtId="166" fontId="0" fillId="0" borderId="0" xfId="2" applyNumberFormat="1" applyFont="1" applyFill="1"/>
    <xf numFmtId="166" fontId="0" fillId="0" borderId="0" xfId="2" applyNumberFormat="1" applyFont="1" applyFill="1" applyBorder="1"/>
    <xf numFmtId="0" fontId="4" fillId="0" borderId="0" xfId="0" applyFont="1" applyFill="1" applyAlignment="1">
      <alignment horizontal="right"/>
    </xf>
    <xf numFmtId="166" fontId="4" fillId="0" borderId="20" xfId="2" applyNumberFormat="1" applyFont="1" applyFill="1" applyBorder="1"/>
    <xf numFmtId="0" fontId="31" fillId="0" borderId="6" xfId="0" applyFont="1" applyBorder="1"/>
    <xf numFmtId="0" fontId="31" fillId="0" borderId="7" xfId="0" applyFont="1" applyBorder="1"/>
    <xf numFmtId="0" fontId="31" fillId="0" borderId="8" xfId="0" applyFont="1" applyBorder="1"/>
    <xf numFmtId="0" fontId="31" fillId="0" borderId="0" xfId="0" applyFont="1"/>
    <xf numFmtId="0" fontId="31" fillId="0" borderId="12" xfId="0" applyFont="1" applyBorder="1"/>
    <xf numFmtId="0" fontId="31" fillId="0" borderId="11" xfId="0" applyFont="1" applyBorder="1"/>
    <xf numFmtId="0" fontId="32" fillId="0" borderId="29" xfId="0" applyFont="1" applyFill="1" applyBorder="1" applyAlignment="1">
      <alignment horizontal="center"/>
    </xf>
    <xf numFmtId="40" fontId="31" fillId="0" borderId="6" xfId="0" applyNumberFormat="1" applyFont="1" applyBorder="1"/>
    <xf numFmtId="40" fontId="31" fillId="0" borderId="12" xfId="0" applyNumberFormat="1" applyFont="1" applyBorder="1"/>
    <xf numFmtId="40" fontId="31" fillId="0" borderId="11" xfId="0" applyNumberFormat="1" applyFont="1" applyBorder="1"/>
    <xf numFmtId="43" fontId="31" fillId="0" borderId="0" xfId="2" applyFont="1"/>
    <xf numFmtId="0" fontId="31" fillId="0" borderId="9" xfId="0" applyFont="1" applyBorder="1"/>
    <xf numFmtId="0" fontId="31" fillId="0" borderId="30" xfId="0" applyFont="1" applyBorder="1"/>
    <xf numFmtId="40" fontId="31" fillId="0" borderId="30" xfId="0" applyNumberFormat="1" applyFont="1" applyBorder="1"/>
    <xf numFmtId="40" fontId="31" fillId="0" borderId="0" xfId="0" applyNumberFormat="1" applyFont="1"/>
    <xf numFmtId="40" fontId="31" fillId="0" borderId="31" xfId="0" applyNumberFormat="1" applyFont="1" applyBorder="1"/>
    <xf numFmtId="0" fontId="31" fillId="2" borderId="6" xfId="0" applyFont="1" applyFill="1" applyBorder="1"/>
    <xf numFmtId="43" fontId="31" fillId="2" borderId="0" xfId="2" applyFont="1" applyFill="1"/>
    <xf numFmtId="0" fontId="31" fillId="2" borderId="30" xfId="0" applyFont="1" applyFill="1" applyBorder="1"/>
    <xf numFmtId="0" fontId="31" fillId="0" borderId="14" xfId="0" applyFont="1" applyBorder="1"/>
    <xf numFmtId="0" fontId="31" fillId="0" borderId="15" xfId="0" applyFont="1" applyBorder="1"/>
    <xf numFmtId="40" fontId="31" fillId="0" borderId="14" xfId="0" applyNumberFormat="1" applyFont="1" applyBorder="1"/>
    <xf numFmtId="40" fontId="31" fillId="0" borderId="16" xfId="0" applyNumberFormat="1" applyFont="1" applyBorder="1"/>
    <xf numFmtId="40" fontId="31" fillId="0" borderId="17" xfId="0" applyNumberFormat="1" applyFont="1" applyBorder="1"/>
    <xf numFmtId="0" fontId="31" fillId="0" borderId="6" xfId="0" pivotButton="1" applyFont="1" applyBorder="1"/>
    <xf numFmtId="0" fontId="16" fillId="0" borderId="5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vertical="center"/>
    </xf>
    <xf numFmtId="0" fontId="17" fillId="0" borderId="19" xfId="0" applyNumberFormat="1" applyFont="1" applyFill="1" applyBorder="1" applyAlignment="1">
      <alignment vertical="center"/>
    </xf>
    <xf numFmtId="0" fontId="1" fillId="0" borderId="0" xfId="5" applyNumberFormat="1" applyFill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Comma" xfId="2" builtinId="3"/>
    <cellStyle name="Normal" xfId="0" builtinId="0"/>
    <cellStyle name="Normal 2" xfId="3"/>
    <cellStyle name="Normal 36" xfId="1"/>
    <cellStyle name="Normal 4" xfId="4"/>
    <cellStyle name="Normal_Blank AI Workpapers including AEPSC labor" xfId="5"/>
  </cellStyles>
  <dxfs count="49">
    <dxf>
      <fill>
        <patternFill patternType="solid">
          <bgColor rgb="FFFFFF00"/>
        </patternFill>
      </fill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numFmt numFmtId="8" formatCode="#,##0.00_);[Red]\(#,##0.00\)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wrapText="1" readingOrder="0"/>
    </dxf>
    <dxf>
      <alignment wrapText="0" readingOrder="0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2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1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icing\Rate%20Cases\KPCo\2020%20Base%20Case\JCOS\Support%20Files\108\KEP_Schedule%2012%20-%20Accum%20Dep%20at%2003-31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12"/>
      <sheetName val="S12(A)"/>
      <sheetName val="KPCO 1936 Report 03-2020"/>
      <sheetName val="HR-J Post In Servie AFUDC"/>
      <sheetName val="1080013"/>
      <sheetName val="Balance Sheet"/>
      <sheetName val="RWIP"/>
    </sheetNames>
    <sheetDataSet>
      <sheetData sheetId="0"/>
      <sheetData sheetId="1"/>
      <sheetData sheetId="2"/>
      <sheetData sheetId="3"/>
      <sheetData sheetId="4"/>
      <sheetData sheetId="5">
        <row r="181">
          <cell r="H181">
            <v>-1808164.81</v>
          </cell>
        </row>
        <row r="185">
          <cell r="H185">
            <v>-1017347978.179</v>
          </cell>
        </row>
        <row r="313">
          <cell r="H313">
            <v>-2724.34</v>
          </cell>
        </row>
        <row r="588">
          <cell r="H588">
            <v>30043113.649999999</v>
          </cell>
        </row>
        <row r="589">
          <cell r="H589">
            <v>-3138249.45</v>
          </cell>
        </row>
      </sheetData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pricing\Rate%20Cases\KPCo\2020%20Base%20Case\JCOS\Discovery\Backup%20Support%20files\Sch.%204\229%20and%20449%20Prov%20Rate%20Refund%20entrie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pricing\Rate%20Cases\KPCo\2020%20Base%20Case\JCOS\Support%20Files\447\447%20-%20KPCo%2012%20mos%20ended%20March%202020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143765" refreshedDate="43951.320335300923" createdVersion="1" refreshedVersion="4" recordCount="104" upgradeOnRefresh="1">
  <cacheSource type="worksheet">
    <worksheetSource ref="A1:AB105" sheet="sheet1" r:id="rId2"/>
  </cacheSource>
  <cacheFields count="28">
    <cacheField name="Unit" numFmtId="0">
      <sharedItems/>
    </cacheField>
    <cacheField name="Journal ID" numFmtId="0">
      <sharedItems count="3">
        <s v="RFTXPROV"/>
        <s v="RFTPROFBK"/>
        <s v="RFTJURISRC"/>
      </sharedItems>
    </cacheField>
    <cacheField name="Date" numFmtId="0">
      <sharedItems containsSemiMixedTypes="0" containsNonDate="0" containsDate="1" containsString="0" minDate="2018-01-31T00:00:00" maxDate="2019-07-01T00:00:00" count="23">
        <d v="2018-01-31T00:00:00"/>
        <d v="2018-02-28T00:00:00"/>
        <d v="2018-03-01T00:00:00"/>
        <d v="2018-03-31T00:00:00"/>
        <d v="2018-04-30T00:00:00"/>
        <d v="2018-05-31T00:00:00"/>
        <d v="2018-06-29T00:00:00"/>
        <d v="2018-06-30T00:00:00"/>
        <d v="2018-07-30T00:00:00"/>
        <d v="2018-07-31T00:00:00"/>
        <d v="2018-08-31T00:00:00"/>
        <d v="2018-09-30T00:00:00"/>
        <d v="2018-10-31T00:00:00"/>
        <d v="2018-11-30T00:00:00"/>
        <d v="2018-12-31T00:00:00"/>
        <d v="2019-01-31T00:00:00"/>
        <d v="2019-02-28T00:00:00"/>
        <d v="2019-03-31T00:00:00"/>
        <d v="2019-04-30T00:00:00"/>
        <d v="2019-05-31T00:00:00"/>
        <d v="2019-06-29T00:00:00"/>
        <d v="2019-06-30T00:00:00"/>
        <d v="2018-12-20T00:00:00"/>
      </sharedItems>
    </cacheField>
    <cacheField name="Status" numFmtId="0">
      <sharedItems/>
    </cacheField>
    <cacheField name="State/Jurisdict" numFmtId="0">
      <sharedItems count="2">
        <s v="KY"/>
        <s v="FERC"/>
      </sharedItems>
    </cacheField>
    <cacheField name="Account" numFmtId="0">
      <sharedItems count="4">
        <s v="2290018"/>
        <s v="2290019"/>
        <s v="4491018"/>
        <s v="4491019"/>
      </sharedItems>
    </cacheField>
    <cacheField name="Period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Dept" numFmtId="0">
      <sharedItems/>
    </cacheField>
    <cacheField name="Project" numFmtId="0">
      <sharedItems/>
    </cacheField>
    <cacheField name="Affiliate" numFmtId="0">
      <sharedItems/>
    </cacheField>
    <cacheField name="Currency" numFmtId="0">
      <sharedItems/>
    </cacheField>
    <cacheField name="Amount" numFmtId="0">
      <sharedItems containsSemiMixedTypes="0" containsString="0" containsNumber="1" minValue="-1077755.6599999999" maxValue="1643973.29"/>
    </cacheField>
    <cacheField name="Line Descr" numFmtId="0">
      <sharedItems/>
    </cacheField>
    <cacheField name="PC Bus Unit" numFmtId="0">
      <sharedItems/>
    </cacheField>
    <cacheField name="W/O" numFmtId="0">
      <sharedItems/>
    </cacheField>
    <cacheField name="An Type" numFmtId="0">
      <sharedItems/>
    </cacheField>
    <cacheField name="Cost Comp" numFmtId="0">
      <sharedItems/>
    </cacheField>
    <cacheField name="ABM Act" numFmtId="0">
      <sharedItems/>
    </cacheField>
    <cacheField name="Subcat" numFmtId="0">
      <sharedItems/>
    </cacheField>
    <cacheField name="Ledger" numFmtId="0">
      <sharedItems/>
    </cacheField>
    <cacheField name="User" numFmtId="0">
      <sharedItems/>
    </cacheField>
    <cacheField name="Year" numFmtId="0">
      <sharedItems containsSemiMixedTypes="0" containsString="0" containsNumber="1" containsInteger="1" minValue="2018" maxValue="2019" count="2">
        <n v="2018"/>
        <n v="2019"/>
      </sharedItems>
    </cacheField>
    <cacheField name="Posted" numFmtId="0">
      <sharedItems containsSemiMixedTypes="0" containsNonDate="0" containsDate="1" containsString="0" minDate="2018-02-07T00:00:00" maxDate="2019-07-02T00:00:00"/>
    </cacheField>
    <cacheField name="DateTime" numFmtId="0">
      <sharedItems containsSemiMixedTypes="0" containsNonDate="0" containsDate="1" containsString="0" minDate="2018-02-07T15:58:10" maxDate="2019-07-01T17:11:33"/>
    </cacheField>
    <cacheField name="Stat Amt" numFmtId="0">
      <sharedItems containsSemiMixedTypes="0" containsString="0" containsNumber="1" containsInteger="1" minValue="0" maxValue="0"/>
    </cacheField>
    <cacheField name="Descr" numFmtId="0">
      <sharedItems/>
    </cacheField>
    <cacheField name="Ref No" numFmtId="0">
      <sharedItems/>
    </cacheField>
    <cacheField name="Long Descr" numFmtId="0">
      <sharedItems count="13">
        <s v="To defer a portion of 117's revenues to accommodate the reduction of the corporate tax rate from 35% to 21%."/>
        <s v="To reverse Jan and Feb RFTXPROV JEs and book revised Jan and Feb amounts"/>
        <s v="Entry to reverse January 1 - 18, 2018 Income Tax Expense Savings Refund Provision in Account 2290018 in June 2018 business."/>
        <s v="To reclass jurisdiction on the tax provision entry and record FERC provision for July 2018."/>
        <s v="To defer a portion of 117's revenues to accommodate the reduction of the corporate tax rate from 35% to 21%.  Reverse out the FERC piece as this is going to be included in new rates."/>
        <s v="Amortization of the estimated protected excess ADIT to be amortized in 2018"/>
        <s v="To reclass jurisdiction on protected feedback, record FERC provision for July 2018, and reclass KY portion to account 2420514."/>
        <s v="Amortization of the estimated protected excess ADIT to be amortized in 2018 also amortize deferred protected ADIFT over the next 6 months for Aug and Sept."/>
        <s v="Amortization of the estimated protected excess ADIT to be amortized in 2018 also amortize deferred protected ADIFT over the next 6 months."/>
        <s v="Amortization of the estimated protected excess ADIT to be amortized in 2018 also amortize deferred protected ADIFT over the next 6 months.  Entry records the adjustment tax prepared in Dec18."/>
        <s v="Amortization of the estimated protected excess ADIT to be amortized in 2019"/>
        <s v="Amortization of the estimated protected excess ADIT to be amortized in 2019.  Reverse out FERC portion of amortization as it is now in new rates."/>
        <s v="To reclassify by jurisdiction protected feedback and tax provision entries.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294777" refreshedDate="43944.569378703702" createdVersion="4" refreshedVersion="6" minRefreshableVersion="3" recordCount="7652">
  <cacheSource type="worksheet">
    <worksheetSource ref="A1:Q50778" sheet="COPY" r:id="rId2"/>
  </cacheSource>
  <cacheFields count="17">
    <cacheField name="Year" numFmtId="0">
      <sharedItems containsString="0" containsBlank="1" containsNumber="1" containsInteger="1" minValue="2019" maxValue="2020"/>
    </cacheField>
    <cacheField name="Unit" numFmtId="0">
      <sharedItems containsBlank="1"/>
    </cacheField>
    <cacheField name="Account" numFmtId="0">
      <sharedItems containsBlank="1"/>
    </cacheField>
    <cacheField name="Affiliate" numFmtId="0">
      <sharedItems containsBlank="1"/>
    </cacheField>
    <cacheField name="Sum Amount" numFmtId="0">
      <sharedItems containsString="0" containsBlank="1" containsNumber="1" minValue="-3693603.74" maxValue="3568393.41"/>
    </cacheField>
    <cacheField name="Line Descr" numFmtId="0">
      <sharedItems containsBlank="1"/>
    </cacheField>
    <cacheField name="Period" numFmtId="0">
      <sharedItems containsString="0" containsBlank="1" containsNumber="1" containsInteger="1" minValue="1" maxValue="12"/>
    </cacheField>
    <cacheField name="Stat" numFmtId="0">
      <sharedItems containsBlank="1"/>
    </cacheField>
    <cacheField name="W/O" numFmtId="0">
      <sharedItems containsBlank="1"/>
    </cacheField>
    <cacheField name="Subcat" numFmtId="0">
      <sharedItems containsBlank="1"/>
    </cacheField>
    <cacheField name="Sum Stat Amt" numFmtId="0">
      <sharedItems containsString="0" containsBlank="1" containsNumber="1" minValue="-155498575" maxValue="155498575"/>
    </cacheField>
    <cacheField name="Date" numFmtId="0">
      <sharedItems containsBlank="1"/>
    </cacheField>
    <cacheField name="Journal ID" numFmtId="0">
      <sharedItems containsBlank="1"/>
    </cacheField>
    <cacheField name="Category" numFmtId="0">
      <sharedItems containsBlank="1" count="6">
        <s v="Energy "/>
        <s v="Demand"/>
        <s v="Other"/>
        <m/>
        <s v="Other " u="1"/>
        <s v="Energy" u="1"/>
      </sharedItems>
    </cacheField>
    <cacheField name="Class" numFmtId="0">
      <sharedItems containsBlank="1" count="3">
        <s v="OS"/>
        <s v="RQ"/>
        <m/>
      </sharedItems>
    </cacheField>
    <cacheField name="Customer Name" numFmtId="0">
      <sharedItems containsBlank="1" count="165">
        <s v="PJM Interconnection"/>
        <s v="Amerex Power, Ltd"/>
        <s v="ICAP Energy LLC"/>
        <s v="Evolution Markets Futures, LLC"/>
        <s v="IVG Energy, LTD"/>
        <s v="Tullett Prebon Americas Corp."/>
        <s v="SPSR2 - Marex Spectron"/>
        <s v="TFS Energy Futures, LLC"/>
        <s v="Duke Energy Ohio, Inc"/>
        <s v="Duquesne Light Company"/>
        <s v="DP&amp;L Power Services"/>
        <s v="FirstEnergy Trading Services"/>
        <s v="PPL Electric Utilities Corp"/>
        <s v="ICE Trade Vault LLC"/>
        <s v="Trident Brokerage Services, LLC"/>
        <s v="B.P. Energy Company"/>
        <s v="City of Olive Hill"/>
        <s v="City of Vanceburg"/>
        <s v="Mizuho Securities USA Inc"/>
        <s v="RBC Capital Market, LLC"/>
        <s v="Wells Fargo Securities, LLC"/>
        <s v="Citigroup Energy Inc."/>
        <s v="Morgan Stanley Capt."/>
        <s v="Wabash Valley Power Assn Inc."/>
        <s v="PJM Transmission for RQ Customers"/>
        <s v="Ohio Power Company (Auction)"/>
        <s v="Adjustment"/>
        <s v="PVM Futures, Inc."/>
        <s v="TFS Energy"/>
        <s v="BGC Financial LP"/>
        <s v="AEP Service Corporation"/>
        <s v="EOH Holdings, LLC"/>
        <s v="Tax Reform Activity"/>
        <s v="Commonwealth Edison Company"/>
        <s v="TVA Bulk Power Trading"/>
        <m/>
        <s v="PP&amp;L Energy Plus Co." u="1"/>
        <s v="Duke Energy Carolinas, LLC" u="1"/>
        <s v="Town of Berlin, Maryland" u="1"/>
        <s v="Associated Elect Cooperative" u="1"/>
        <s v="Cleveland Public Power" u="1"/>
        <s v="Midwest ISO" u="1"/>
        <s v="WPPI Energy" u="1"/>
        <s v="Potomac Electric Power Company" u="1"/>
        <s v="Advan Promotions Inc." u="1"/>
        <s v="Rainbow Energy Marketing" u="1"/>
        <s v="Aspre Energy LLC" u="1"/>
        <s v="Easton Utilities" u="1"/>
        <e v="#N/A" u="1"/>
        <s v="Timber Canyon" u="1"/>
        <s v="Ameren Energy Marketing" u="1"/>
        <s v="Village of Hamersville, Ohio" u="1"/>
        <s v="DTE Energy Trading Inc." u="1"/>
        <s v="Boston Edison - Power Marketer" u="1"/>
        <s v="City of Rice Lake Utilities" u="1"/>
        <s v="Wildcat Wind farm" u="1"/>
        <s v="Crius Energy, LLC" u="1"/>
        <s v="West Penn Power Company" u="1"/>
        <s v="Indianapolis Power &amp; Light Co" u="1"/>
        <s v="Prairieland Energy Incorporate" u="1"/>
        <s v="Edison Mission Mktg &amp; Trading" u="1"/>
        <s v="Ameren Illinois Company" u="1"/>
        <s v="Mercuria Energy America, Inc." u="1"/>
        <s v="Letterkenny Industril Dev Auth" u="1"/>
        <s v="NRG Power Marketing Inc." u="1"/>
        <s v="Entergy Power Services" u="1"/>
        <s v="City of Kirkwood, Missouri" u="1"/>
        <s v="Buckeye Rural Electric Administration" u="1"/>
        <s v="GFI Securities LLC" u="1"/>
        <s v="Village of Cadott, Wisconsin" u="1"/>
        <s v="American Municipal Power-Ohio" u="1"/>
        <s v="Dynegy Power Marketing Inc." u="1"/>
        <s v="American PowerNet Management" u="1"/>
        <s v="Village of Trempealeau, Wisconsin" u="1"/>
        <s v="The Energy Authority" u="1"/>
        <s v="SunCoke Energy, Inc." u="1"/>
        <s v="Constellation Engy Commodities" u="1"/>
        <s v="UBS Securities LLC" u="1"/>
        <s v="Prairie Power, Inc." u="1"/>
        <s v="Noble Americas Gas and Power Corp" u="1"/>
        <s v="American Municipal Power - Ohio" u="1"/>
        <s v="NC Electric Membership Corp." u="1"/>
        <s v="City of Columbus" u="1"/>
        <s v="BP AMOCO" u="1"/>
        <s v="City of Wakefield, Wisconsin" u="1"/>
        <s v="City of Westerville" u="1"/>
        <s v="Daman Quattro Limited" u="1"/>
        <s v="City of Batavia" u="1"/>
        <s v="JP Morgan Ventures Energy Corp" u="1"/>
        <s v="California Power Exchange" u="1"/>
        <s v="OPC Variable" u="1"/>
        <s v="Integrys Energy Services, Inc" u="1"/>
        <s v="Otter Tail Power Company" u="1"/>
        <s v="City of Bloomer, Wisconsin" u="1"/>
        <s v="City of Cornell, Wisconsin" u="1"/>
        <s v="City of Spooner, Wisconsin" u="1"/>
        <s v="City of Medford" u="1"/>
        <s v="GBC Metals, LLC" u="1"/>
        <s v="Sempra Energy Solutions, LLC" u="1"/>
        <s v="Energy America, LLC" u="1"/>
        <s v="Federal Energy Regulatory Comission" u="1"/>
        <s v="Union Power Partners" u="1"/>
        <s v="Barclays Bank PLC" u="1"/>
        <s v="Village of Sebewaing, MI" u="1"/>
        <s v="Calpine Power Service Company" u="1"/>
        <s v="UBS AG, London Branch" u="1"/>
        <s v="Paribas" u="1"/>
        <s v="LG&amp;E Utilities Power Sales" u="1"/>
        <s v="Buckeye Rural Electric Admin" u="1"/>
        <s v="East KY Power Co-Op Power Mktg" u="1"/>
        <s v="Wisconsin Power &amp; Light" u="1"/>
        <s v="Pennsylvania Electric Company" u="1"/>
        <s v="Kentucky Municipal Power Agncy" u="1"/>
        <s v="Interstate Power &amp; Light Co" u="1"/>
        <s v="Evolution Markets Inc." u="1"/>
        <s v="Washington Gas Energy Services" u="1"/>
        <s v="Delmarva Power &amp; Light" u="1"/>
        <s v="Entergy Power Serv" u="1"/>
        <s v="City of Bangor, Wisconsin" u="1"/>
        <s v="City of Barron, Wisconsin" u="1"/>
        <s v="AmerenCILCO,CIPS,Ameren IP" u="1"/>
        <s v="Cook Inlet Energy Supply LP" u="1"/>
        <s v="Eng Mktg, div of Amerada Hess" u="1"/>
        <s v="Wolverine Power Supply Coop" u="1"/>
        <s v="Virginia Power Marketing" u="1"/>
        <s v="Cleveland Toledo OH PA Electric" u="1"/>
        <s v="Allegheny Electric Cooperative" u="1"/>
        <s v="AEPSC agent APCO/IMP/KPCO Auct" u="1"/>
        <s v="Paulding Wind Farm II, LLC" u="1"/>
        <s v="Endure Energy, LLC" u="1"/>
        <s v="MidAmerican Energy" u="1"/>
        <s v="Old Dominion Elec." u="1"/>
        <s v="OVEC Power Scheduling" u="1"/>
        <s v="Ameren CILCO" u="1"/>
        <s v="Exelon Generation - Power Team" u="1"/>
        <s v="DB Energy Trading LLC" u="1"/>
        <s v="California ISO" u="1"/>
        <s v="Village of Glouster" u="1"/>
        <s v="Southern Company" u="1"/>
        <s v="Interstate Gas Supply, Inc." u="1"/>
        <s v="Beech Ridge Energy LLC" u="1"/>
        <s v="Village of Bethel Ohio" u="1"/>
        <s v="Village of Ripley Ohio" u="1"/>
        <s v="Kansas City Power &amp; Light Co" u="1"/>
        <s v="Metropolitan Edison Company" u="1"/>
        <s v="ECR SO2" u="1"/>
        <s v="Town of Hagerstown, Indiana" u="1"/>
        <s v="Union Electric Company" u="1"/>
        <s v="NextEra Energy Power Mktg LLC" u="1"/>
        <s v="EDF Trading North America LLC" u="1"/>
        <s v="Carolina Power &amp; Light" u="1"/>
        <s v="Conoco Inc." u="1"/>
        <s v="Duke Energy Kentucky, Inc." u="1"/>
        <s v="City of Shelby" u="1"/>
        <s v="The Borough of Pitcairn, PA" u="1"/>
        <s v="Michigan Public Power Agency" u="1"/>
        <s v="Indiana Municipal Power Agency" u="1"/>
        <s v="UGI Utilities" u="1"/>
        <s v="City of Croswell, MI" u="1"/>
        <s v="Westar Energy Inc." u="1"/>
        <s v="Duke Energy Indiana, Inc." u="1"/>
        <s v="Harrison Rural Electrification" u="1"/>
        <s v="Dairyland Power Cooperative" u="1"/>
        <s v="J ARON &amp; Company" u="1"/>
        <s v="NSP Energy Marketing" u="1"/>
      </sharedItems>
    </cacheField>
    <cacheField name="FERC Tariff" numFmtId="0">
      <sharedItems containsBlank="1" containsMixedTypes="1" containsNumber="1" containsInteger="1" minValue="20" maxValue="20" count="8">
        <s v="Note 1"/>
        <s v="KPCO 52"/>
        <s v="KPCO 51"/>
        <s v="Various"/>
        <s v=" SEE FOOTNOTE"/>
        <s v="20"/>
        <m/>
        <n v="2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">
  <r>
    <s v="117"/>
    <x v="0"/>
    <x v="0"/>
    <s v="P"/>
    <x v="0"/>
    <x v="0"/>
    <x v="0"/>
    <s v="99990"/>
    <s v=""/>
    <s v=""/>
    <s v="USD"/>
    <n v="-985972.65"/>
    <s v="Acc Prov Refunds - Tax Reform"/>
    <s v=""/>
    <s v=""/>
    <s v="ACT"/>
    <s v=""/>
    <s v=""/>
    <s v=""/>
    <s v="ACTUALS"/>
    <s v="S131421"/>
    <x v="0"/>
    <d v="2018-02-07T00:00:00"/>
    <d v="2018-02-07T15:58:10"/>
    <n v="0"/>
    <s v="To defer a portion of 117's re"/>
    <s v="NONREC"/>
    <x v="0"/>
  </r>
  <r>
    <s v="117"/>
    <x v="0"/>
    <x v="0"/>
    <s v="P"/>
    <x v="1"/>
    <x v="0"/>
    <x v="0"/>
    <s v="99990"/>
    <s v=""/>
    <s v=""/>
    <s v="USD"/>
    <n v="-25513"/>
    <s v="Acc Prov Refunds - Tax Reform"/>
    <s v=""/>
    <s v=""/>
    <s v="ACT"/>
    <s v=""/>
    <s v=""/>
    <s v=""/>
    <s v="ACTUALS"/>
    <s v="S131421"/>
    <x v="0"/>
    <d v="2018-02-07T00:00:00"/>
    <d v="2018-02-07T15:58:10"/>
    <n v="0"/>
    <s v="To defer a portion of 117's re"/>
    <s v="NONREC"/>
    <x v="0"/>
  </r>
  <r>
    <s v="117"/>
    <x v="0"/>
    <x v="1"/>
    <s v="P"/>
    <x v="1"/>
    <x v="0"/>
    <x v="1"/>
    <s v="99990"/>
    <s v=""/>
    <s v=""/>
    <s v="USD"/>
    <n v="-25862"/>
    <s v="Acc Prov Refunds - Tax Reform"/>
    <s v=""/>
    <s v=""/>
    <s v="ACT"/>
    <s v=""/>
    <s v=""/>
    <s v=""/>
    <s v="ACTUALS"/>
    <s v="S131421"/>
    <x v="0"/>
    <d v="2018-03-07T00:00:00"/>
    <d v="2018-03-07T16:13:10"/>
    <n v="0"/>
    <s v="To defer a portion of 117's re"/>
    <s v="REC"/>
    <x v="0"/>
  </r>
  <r>
    <s v="117"/>
    <x v="0"/>
    <x v="2"/>
    <s v="P"/>
    <x v="0"/>
    <x v="0"/>
    <x v="2"/>
    <s v="99990"/>
    <s v=""/>
    <s v=""/>
    <s v="USD"/>
    <n v="985972.65"/>
    <s v="REVERSE JAN JE"/>
    <s v=""/>
    <s v=""/>
    <s v="ACT"/>
    <s v=""/>
    <s v=""/>
    <s v=""/>
    <s v="ACTUALS"/>
    <s v="S131421"/>
    <x v="0"/>
    <d v="2018-04-06T00:00:00"/>
    <d v="2018-04-06T15:13:25"/>
    <n v="0"/>
    <s v="To reverse Jan and Feb RFTXPRO"/>
    <s v="NONREC"/>
    <x v="1"/>
  </r>
  <r>
    <s v="117"/>
    <x v="0"/>
    <x v="2"/>
    <s v="P"/>
    <x v="1"/>
    <x v="0"/>
    <x v="2"/>
    <s v="99990"/>
    <s v=""/>
    <s v=""/>
    <s v="USD"/>
    <n v="25513"/>
    <s v="REVERSE JAN JE"/>
    <s v=""/>
    <s v=""/>
    <s v="ACT"/>
    <s v=""/>
    <s v=""/>
    <s v=""/>
    <s v="ACTUALS"/>
    <s v="S131421"/>
    <x v="0"/>
    <d v="2018-04-06T00:00:00"/>
    <d v="2018-04-06T15:13:25"/>
    <n v="0"/>
    <s v="To reverse Jan and Feb RFTXPRO"/>
    <s v="NONREC"/>
    <x v="1"/>
  </r>
  <r>
    <s v="117"/>
    <x v="0"/>
    <x v="2"/>
    <s v="P"/>
    <x v="1"/>
    <x v="0"/>
    <x v="2"/>
    <s v="99990"/>
    <s v=""/>
    <s v=""/>
    <s v="USD"/>
    <n v="25862"/>
    <s v="REVERSE FEB JE"/>
    <s v=""/>
    <s v=""/>
    <s v="ACT"/>
    <s v=""/>
    <s v=""/>
    <s v=""/>
    <s v="ACTUALS"/>
    <s v="S131421"/>
    <x v="0"/>
    <d v="2018-04-06T00:00:00"/>
    <d v="2018-04-06T15:13:25"/>
    <n v="0"/>
    <s v="To reverse Jan and Feb RFTXPRO"/>
    <s v="NONREC"/>
    <x v="1"/>
  </r>
  <r>
    <s v="117"/>
    <x v="0"/>
    <x v="2"/>
    <s v="P"/>
    <x v="0"/>
    <x v="0"/>
    <x v="2"/>
    <s v="99990"/>
    <s v=""/>
    <s v=""/>
    <s v="USD"/>
    <n v="-1077755.6599999999"/>
    <s v="REVISED JAN JE"/>
    <s v=""/>
    <s v=""/>
    <s v="ACT"/>
    <s v=""/>
    <s v=""/>
    <s v=""/>
    <s v="ACTUALS"/>
    <s v="S131421"/>
    <x v="0"/>
    <d v="2018-04-06T00:00:00"/>
    <d v="2018-04-06T15:13:25"/>
    <n v="0"/>
    <s v="To reverse Jan and Feb RFTXPRO"/>
    <s v="NONREC"/>
    <x v="1"/>
  </r>
  <r>
    <s v="117"/>
    <x v="0"/>
    <x v="2"/>
    <s v="P"/>
    <x v="0"/>
    <x v="0"/>
    <x v="2"/>
    <s v="99990"/>
    <s v=""/>
    <s v=""/>
    <s v="USD"/>
    <n v="-11969.89"/>
    <s v="REVISED FEB JE"/>
    <s v=""/>
    <s v=""/>
    <s v="ACT"/>
    <s v=""/>
    <s v=""/>
    <s v=""/>
    <s v="ACTUALS"/>
    <s v="S131421"/>
    <x v="0"/>
    <d v="2018-04-06T00:00:00"/>
    <d v="2018-04-06T15:13:25"/>
    <n v="0"/>
    <s v="To reverse Jan and Feb RFTXPRO"/>
    <s v="NONREC"/>
    <x v="1"/>
  </r>
  <r>
    <s v="117"/>
    <x v="0"/>
    <x v="3"/>
    <s v="P"/>
    <x v="0"/>
    <x v="0"/>
    <x v="2"/>
    <s v="99990"/>
    <s v=""/>
    <s v=""/>
    <s v="USD"/>
    <n v="-11969.89"/>
    <s v="Acc Prov Refunds - Tax Reform"/>
    <s v=""/>
    <s v=""/>
    <s v="ACT"/>
    <s v=""/>
    <s v=""/>
    <s v=""/>
    <s v="ACTUALS"/>
    <s v="S131421"/>
    <x v="0"/>
    <d v="2018-04-06T00:00:00"/>
    <d v="2018-04-06T15:13:41"/>
    <n v="0"/>
    <s v="To defer a portion of 117's re"/>
    <s v="REC"/>
    <x v="0"/>
  </r>
  <r>
    <s v="117"/>
    <x v="0"/>
    <x v="4"/>
    <s v="P"/>
    <x v="0"/>
    <x v="0"/>
    <x v="3"/>
    <s v="99990"/>
    <s v=""/>
    <s v=""/>
    <s v="USD"/>
    <n v="-11969.89"/>
    <s v="Acc Prov Refunds - Tax Reform"/>
    <s v=""/>
    <s v=""/>
    <s v="ACT"/>
    <s v=""/>
    <s v=""/>
    <s v=""/>
    <s v="ACTUALS"/>
    <s v="S131421"/>
    <x v="0"/>
    <d v="2018-05-07T00:00:00"/>
    <d v="2018-05-07T09:05:07"/>
    <n v="0"/>
    <s v="To defer a portion of 117's re"/>
    <s v="REC"/>
    <x v="0"/>
  </r>
  <r>
    <s v="117"/>
    <x v="0"/>
    <x v="5"/>
    <s v="P"/>
    <x v="0"/>
    <x v="0"/>
    <x v="4"/>
    <s v="99990"/>
    <s v=""/>
    <s v=""/>
    <s v="USD"/>
    <n v="-11969.89"/>
    <s v="Acc Prov Refunds - Tax Reform"/>
    <s v=""/>
    <s v=""/>
    <s v="ACT"/>
    <s v=""/>
    <s v=""/>
    <s v=""/>
    <s v="ACTUALS"/>
    <s v="S998569"/>
    <x v="0"/>
    <d v="2018-06-05T00:00:00"/>
    <d v="2018-06-05T13:08:06"/>
    <n v="0"/>
    <s v="To defer a portion of 117's re"/>
    <s v="REC"/>
    <x v="0"/>
  </r>
  <r>
    <s v="117"/>
    <x v="0"/>
    <x v="6"/>
    <s v="P"/>
    <x v="0"/>
    <x v="0"/>
    <x v="5"/>
    <s v="99990"/>
    <s v=""/>
    <s v=""/>
    <s v="USD"/>
    <n v="1065786"/>
    <s v="Acc Prov Refunds - Tax Reform"/>
    <s v=""/>
    <s v=""/>
    <s v="ACT"/>
    <s v=""/>
    <s v=""/>
    <s v=""/>
    <s v="ACTUALS"/>
    <s v="S232473"/>
    <x v="0"/>
    <d v="2018-07-07T00:00:00"/>
    <d v="2018-07-07T08:36:56"/>
    <n v="0"/>
    <s v="Entry to reverse January 1 - 1"/>
    <s v="NONREC"/>
    <x v="2"/>
  </r>
  <r>
    <s v="117"/>
    <x v="0"/>
    <x v="7"/>
    <s v="P"/>
    <x v="0"/>
    <x v="0"/>
    <x v="5"/>
    <s v="99990"/>
    <s v=""/>
    <s v=""/>
    <s v="USD"/>
    <n v="-11969.89"/>
    <s v="Acc Prov Refunds - Tax Reform"/>
    <s v=""/>
    <s v=""/>
    <s v="ACT"/>
    <s v=""/>
    <s v=""/>
    <s v=""/>
    <s v="ACTUALS"/>
    <s v="S998569"/>
    <x v="0"/>
    <d v="2018-06-29T00:00:00"/>
    <d v="2018-06-29T08:10:24"/>
    <n v="0"/>
    <s v="To defer a portion of 117's re"/>
    <s v="REC"/>
    <x v="0"/>
  </r>
  <r>
    <s v="117"/>
    <x v="0"/>
    <x v="8"/>
    <s v="P"/>
    <x v="1"/>
    <x v="0"/>
    <x v="6"/>
    <s v="99990"/>
    <s v=""/>
    <s v=""/>
    <s v="USD"/>
    <n v="-11969.89"/>
    <s v="FERC Portion - Normal"/>
    <s v=""/>
    <s v=""/>
    <s v="ACT"/>
    <s v=""/>
    <s v=""/>
    <s v=""/>
    <s v="ACTUALS"/>
    <s v="S232473"/>
    <x v="0"/>
    <d v="2018-08-07T00:00:00"/>
    <d v="2018-08-07T06:44:11"/>
    <n v="0"/>
    <s v="To reclass jurisdiction on the"/>
    <s v="NONREC"/>
    <x v="3"/>
  </r>
  <r>
    <s v="117"/>
    <x v="0"/>
    <x v="8"/>
    <s v="P"/>
    <x v="1"/>
    <x v="0"/>
    <x v="6"/>
    <s v="99990"/>
    <s v=""/>
    <s v=""/>
    <s v="USD"/>
    <n v="-71819.11"/>
    <s v="Reclass Jurisdiction"/>
    <s v=""/>
    <s v=""/>
    <s v="ACT"/>
    <s v=""/>
    <s v=""/>
    <s v=""/>
    <s v="ACTUALS"/>
    <s v="S232473"/>
    <x v="0"/>
    <d v="2018-08-07T00:00:00"/>
    <d v="2018-08-07T06:44:11"/>
    <n v="0"/>
    <s v="To reclass jurisdiction on the"/>
    <s v="NONREC"/>
    <x v="3"/>
  </r>
  <r>
    <s v="117"/>
    <x v="0"/>
    <x v="8"/>
    <s v="P"/>
    <x v="0"/>
    <x v="0"/>
    <x v="6"/>
    <s v="99990"/>
    <s v=""/>
    <s v=""/>
    <s v="USD"/>
    <n v="71819.11"/>
    <s v="Reclass Jurisdiction"/>
    <s v=""/>
    <s v=""/>
    <s v="ACT"/>
    <s v=""/>
    <s v=""/>
    <s v=""/>
    <s v="ACTUALS"/>
    <s v="S232473"/>
    <x v="0"/>
    <d v="2018-08-07T00:00:00"/>
    <d v="2018-08-07T06:44:11"/>
    <n v="0"/>
    <s v="To reclass jurisdiction on the"/>
    <s v="NONREC"/>
    <x v="3"/>
  </r>
  <r>
    <s v="117"/>
    <x v="0"/>
    <x v="9"/>
    <s v="P"/>
    <x v="0"/>
    <x v="0"/>
    <x v="6"/>
    <s v="99990"/>
    <s v=""/>
    <s v=""/>
    <s v="USD"/>
    <n v="11969.89"/>
    <s v="Acc Prov Refunds - Tax Reform"/>
    <s v=""/>
    <s v=""/>
    <s v="ACT"/>
    <s v=""/>
    <s v=""/>
    <s v=""/>
    <s v="ACTUALS"/>
    <s v="S998569"/>
    <x v="0"/>
    <d v="2018-08-01T00:00:00"/>
    <d v="2018-08-01T15:03:15"/>
    <n v="0"/>
    <s v="To defer a portion of 117's re"/>
    <s v="REC"/>
    <x v="0"/>
  </r>
  <r>
    <s v="117"/>
    <x v="0"/>
    <x v="9"/>
    <s v="U"/>
    <x v="0"/>
    <x v="0"/>
    <x v="6"/>
    <s v="99990"/>
    <s v=""/>
    <s v=""/>
    <s v="USD"/>
    <n v="-11969.89"/>
    <s v="Acc Prov Refunds - Tax Reform"/>
    <s v=""/>
    <s v=""/>
    <s v="ACT"/>
    <s v=""/>
    <s v=""/>
    <s v=""/>
    <s v="ACTUALS"/>
    <s v="S998569"/>
    <x v="0"/>
    <d v="2018-07-30T00:00:00"/>
    <d v="2018-07-30T08:09:14"/>
    <n v="0"/>
    <s v="To defer a portion of 117's re"/>
    <s v="REC"/>
    <x v="0"/>
  </r>
  <r>
    <s v="117"/>
    <x v="0"/>
    <x v="10"/>
    <s v="P"/>
    <x v="1"/>
    <x v="0"/>
    <x v="7"/>
    <s v="99990"/>
    <s v=""/>
    <s v=""/>
    <s v="USD"/>
    <n v="-11969.89"/>
    <s v="Acc Prov Refunds - Tax Reform"/>
    <s v=""/>
    <s v=""/>
    <s v="ACT"/>
    <s v=""/>
    <s v=""/>
    <s v=""/>
    <s v="ACTUALS"/>
    <s v="S212359"/>
    <x v="0"/>
    <d v="2018-09-05T00:00:00"/>
    <d v="2018-09-05T16:16:35"/>
    <n v="0"/>
    <s v="To defer a portion of 117's re"/>
    <s v="REC"/>
    <x v="0"/>
  </r>
  <r>
    <s v="117"/>
    <x v="0"/>
    <x v="11"/>
    <s v="P"/>
    <x v="1"/>
    <x v="0"/>
    <x v="8"/>
    <s v="99990"/>
    <s v=""/>
    <s v=""/>
    <s v="USD"/>
    <n v="-11969.89"/>
    <s v="Acc Prov Refunds - Tax Reform"/>
    <s v=""/>
    <s v=""/>
    <s v="ACT"/>
    <s v=""/>
    <s v=""/>
    <s v=""/>
    <s v="ACTUALS"/>
    <s v="S293379"/>
    <x v="0"/>
    <d v="2018-10-01T00:00:00"/>
    <d v="2018-10-01T14:50:40"/>
    <n v="0"/>
    <s v="To defer a portion of 117's re"/>
    <s v="REC"/>
    <x v="0"/>
  </r>
  <r>
    <s v="117"/>
    <x v="0"/>
    <x v="12"/>
    <s v="P"/>
    <x v="1"/>
    <x v="0"/>
    <x v="9"/>
    <s v="99990"/>
    <s v=""/>
    <s v=""/>
    <s v="USD"/>
    <n v="-11969.89"/>
    <s v="Acc Prov Refunds - Tax Reform"/>
    <s v=""/>
    <s v=""/>
    <s v="ACT"/>
    <s v=""/>
    <s v=""/>
    <s v=""/>
    <s v="ACTUALS"/>
    <s v="S293379"/>
    <x v="0"/>
    <d v="2018-10-26T00:00:00"/>
    <d v="2018-10-26T17:10:31"/>
    <n v="0"/>
    <s v="To defer a portion of 117's re"/>
    <s v="REC"/>
    <x v="0"/>
  </r>
  <r>
    <s v="117"/>
    <x v="0"/>
    <x v="13"/>
    <s v="P"/>
    <x v="1"/>
    <x v="0"/>
    <x v="10"/>
    <s v="99990"/>
    <s v=""/>
    <s v=""/>
    <s v="USD"/>
    <n v="-11969.89"/>
    <s v="Acc Prov Refunds - Tax Reform"/>
    <s v=""/>
    <s v=""/>
    <s v="ACT"/>
    <s v=""/>
    <s v=""/>
    <s v=""/>
    <s v="ACTUALS"/>
    <s v="S293379"/>
    <x v="0"/>
    <d v="2018-11-29T00:00:00"/>
    <d v="2018-11-29T13:59:02"/>
    <n v="0"/>
    <s v="To defer a portion of 117's re"/>
    <s v="REC"/>
    <x v="0"/>
  </r>
  <r>
    <s v="117"/>
    <x v="0"/>
    <x v="14"/>
    <s v="P"/>
    <x v="1"/>
    <x v="0"/>
    <x v="11"/>
    <s v="99990"/>
    <s v=""/>
    <s v=""/>
    <s v="USD"/>
    <n v="-11969.89"/>
    <s v="Acc Prov Refunds - Tax Reform"/>
    <s v=""/>
    <s v=""/>
    <s v="ACT"/>
    <s v=""/>
    <s v=""/>
    <s v=""/>
    <s v="ACTUALS"/>
    <s v="S212359"/>
    <x v="0"/>
    <d v="2019-01-05T00:00:00"/>
    <d v="2019-01-05T12:34:22"/>
    <n v="0"/>
    <s v="To defer a portion of 117's re"/>
    <s v="REC"/>
    <x v="0"/>
  </r>
  <r>
    <s v="117"/>
    <x v="0"/>
    <x v="15"/>
    <s v="P"/>
    <x v="1"/>
    <x v="0"/>
    <x v="0"/>
    <s v="99990"/>
    <s v=""/>
    <s v=""/>
    <s v="USD"/>
    <n v="-11969.89"/>
    <s v="Acc Prov Refunds - Tax Reform"/>
    <s v=""/>
    <s v=""/>
    <s v="ACT"/>
    <s v=""/>
    <s v=""/>
    <s v=""/>
    <s v="ACTUALS"/>
    <s v="S212359"/>
    <x v="1"/>
    <d v="2019-02-06T00:00:00"/>
    <d v="2019-02-06T16:13:46"/>
    <n v="0"/>
    <s v="To defer a portion of 117's re"/>
    <s v="REC"/>
    <x v="0"/>
  </r>
  <r>
    <s v="117"/>
    <x v="0"/>
    <x v="16"/>
    <s v="P"/>
    <x v="1"/>
    <x v="0"/>
    <x v="1"/>
    <s v="99990"/>
    <s v=""/>
    <s v=""/>
    <s v="USD"/>
    <n v="-11969.89"/>
    <s v="Acc Prov Refunds - Tax Reform"/>
    <s v=""/>
    <s v=""/>
    <s v="ACT"/>
    <s v=""/>
    <s v=""/>
    <s v=""/>
    <s v="ACTUALS"/>
    <s v="S212359"/>
    <x v="1"/>
    <d v="2019-03-06T00:00:00"/>
    <d v="2019-03-06T08:10:18"/>
    <n v="0"/>
    <s v="To defer a portion of 117's re"/>
    <s v="REC"/>
    <x v="0"/>
  </r>
  <r>
    <s v="117"/>
    <x v="0"/>
    <x v="17"/>
    <s v="P"/>
    <x v="1"/>
    <x v="0"/>
    <x v="2"/>
    <s v="99990"/>
    <s v=""/>
    <s v=""/>
    <s v="USD"/>
    <n v="-11969.89"/>
    <s v="Acc Prov Refunds - Tax Reform"/>
    <s v=""/>
    <s v=""/>
    <s v="ACT"/>
    <s v=""/>
    <s v=""/>
    <s v=""/>
    <s v="ACTUALS"/>
    <s v="S212359"/>
    <x v="1"/>
    <d v="2019-03-29T00:00:00"/>
    <d v="2019-03-29T13:10:19"/>
    <n v="0"/>
    <s v="To defer a portion of 117's re"/>
    <s v="REC"/>
    <x v="0"/>
  </r>
  <r>
    <s v="117"/>
    <x v="0"/>
    <x v="18"/>
    <s v="P"/>
    <x v="1"/>
    <x v="0"/>
    <x v="3"/>
    <s v="99990"/>
    <s v=""/>
    <s v=""/>
    <s v="USD"/>
    <n v="-11969.89"/>
    <s v="Acc Prov Refunds - Tax Reform"/>
    <s v=""/>
    <s v=""/>
    <s v="ACT"/>
    <s v=""/>
    <s v=""/>
    <s v=""/>
    <s v="ACTUALS"/>
    <s v="S212359"/>
    <x v="1"/>
    <d v="2019-04-30T00:00:00"/>
    <d v="2019-04-30T13:03:30"/>
    <n v="0"/>
    <s v="To defer a portion of 117's re"/>
    <s v="REC"/>
    <x v="0"/>
  </r>
  <r>
    <s v="117"/>
    <x v="0"/>
    <x v="19"/>
    <s v="P"/>
    <x v="1"/>
    <x v="0"/>
    <x v="4"/>
    <s v="99990"/>
    <s v=""/>
    <s v=""/>
    <s v="USD"/>
    <n v="-11969.89"/>
    <s v="Acc Prov Refunds - Tax Reform"/>
    <s v=""/>
    <s v=""/>
    <s v="ACT"/>
    <s v=""/>
    <s v=""/>
    <s v=""/>
    <s v="ACTUALS"/>
    <s v="S293379"/>
    <x v="1"/>
    <d v="2019-05-31T00:00:00"/>
    <d v="2019-05-31T14:29:39"/>
    <n v="0"/>
    <s v="To defer a portion of 117's re"/>
    <s v="REC"/>
    <x v="0"/>
  </r>
  <r>
    <s v="117"/>
    <x v="0"/>
    <x v="20"/>
    <s v="P"/>
    <x v="1"/>
    <x v="0"/>
    <x v="5"/>
    <s v="99990"/>
    <s v=""/>
    <s v=""/>
    <s v="USD"/>
    <n v="215457.79"/>
    <s v="Acc Prov Refunds - Tax Reform"/>
    <s v=""/>
    <s v=""/>
    <s v="ACT"/>
    <s v=""/>
    <s v=""/>
    <s v=""/>
    <s v="ACTUALS"/>
    <s v="S293379"/>
    <x v="1"/>
    <d v="2019-07-01T00:00:00"/>
    <d v="2019-07-01T17:11:33"/>
    <n v="0"/>
    <s v="To defer a portion of 117's re"/>
    <s v="REC"/>
    <x v="4"/>
  </r>
  <r>
    <s v="117"/>
    <x v="0"/>
    <x v="21"/>
    <s v="P"/>
    <x v="1"/>
    <x v="0"/>
    <x v="5"/>
    <s v="99990"/>
    <s v=""/>
    <s v=""/>
    <s v="USD"/>
    <n v="-11969.89"/>
    <s v="Acc Prov Refunds - Tax Reform"/>
    <s v=""/>
    <s v=""/>
    <s v="ACT"/>
    <s v=""/>
    <s v=""/>
    <s v=""/>
    <s v="ACTUALS"/>
    <s v="S212359"/>
    <x v="1"/>
    <d v="2019-07-01T00:00:00"/>
    <d v="2019-07-01T17:11:33"/>
    <n v="0"/>
    <s v="To defer a portion of 117's re"/>
    <s v="REC"/>
    <x v="0"/>
  </r>
  <r>
    <s v="117"/>
    <x v="1"/>
    <x v="3"/>
    <s v="P"/>
    <x v="0"/>
    <x v="1"/>
    <x v="2"/>
    <s v="99990"/>
    <s v=""/>
    <s v=""/>
    <s v="USD"/>
    <n v="-959134.17"/>
    <s v="Protected Feedback"/>
    <s v=""/>
    <s v=""/>
    <s v="ACT"/>
    <s v=""/>
    <s v=""/>
    <s v=""/>
    <s v="ACTUALS"/>
    <s v="S131421"/>
    <x v="0"/>
    <d v="2018-04-06T00:00:00"/>
    <d v="2018-04-06T15:13:41"/>
    <n v="0"/>
    <s v="Amortization of the estimated"/>
    <s v="NONREC"/>
    <x v="5"/>
  </r>
  <r>
    <s v="117"/>
    <x v="1"/>
    <x v="4"/>
    <s v="P"/>
    <x v="0"/>
    <x v="1"/>
    <x v="3"/>
    <s v="99990"/>
    <s v=""/>
    <s v=""/>
    <s v="USD"/>
    <n v="169135.44"/>
    <s v="Protected Feedback"/>
    <s v=""/>
    <s v=""/>
    <s v="ACT"/>
    <s v=""/>
    <s v=""/>
    <s v=""/>
    <s v="ACTUALS"/>
    <s v="S131421"/>
    <x v="0"/>
    <d v="2018-05-07T00:00:00"/>
    <d v="2018-05-07T09:37:09"/>
    <n v="0"/>
    <s v="Amortization of the estimated"/>
    <s v="REC"/>
    <x v="5"/>
  </r>
  <r>
    <s v="117"/>
    <x v="1"/>
    <x v="4"/>
    <s v="P"/>
    <x v="0"/>
    <x v="1"/>
    <x v="3"/>
    <s v="99990"/>
    <s v=""/>
    <s v=""/>
    <s v="USD"/>
    <n v="-322673.55"/>
    <s v="Protected Feedback"/>
    <s v=""/>
    <s v=""/>
    <s v="ACT"/>
    <s v=""/>
    <s v=""/>
    <s v=""/>
    <s v="ACTUALS"/>
    <s v="S131421"/>
    <x v="0"/>
    <d v="2018-05-07T00:00:00"/>
    <d v="2018-05-07T09:37:09"/>
    <n v="0"/>
    <s v="Amortization of the estimated"/>
    <s v="REC"/>
    <x v="5"/>
  </r>
  <r>
    <s v="117"/>
    <x v="1"/>
    <x v="5"/>
    <s v="P"/>
    <x v="0"/>
    <x v="1"/>
    <x v="4"/>
    <s v="99990"/>
    <s v=""/>
    <s v=""/>
    <s v="USD"/>
    <n v="-278168.07"/>
    <s v="Protected Feedback"/>
    <s v=""/>
    <s v=""/>
    <s v="ACT"/>
    <s v=""/>
    <s v=""/>
    <s v=""/>
    <s v="ACTUALS"/>
    <s v="S998569"/>
    <x v="0"/>
    <d v="2018-06-05T00:00:00"/>
    <d v="2018-06-05T13:08:06"/>
    <n v="0"/>
    <s v="Amortization of the estimated"/>
    <s v="REC"/>
    <x v="5"/>
  </r>
  <r>
    <s v="117"/>
    <x v="1"/>
    <x v="7"/>
    <s v="P"/>
    <x v="0"/>
    <x v="1"/>
    <x v="5"/>
    <s v="99990"/>
    <s v=""/>
    <s v=""/>
    <s v="USD"/>
    <n v="-278168.07"/>
    <s v="Protected Feedback"/>
    <s v=""/>
    <s v=""/>
    <s v="ACT"/>
    <s v=""/>
    <s v=""/>
    <s v=""/>
    <s v="ACTUALS"/>
    <s v="S998569"/>
    <x v="0"/>
    <d v="2018-06-29T00:00:00"/>
    <d v="2018-06-29T08:10:23"/>
    <n v="0"/>
    <s v="Amortization of the estimated"/>
    <s v="REC"/>
    <x v="5"/>
  </r>
  <r>
    <s v="117"/>
    <x v="1"/>
    <x v="8"/>
    <s v="P"/>
    <x v="0"/>
    <x v="1"/>
    <x v="6"/>
    <s v="99990"/>
    <s v=""/>
    <s v=""/>
    <s v="USD"/>
    <n v="1643973.29"/>
    <s v="Move to 2420514 to be amort"/>
    <s v=""/>
    <s v=""/>
    <s v=""/>
    <s v=""/>
    <s v=""/>
    <s v=""/>
    <s v="ACTUALS"/>
    <s v="S232473"/>
    <x v="0"/>
    <d v="2018-08-07T00:00:00"/>
    <d v="2018-08-07T11:34:20"/>
    <n v="0"/>
    <s v="To reclass jurisdiction on pro"/>
    <s v="NONREC"/>
    <x v="6"/>
  </r>
  <r>
    <s v="117"/>
    <x v="1"/>
    <x v="8"/>
    <s v="P"/>
    <x v="1"/>
    <x v="1"/>
    <x v="6"/>
    <s v="99990"/>
    <s v=""/>
    <s v=""/>
    <s v="USD"/>
    <n v="-25035.13"/>
    <s v="Reclass Jurisdiction"/>
    <s v=""/>
    <s v=""/>
    <s v=""/>
    <s v=""/>
    <s v=""/>
    <s v=""/>
    <s v="ACTUALS"/>
    <s v="S232473"/>
    <x v="0"/>
    <d v="2018-08-07T00:00:00"/>
    <d v="2018-08-07T11:34:20"/>
    <n v="0"/>
    <s v="To reclass jurisdiction on pro"/>
    <s v="NONREC"/>
    <x v="6"/>
  </r>
  <r>
    <s v="117"/>
    <x v="1"/>
    <x v="8"/>
    <s v="P"/>
    <x v="0"/>
    <x v="1"/>
    <x v="6"/>
    <s v="99990"/>
    <s v=""/>
    <s v=""/>
    <s v="USD"/>
    <n v="25035.13"/>
    <s v="Reclass Jurisdiction"/>
    <s v=""/>
    <s v=""/>
    <s v=""/>
    <s v=""/>
    <s v=""/>
    <s v=""/>
    <s v="ACTUALS"/>
    <s v="S232473"/>
    <x v="0"/>
    <d v="2018-08-07T00:00:00"/>
    <d v="2018-08-07T11:34:20"/>
    <n v="0"/>
    <s v="To reclass jurisdiction on pro"/>
    <s v="NONREC"/>
    <x v="6"/>
  </r>
  <r>
    <s v="117"/>
    <x v="1"/>
    <x v="8"/>
    <s v="P"/>
    <x v="1"/>
    <x v="1"/>
    <x v="6"/>
    <s v="99990"/>
    <s v=""/>
    <s v=""/>
    <s v="USD"/>
    <n v="-4172.5200000000004"/>
    <s v="FERC Portion - Normal"/>
    <s v=""/>
    <s v=""/>
    <s v="ACT"/>
    <s v=""/>
    <s v=""/>
    <s v=""/>
    <s v="ACTUALS"/>
    <s v="S232473"/>
    <x v="0"/>
    <d v="2018-08-07T00:00:00"/>
    <d v="2018-08-07T11:34:20"/>
    <n v="0"/>
    <s v="To reclass jurisdiction on pro"/>
    <s v="NONREC"/>
    <x v="6"/>
  </r>
  <r>
    <s v="117"/>
    <x v="1"/>
    <x v="9"/>
    <s v="U"/>
    <x v="0"/>
    <x v="1"/>
    <x v="6"/>
    <s v="99990"/>
    <s v=""/>
    <s v=""/>
    <s v="USD"/>
    <n v="-278168.07"/>
    <s v="Protected Feedback"/>
    <s v=""/>
    <s v=""/>
    <s v="ACT"/>
    <s v=""/>
    <s v=""/>
    <s v=""/>
    <s v="ACTUALS"/>
    <s v="S998569"/>
    <x v="0"/>
    <d v="2018-07-30T00:00:00"/>
    <d v="2018-07-30T08:09:13"/>
    <n v="0"/>
    <s v="Amortization of the estimated"/>
    <s v="REC"/>
    <x v="5"/>
  </r>
  <r>
    <s v="117"/>
    <x v="1"/>
    <x v="9"/>
    <s v="P"/>
    <x v="0"/>
    <x v="1"/>
    <x v="6"/>
    <s v="99990"/>
    <s v=""/>
    <s v=""/>
    <s v="USD"/>
    <n v="278168.07"/>
    <s v="Protected Feedback"/>
    <s v=""/>
    <s v=""/>
    <s v="ACT"/>
    <s v=""/>
    <s v=""/>
    <s v=""/>
    <s v="ACTUALS"/>
    <s v="S998569"/>
    <x v="0"/>
    <d v="2018-08-01T00:00:00"/>
    <d v="2018-08-01T15:04:06"/>
    <n v="0"/>
    <s v="Amortization of the estimated"/>
    <s v="REC"/>
    <x v="5"/>
  </r>
  <r>
    <s v="117"/>
    <x v="1"/>
    <x v="10"/>
    <s v="P"/>
    <x v="1"/>
    <x v="1"/>
    <x v="7"/>
    <s v="99990"/>
    <s v=""/>
    <s v=""/>
    <s v="USD"/>
    <n v="-4172.5200000000004"/>
    <s v="Protected Feedback"/>
    <s v=""/>
    <s v=""/>
    <s v="ACT"/>
    <s v=""/>
    <s v=""/>
    <s v=""/>
    <s v="ACTUALS"/>
    <s v="S212359"/>
    <x v="0"/>
    <d v="2018-09-05T00:00:00"/>
    <d v="2018-09-05T16:29:20"/>
    <n v="0"/>
    <s v="Amortization of the estimated"/>
    <s v="REC"/>
    <x v="5"/>
  </r>
  <r>
    <s v="117"/>
    <x v="1"/>
    <x v="11"/>
    <s v="P"/>
    <x v="1"/>
    <x v="1"/>
    <x v="8"/>
    <s v="99990"/>
    <s v=""/>
    <s v=""/>
    <s v="USD"/>
    <n v="-4172.5200000000004"/>
    <s v="Protected Feedback"/>
    <s v=""/>
    <s v=""/>
    <s v="ACT"/>
    <s v=""/>
    <s v=""/>
    <s v=""/>
    <s v="ACTUALS"/>
    <s v="S293379"/>
    <x v="0"/>
    <d v="2018-09-24T00:00:00"/>
    <d v="2018-09-24T16:51:12"/>
    <n v="0"/>
    <s v="Amortization of the estimated"/>
    <s v="REC"/>
    <x v="7"/>
  </r>
  <r>
    <s v="117"/>
    <x v="1"/>
    <x v="12"/>
    <s v="P"/>
    <x v="1"/>
    <x v="1"/>
    <x v="9"/>
    <s v="99990"/>
    <s v=""/>
    <s v=""/>
    <s v="USD"/>
    <n v="-4172.5200000000004"/>
    <s v="Protected Feedback"/>
    <s v=""/>
    <s v=""/>
    <s v="ACT"/>
    <s v=""/>
    <s v=""/>
    <s v=""/>
    <s v="ACTUALS"/>
    <s v="S293379"/>
    <x v="0"/>
    <d v="2018-11-01T00:00:00"/>
    <d v="2018-11-01T12:43:53"/>
    <n v="0"/>
    <s v="Amortization of the estimated"/>
    <s v="REC"/>
    <x v="8"/>
  </r>
  <r>
    <s v="117"/>
    <x v="1"/>
    <x v="13"/>
    <s v="P"/>
    <x v="1"/>
    <x v="1"/>
    <x v="10"/>
    <s v="99990"/>
    <s v=""/>
    <s v=""/>
    <s v="USD"/>
    <n v="-4172.5200000000004"/>
    <s v="Protected Feedback"/>
    <s v=""/>
    <s v=""/>
    <s v="ACT"/>
    <s v=""/>
    <s v=""/>
    <s v=""/>
    <s v="ACTUALS"/>
    <s v="S293379"/>
    <x v="0"/>
    <d v="2018-11-29T00:00:00"/>
    <d v="2018-11-29T14:02:21"/>
    <n v="0"/>
    <s v="Amortization of the estimated"/>
    <s v="REC"/>
    <x v="8"/>
  </r>
  <r>
    <s v="117"/>
    <x v="1"/>
    <x v="22"/>
    <s v="P"/>
    <x v="1"/>
    <x v="1"/>
    <x v="11"/>
    <s v="99990"/>
    <s v=""/>
    <s v=""/>
    <s v="USD"/>
    <n v="-2284.9699999999998"/>
    <s v="Protected Feedback"/>
    <s v=""/>
    <s v=""/>
    <s v="ACT"/>
    <s v=""/>
    <s v=""/>
    <s v=""/>
    <s v="ACTUALS"/>
    <s v="S212359"/>
    <x v="0"/>
    <d v="2019-01-07T00:00:00"/>
    <d v="2019-01-07T14:23:26"/>
    <n v="0"/>
    <s v="Amortization of the estimated"/>
    <s v="REC"/>
    <x v="9"/>
  </r>
  <r>
    <s v="117"/>
    <x v="1"/>
    <x v="14"/>
    <s v="P"/>
    <x v="1"/>
    <x v="1"/>
    <x v="11"/>
    <s v="99990"/>
    <s v=""/>
    <s v=""/>
    <s v="USD"/>
    <n v="-4172.5200000000004"/>
    <s v="Protected Feedback"/>
    <s v=""/>
    <s v=""/>
    <s v="ACT"/>
    <s v=""/>
    <s v=""/>
    <s v=""/>
    <s v="ACTUALS"/>
    <s v="S212359"/>
    <x v="0"/>
    <d v="2019-01-05T00:00:00"/>
    <d v="2019-01-05T12:34:22"/>
    <n v="0"/>
    <s v="Amortization of the estimated"/>
    <s v="REC"/>
    <x v="8"/>
  </r>
  <r>
    <s v="117"/>
    <x v="1"/>
    <x v="15"/>
    <s v="P"/>
    <x v="1"/>
    <x v="1"/>
    <x v="0"/>
    <s v="99990"/>
    <s v=""/>
    <s v=""/>
    <s v="USD"/>
    <n v="-3830.14"/>
    <s v="Protected Feedback"/>
    <s v=""/>
    <s v=""/>
    <s v="ACT"/>
    <s v=""/>
    <s v=""/>
    <s v=""/>
    <s v="ACTUALS"/>
    <s v="S212359"/>
    <x v="1"/>
    <d v="2019-02-06T00:00:00"/>
    <d v="2019-02-06T16:13:45"/>
    <n v="0"/>
    <s v="Amortization of the estimated"/>
    <s v="REC"/>
    <x v="10"/>
  </r>
  <r>
    <s v="117"/>
    <x v="1"/>
    <x v="16"/>
    <s v="P"/>
    <x v="1"/>
    <x v="1"/>
    <x v="1"/>
    <s v="99990"/>
    <s v=""/>
    <s v=""/>
    <s v="USD"/>
    <n v="-3830.14"/>
    <s v="Protected Feedback"/>
    <s v=""/>
    <s v=""/>
    <s v="ACT"/>
    <s v=""/>
    <s v=""/>
    <s v=""/>
    <s v="ACTUALS"/>
    <s v="S212359"/>
    <x v="1"/>
    <d v="2019-03-06T00:00:00"/>
    <d v="2019-03-06T08:10:17"/>
    <n v="0"/>
    <s v="Amortization of the estimated"/>
    <s v="REC"/>
    <x v="10"/>
  </r>
  <r>
    <s v="117"/>
    <x v="1"/>
    <x v="17"/>
    <s v="P"/>
    <x v="1"/>
    <x v="1"/>
    <x v="2"/>
    <s v="99990"/>
    <s v=""/>
    <s v=""/>
    <s v="USD"/>
    <n v="-3830.14"/>
    <s v="Protected Feedback"/>
    <s v=""/>
    <s v=""/>
    <s v="ACT"/>
    <s v=""/>
    <s v=""/>
    <s v=""/>
    <s v="ACTUALS"/>
    <s v="S212359"/>
    <x v="1"/>
    <d v="2019-03-29T00:00:00"/>
    <d v="2019-03-29T13:10:18"/>
    <n v="0"/>
    <s v="Amortization of the estimated"/>
    <s v="REC"/>
    <x v="10"/>
  </r>
  <r>
    <s v="117"/>
    <x v="1"/>
    <x v="18"/>
    <s v="P"/>
    <x v="1"/>
    <x v="1"/>
    <x v="3"/>
    <s v="99990"/>
    <s v=""/>
    <s v=""/>
    <s v="USD"/>
    <n v="-3830.14"/>
    <s v="Protected Feedback"/>
    <s v=""/>
    <s v=""/>
    <s v="ACT"/>
    <s v=""/>
    <s v=""/>
    <s v=""/>
    <s v="ACTUALS"/>
    <s v="S212359"/>
    <x v="1"/>
    <d v="2019-04-30T00:00:00"/>
    <d v="2019-04-30T13:03:28"/>
    <n v="0"/>
    <s v="Amortization of the estimated"/>
    <s v="REC"/>
    <x v="10"/>
  </r>
  <r>
    <s v="117"/>
    <x v="1"/>
    <x v="19"/>
    <s v="P"/>
    <x v="1"/>
    <x v="1"/>
    <x v="4"/>
    <s v="99990"/>
    <s v=""/>
    <s v=""/>
    <s v="USD"/>
    <n v="-3830.14"/>
    <s v="Protected Feedback"/>
    <s v=""/>
    <s v=""/>
    <s v="ACT"/>
    <s v=""/>
    <s v=""/>
    <s v=""/>
    <s v="ACTUALS"/>
    <s v="S293379"/>
    <x v="1"/>
    <d v="2019-05-31T00:00:00"/>
    <d v="2019-05-31T14:29:39"/>
    <n v="0"/>
    <s v="Amortization of the estimated"/>
    <s v="REC"/>
    <x v="10"/>
  </r>
  <r>
    <s v="117"/>
    <x v="1"/>
    <x v="20"/>
    <s v="P"/>
    <x v="1"/>
    <x v="1"/>
    <x v="5"/>
    <s v="99990"/>
    <s v=""/>
    <s v=""/>
    <s v="USD"/>
    <n v="75336.06"/>
    <s v="Protected Feedback"/>
    <s v=""/>
    <s v=""/>
    <s v="ACT"/>
    <s v=""/>
    <s v=""/>
    <s v=""/>
    <s v="ACTUALS"/>
    <s v="S293379"/>
    <x v="1"/>
    <d v="2019-07-01T00:00:00"/>
    <d v="2019-07-01T17:11:32"/>
    <n v="0"/>
    <s v="Amortization of the estimated"/>
    <s v="REC"/>
    <x v="11"/>
  </r>
  <r>
    <s v="117"/>
    <x v="1"/>
    <x v="21"/>
    <s v="P"/>
    <x v="1"/>
    <x v="1"/>
    <x v="5"/>
    <s v="99990"/>
    <s v=""/>
    <s v=""/>
    <s v="USD"/>
    <n v="-3830.14"/>
    <s v="Protected Feedback"/>
    <s v=""/>
    <s v=""/>
    <s v="ACT"/>
    <s v=""/>
    <s v=""/>
    <s v=""/>
    <s v="ACTUALS"/>
    <s v="S212359"/>
    <x v="1"/>
    <d v="2019-07-01T00:00:00"/>
    <d v="2019-07-01T17:11:26"/>
    <n v="0"/>
    <s v="Amortization of the estimated"/>
    <s v="REC"/>
    <x v="10"/>
  </r>
  <r>
    <s v="117"/>
    <x v="0"/>
    <x v="0"/>
    <s v="P"/>
    <x v="0"/>
    <x v="2"/>
    <x v="0"/>
    <s v="99990"/>
    <s v="GLNANDA"/>
    <s v=""/>
    <s v="USD"/>
    <n v="985972.65"/>
    <s v="Prov Rate Refund - Tax Reform"/>
    <s v="NONBU"/>
    <s v="G0000117"/>
    <s v="ACT"/>
    <s v="999"/>
    <s v="974"/>
    <s v=""/>
    <s v="ACTUALS"/>
    <s v="S131421"/>
    <x v="0"/>
    <d v="2018-02-07T00:00:00"/>
    <d v="2018-02-07T15:58:10"/>
    <n v="0"/>
    <s v="To defer a portion of 117's re"/>
    <s v="NONREC"/>
    <x v="0"/>
  </r>
  <r>
    <s v="117"/>
    <x v="0"/>
    <x v="0"/>
    <s v="P"/>
    <x v="1"/>
    <x v="2"/>
    <x v="0"/>
    <s v="99990"/>
    <s v="GLNANDA"/>
    <s v=""/>
    <s v="USD"/>
    <n v="25513"/>
    <s v="Prov Rate Refund - Tax Reform"/>
    <s v="NONBU"/>
    <s v="G0000117"/>
    <s v="ACT"/>
    <s v="999"/>
    <s v="974"/>
    <s v=""/>
    <s v="ACTUALS"/>
    <s v="S131421"/>
    <x v="0"/>
    <d v="2018-02-07T00:00:00"/>
    <d v="2018-02-07T15:58:10"/>
    <n v="0"/>
    <s v="To defer a portion of 117's re"/>
    <s v="NONREC"/>
    <x v="0"/>
  </r>
  <r>
    <s v="117"/>
    <x v="0"/>
    <x v="1"/>
    <s v="P"/>
    <x v="1"/>
    <x v="2"/>
    <x v="1"/>
    <s v="99990"/>
    <s v="GLNANDA"/>
    <s v=""/>
    <s v="USD"/>
    <n v="25862"/>
    <s v="Prov Rate Refund - Tax Reform"/>
    <s v="NONBU"/>
    <s v="G0000117"/>
    <s v="ACT"/>
    <s v="999"/>
    <s v="974"/>
    <s v=""/>
    <s v="ACTUALS"/>
    <s v="S131421"/>
    <x v="0"/>
    <d v="2018-03-07T00:00:00"/>
    <d v="2018-03-07T16:13:10"/>
    <n v="0"/>
    <s v="To defer a portion of 117's re"/>
    <s v="REC"/>
    <x v="0"/>
  </r>
  <r>
    <s v="117"/>
    <x v="0"/>
    <x v="2"/>
    <s v="P"/>
    <x v="0"/>
    <x v="2"/>
    <x v="2"/>
    <s v="99990"/>
    <s v="GLNANDA"/>
    <s v=""/>
    <s v="USD"/>
    <n v="-985972.65"/>
    <s v="REVERSE JAN JE"/>
    <s v="NONBU"/>
    <s v="G0000117"/>
    <s v="ACT"/>
    <s v="999"/>
    <s v="974"/>
    <s v=""/>
    <s v="ACTUALS"/>
    <s v="S131421"/>
    <x v="0"/>
    <d v="2018-04-06T00:00:00"/>
    <d v="2018-04-06T15:13:25"/>
    <n v="0"/>
    <s v="To reverse Jan and Feb RFTXPRO"/>
    <s v="NONREC"/>
    <x v="1"/>
  </r>
  <r>
    <s v="117"/>
    <x v="0"/>
    <x v="2"/>
    <s v="P"/>
    <x v="1"/>
    <x v="2"/>
    <x v="2"/>
    <s v="99990"/>
    <s v="GLNANDA"/>
    <s v=""/>
    <s v="USD"/>
    <n v="-25513"/>
    <s v="REVERSE JAN JE"/>
    <s v="NONBU"/>
    <s v="G0000117"/>
    <s v="ACT"/>
    <s v="999"/>
    <s v="974"/>
    <s v=""/>
    <s v="ACTUALS"/>
    <s v="S131421"/>
    <x v="0"/>
    <d v="2018-04-06T00:00:00"/>
    <d v="2018-04-06T15:13:25"/>
    <n v="0"/>
    <s v="To reverse Jan and Feb RFTXPRO"/>
    <s v="NONREC"/>
    <x v="1"/>
  </r>
  <r>
    <s v="117"/>
    <x v="0"/>
    <x v="2"/>
    <s v="P"/>
    <x v="1"/>
    <x v="2"/>
    <x v="2"/>
    <s v="99990"/>
    <s v="GLNANDA"/>
    <s v=""/>
    <s v="USD"/>
    <n v="-25862"/>
    <s v="REVERSE FEB JE"/>
    <s v="NONBU"/>
    <s v="G0000117"/>
    <s v="ACT"/>
    <s v="999"/>
    <s v="974"/>
    <s v=""/>
    <s v="ACTUALS"/>
    <s v="S131421"/>
    <x v="0"/>
    <d v="2018-04-06T00:00:00"/>
    <d v="2018-04-06T15:13:25"/>
    <n v="0"/>
    <s v="To reverse Jan and Feb RFTXPRO"/>
    <s v="NONREC"/>
    <x v="1"/>
  </r>
  <r>
    <s v="117"/>
    <x v="0"/>
    <x v="2"/>
    <s v="P"/>
    <x v="0"/>
    <x v="2"/>
    <x v="2"/>
    <s v="99990"/>
    <s v="GLNANDA"/>
    <s v=""/>
    <s v="USD"/>
    <n v="1077755.6599999999"/>
    <s v="REVISED JAN JE"/>
    <s v="NONBU"/>
    <s v="G0000117"/>
    <s v="ACT"/>
    <s v="999"/>
    <s v="974"/>
    <s v=""/>
    <s v="ACTUALS"/>
    <s v="S131421"/>
    <x v="0"/>
    <d v="2018-04-06T00:00:00"/>
    <d v="2018-04-06T15:13:25"/>
    <n v="0"/>
    <s v="To reverse Jan and Feb RFTXPRO"/>
    <s v="NONREC"/>
    <x v="1"/>
  </r>
  <r>
    <s v="117"/>
    <x v="0"/>
    <x v="2"/>
    <s v="P"/>
    <x v="0"/>
    <x v="2"/>
    <x v="2"/>
    <s v="99990"/>
    <s v="GLNANDA"/>
    <s v=""/>
    <s v="USD"/>
    <n v="11969.89"/>
    <s v="REVISED FEB JE"/>
    <s v="NONBU"/>
    <s v="G0000117"/>
    <s v="ACT"/>
    <s v="999"/>
    <s v="974"/>
    <s v=""/>
    <s v="ACTUALS"/>
    <s v="S131421"/>
    <x v="0"/>
    <d v="2018-04-06T00:00:00"/>
    <d v="2018-04-06T15:13:25"/>
    <n v="0"/>
    <s v="To reverse Jan and Feb RFTXPRO"/>
    <s v="NONREC"/>
    <x v="1"/>
  </r>
  <r>
    <s v="117"/>
    <x v="0"/>
    <x v="3"/>
    <s v="P"/>
    <x v="0"/>
    <x v="2"/>
    <x v="2"/>
    <s v="99990"/>
    <s v="GLNANDA"/>
    <s v=""/>
    <s v="USD"/>
    <n v="11969.89"/>
    <s v="Prov Rate Refund - Tax Reform"/>
    <s v="NONBU"/>
    <s v="G0000117"/>
    <s v="ACT"/>
    <s v="999"/>
    <s v="974"/>
    <s v=""/>
    <s v="ACTUALS"/>
    <s v="S131421"/>
    <x v="0"/>
    <d v="2018-04-06T00:00:00"/>
    <d v="2018-04-06T15:13:41"/>
    <n v="0"/>
    <s v="To defer a portion of 117's re"/>
    <s v="REC"/>
    <x v="0"/>
  </r>
  <r>
    <s v="117"/>
    <x v="0"/>
    <x v="4"/>
    <s v="P"/>
    <x v="0"/>
    <x v="2"/>
    <x v="3"/>
    <s v="99990"/>
    <s v="GLNANDA"/>
    <s v=""/>
    <s v="USD"/>
    <n v="11969.89"/>
    <s v="Prov Rate Refund - Tax Reform"/>
    <s v="NONBU"/>
    <s v="G0000117"/>
    <s v="ACT"/>
    <s v="999"/>
    <s v="974"/>
    <s v=""/>
    <s v="ACTUALS"/>
    <s v="S131421"/>
    <x v="0"/>
    <d v="2018-05-07T00:00:00"/>
    <d v="2018-05-07T09:05:07"/>
    <n v="0"/>
    <s v="To defer a portion of 117's re"/>
    <s v="REC"/>
    <x v="0"/>
  </r>
  <r>
    <s v="117"/>
    <x v="0"/>
    <x v="5"/>
    <s v="P"/>
    <x v="0"/>
    <x v="2"/>
    <x v="4"/>
    <s v="99990"/>
    <s v="GLNANDA"/>
    <s v=""/>
    <s v="USD"/>
    <n v="11969.89"/>
    <s v="Prov Rate Refund - Tax Reform"/>
    <s v="NONBU"/>
    <s v="G0000117"/>
    <s v="ACT"/>
    <s v="999"/>
    <s v="974"/>
    <s v=""/>
    <s v="ACTUALS"/>
    <s v="S998569"/>
    <x v="0"/>
    <d v="2018-06-05T00:00:00"/>
    <d v="2018-06-05T13:08:06"/>
    <n v="0"/>
    <s v="To defer a portion of 117's re"/>
    <s v="REC"/>
    <x v="0"/>
  </r>
  <r>
    <s v="117"/>
    <x v="0"/>
    <x v="6"/>
    <s v="P"/>
    <x v="0"/>
    <x v="2"/>
    <x v="5"/>
    <s v="99990"/>
    <s v="GLNANDA"/>
    <s v=""/>
    <s v="USD"/>
    <n v="-1065786"/>
    <s v="Prov Rate Refund - Tax Reform"/>
    <s v="NONBU"/>
    <s v="G0000117"/>
    <s v="ACT"/>
    <s v="999"/>
    <s v="974"/>
    <s v=""/>
    <s v="ACTUALS"/>
    <s v="S232473"/>
    <x v="0"/>
    <d v="2018-07-07T00:00:00"/>
    <d v="2018-07-07T08:36:56"/>
    <n v="0"/>
    <s v="Entry to reverse January 1 - 1"/>
    <s v="NONREC"/>
    <x v="2"/>
  </r>
  <r>
    <s v="117"/>
    <x v="0"/>
    <x v="7"/>
    <s v="P"/>
    <x v="0"/>
    <x v="2"/>
    <x v="5"/>
    <s v="99990"/>
    <s v="GLNANDA"/>
    <s v=""/>
    <s v="USD"/>
    <n v="11969.89"/>
    <s v="Prov Rate Refund - Tax Reform"/>
    <s v="NONBU"/>
    <s v="G0000117"/>
    <s v="ACT"/>
    <s v="999"/>
    <s v="974"/>
    <s v=""/>
    <s v="ACTUALS"/>
    <s v="S998569"/>
    <x v="0"/>
    <d v="2018-06-29T00:00:00"/>
    <d v="2018-06-29T08:10:24"/>
    <n v="0"/>
    <s v="To defer a portion of 117's re"/>
    <s v="REC"/>
    <x v="0"/>
  </r>
  <r>
    <s v="117"/>
    <x v="0"/>
    <x v="8"/>
    <s v="P"/>
    <x v="1"/>
    <x v="2"/>
    <x v="6"/>
    <s v="99990"/>
    <s v="GLNANDA"/>
    <s v=""/>
    <s v="USD"/>
    <n v="11969.89"/>
    <s v="FERC Portion - Normal"/>
    <s v="NONBU"/>
    <s v="G0000117"/>
    <s v="ACT"/>
    <s v="999"/>
    <s v="974"/>
    <s v=""/>
    <s v="ACTUALS"/>
    <s v="S232473"/>
    <x v="0"/>
    <d v="2018-08-07T00:00:00"/>
    <d v="2018-08-07T06:44:11"/>
    <n v="0"/>
    <s v="To reclass jurisdiction on the"/>
    <s v="NONREC"/>
    <x v="3"/>
  </r>
  <r>
    <s v="117"/>
    <x v="0"/>
    <x v="9"/>
    <s v="P"/>
    <x v="0"/>
    <x v="2"/>
    <x v="6"/>
    <s v="99990"/>
    <s v="GLNANDA"/>
    <s v=""/>
    <s v="USD"/>
    <n v="-11969.89"/>
    <s v="Prov Rate Refund - Tax Reform"/>
    <s v="NONBU"/>
    <s v="G0000117"/>
    <s v="ACT"/>
    <s v="999"/>
    <s v="974"/>
    <s v=""/>
    <s v="ACTUALS"/>
    <s v="S998569"/>
    <x v="0"/>
    <d v="2018-08-01T00:00:00"/>
    <d v="2018-08-01T15:03:15"/>
    <n v="0"/>
    <s v="To defer a portion of 117's re"/>
    <s v="REC"/>
    <x v="0"/>
  </r>
  <r>
    <s v="117"/>
    <x v="0"/>
    <x v="9"/>
    <s v="U"/>
    <x v="0"/>
    <x v="2"/>
    <x v="6"/>
    <s v="99990"/>
    <s v="GLNANDA"/>
    <s v=""/>
    <s v="USD"/>
    <n v="11969.89"/>
    <s v="Prov Rate Refund - Tax Reform"/>
    <s v="NONBU"/>
    <s v="G0000117"/>
    <s v="ACT"/>
    <s v="999"/>
    <s v="974"/>
    <s v=""/>
    <s v="ACTUALS"/>
    <s v="S998569"/>
    <x v="0"/>
    <d v="2018-07-30T00:00:00"/>
    <d v="2018-07-30T08:09:14"/>
    <n v="0"/>
    <s v="To defer a portion of 117's re"/>
    <s v="REC"/>
    <x v="0"/>
  </r>
  <r>
    <s v="117"/>
    <x v="0"/>
    <x v="10"/>
    <s v="P"/>
    <x v="1"/>
    <x v="2"/>
    <x v="7"/>
    <s v="99990"/>
    <s v="GLNANDA"/>
    <s v=""/>
    <s v="USD"/>
    <n v="11969.89"/>
    <s v="Prov Rate Refund - Tax Reform"/>
    <s v="NONBU"/>
    <s v="G0000117"/>
    <s v="ACT"/>
    <s v="999"/>
    <s v="974"/>
    <s v=""/>
    <s v="ACTUALS"/>
    <s v="S212359"/>
    <x v="0"/>
    <d v="2018-09-05T00:00:00"/>
    <d v="2018-09-05T16:16:35"/>
    <n v="0"/>
    <s v="To defer a portion of 117's re"/>
    <s v="REC"/>
    <x v="0"/>
  </r>
  <r>
    <s v="117"/>
    <x v="0"/>
    <x v="11"/>
    <s v="P"/>
    <x v="1"/>
    <x v="2"/>
    <x v="8"/>
    <s v="99990"/>
    <s v="GLNANDA"/>
    <s v=""/>
    <s v="USD"/>
    <n v="11969.89"/>
    <s v="Prov Rate Refund - Tax Reform"/>
    <s v="NONBU"/>
    <s v="G0000117"/>
    <s v="ACT"/>
    <s v="999"/>
    <s v="974"/>
    <s v=""/>
    <s v="ACTUALS"/>
    <s v="S293379"/>
    <x v="0"/>
    <d v="2018-10-01T00:00:00"/>
    <d v="2018-10-01T14:50:40"/>
    <n v="0"/>
    <s v="To defer a portion of 117's re"/>
    <s v="REC"/>
    <x v="0"/>
  </r>
  <r>
    <s v="117"/>
    <x v="0"/>
    <x v="12"/>
    <s v="P"/>
    <x v="1"/>
    <x v="2"/>
    <x v="9"/>
    <s v="99990"/>
    <s v="GLNANDA"/>
    <s v=""/>
    <s v="USD"/>
    <n v="11969.89"/>
    <s v="Prov Rate Refund - Tax Reform"/>
    <s v="NONBU"/>
    <s v="G0000117"/>
    <s v="ACT"/>
    <s v="999"/>
    <s v="974"/>
    <s v=""/>
    <s v="ACTUALS"/>
    <s v="S293379"/>
    <x v="0"/>
    <d v="2018-10-26T00:00:00"/>
    <d v="2018-10-26T17:10:31"/>
    <n v="0"/>
    <s v="To defer a portion of 117's re"/>
    <s v="REC"/>
    <x v="0"/>
  </r>
  <r>
    <s v="117"/>
    <x v="0"/>
    <x v="13"/>
    <s v="P"/>
    <x v="1"/>
    <x v="2"/>
    <x v="10"/>
    <s v="99990"/>
    <s v="GLNANDA"/>
    <s v=""/>
    <s v="USD"/>
    <n v="11969.89"/>
    <s v="Prov Rate Refund - Tax Reform"/>
    <s v="NONBU"/>
    <s v="G0000117"/>
    <s v="ACT"/>
    <s v="999"/>
    <s v="974"/>
    <s v=""/>
    <s v="ACTUALS"/>
    <s v="S293379"/>
    <x v="0"/>
    <d v="2018-11-29T00:00:00"/>
    <d v="2018-11-29T13:59:02"/>
    <n v="0"/>
    <s v="To defer a portion of 117's re"/>
    <s v="REC"/>
    <x v="0"/>
  </r>
  <r>
    <s v="117"/>
    <x v="0"/>
    <x v="14"/>
    <s v="P"/>
    <x v="1"/>
    <x v="2"/>
    <x v="11"/>
    <s v="99990"/>
    <s v="GLNANDA"/>
    <s v=""/>
    <s v="USD"/>
    <n v="11969.89"/>
    <s v="Prov Rate Refund - Tax Reform"/>
    <s v="NONBU"/>
    <s v="G0000117"/>
    <s v="ACT"/>
    <s v="999"/>
    <s v="974"/>
    <s v=""/>
    <s v="ACTUALS"/>
    <s v="S212359"/>
    <x v="0"/>
    <d v="2019-01-05T00:00:00"/>
    <d v="2019-01-05T12:34:22"/>
    <n v="0"/>
    <s v="To defer a portion of 117's re"/>
    <s v="REC"/>
    <x v="0"/>
  </r>
  <r>
    <s v="117"/>
    <x v="2"/>
    <x v="14"/>
    <s v="P"/>
    <x v="0"/>
    <x v="2"/>
    <x v="11"/>
    <s v="99990"/>
    <s v="GLNANDA"/>
    <s v=""/>
    <s v="USD"/>
    <n v="-71819.11"/>
    <s v="RCLS JURIS PRO FBK"/>
    <s v="NONBU"/>
    <s v="G0000117"/>
    <s v="ACT"/>
    <s v="999"/>
    <s v="974"/>
    <s v=""/>
    <s v="ACTUALS"/>
    <s v="S131421"/>
    <x v="0"/>
    <d v="2019-02-28T00:00:00"/>
    <d v="2019-02-28T15:03:31"/>
    <n v="0"/>
    <s v="To reclassify by jurisdiction"/>
    <s v="NONREC"/>
    <x v="12"/>
  </r>
  <r>
    <s v="117"/>
    <x v="2"/>
    <x v="14"/>
    <s v="P"/>
    <x v="1"/>
    <x v="2"/>
    <x v="11"/>
    <s v="99990"/>
    <s v="GLNANDA"/>
    <s v=""/>
    <s v="USD"/>
    <n v="71819.11"/>
    <s v="RCLS JURIS PRO FBK"/>
    <s v="NONBU"/>
    <s v="G0000117"/>
    <s v="ACT"/>
    <s v="999"/>
    <s v="974"/>
    <s v=""/>
    <s v="ACTUALS"/>
    <s v="S131421"/>
    <x v="0"/>
    <d v="2019-02-28T00:00:00"/>
    <d v="2019-02-28T15:03:31"/>
    <n v="0"/>
    <s v="To reclassify by jurisdiction"/>
    <s v="NONREC"/>
    <x v="12"/>
  </r>
  <r>
    <s v="117"/>
    <x v="0"/>
    <x v="15"/>
    <s v="P"/>
    <x v="1"/>
    <x v="2"/>
    <x v="0"/>
    <s v="99990"/>
    <s v="GLNANDA"/>
    <s v=""/>
    <s v="USD"/>
    <n v="11969.89"/>
    <s v="Prov Rate Refund - Tax Reform"/>
    <s v="NONBU"/>
    <s v="G0000117"/>
    <s v="ACT"/>
    <s v="999"/>
    <s v="974"/>
    <s v=""/>
    <s v="ACTUALS"/>
    <s v="S212359"/>
    <x v="1"/>
    <d v="2019-02-06T00:00:00"/>
    <d v="2019-02-06T16:13:46"/>
    <n v="0"/>
    <s v="To defer a portion of 117's re"/>
    <s v="REC"/>
    <x v="0"/>
  </r>
  <r>
    <s v="117"/>
    <x v="0"/>
    <x v="16"/>
    <s v="P"/>
    <x v="1"/>
    <x v="2"/>
    <x v="1"/>
    <s v="99990"/>
    <s v="GLNANDA"/>
    <s v=""/>
    <s v="USD"/>
    <n v="11969.89"/>
    <s v="Prov Rate Refund - Tax Reform"/>
    <s v="NONBU"/>
    <s v="G0000117"/>
    <s v="ACT"/>
    <s v="999"/>
    <s v="974"/>
    <s v=""/>
    <s v="ACTUALS"/>
    <s v="S212359"/>
    <x v="1"/>
    <d v="2019-03-06T00:00:00"/>
    <d v="2019-03-06T08:10:18"/>
    <n v="0"/>
    <s v="To defer a portion of 117's re"/>
    <s v="REC"/>
    <x v="0"/>
  </r>
  <r>
    <s v="117"/>
    <x v="0"/>
    <x v="17"/>
    <s v="P"/>
    <x v="1"/>
    <x v="2"/>
    <x v="2"/>
    <s v="99990"/>
    <s v="GLNANDA"/>
    <s v=""/>
    <s v="USD"/>
    <n v="11969.89"/>
    <s v="Prov Rate Refund - Tax Reform"/>
    <s v="NONBU"/>
    <s v="G0000117"/>
    <s v="ACT"/>
    <s v="999"/>
    <s v="974"/>
    <s v=""/>
    <s v="ACTUALS"/>
    <s v="S212359"/>
    <x v="1"/>
    <d v="2019-03-29T00:00:00"/>
    <d v="2019-03-29T13:10:19"/>
    <n v="0"/>
    <s v="To defer a portion of 117's re"/>
    <s v="REC"/>
    <x v="0"/>
  </r>
  <r>
    <s v="117"/>
    <x v="0"/>
    <x v="18"/>
    <s v="P"/>
    <x v="1"/>
    <x v="2"/>
    <x v="3"/>
    <s v="99990"/>
    <s v="GLNANDA"/>
    <s v=""/>
    <s v="USD"/>
    <n v="11969.89"/>
    <s v="Prov Rate Refund - Tax Reform"/>
    <s v="NONBU"/>
    <s v="G0000117"/>
    <s v="ACT"/>
    <s v="999"/>
    <s v="974"/>
    <s v=""/>
    <s v="ACTUALS"/>
    <s v="S212359"/>
    <x v="1"/>
    <d v="2019-04-30T00:00:00"/>
    <d v="2019-04-30T13:03:30"/>
    <n v="0"/>
    <s v="To defer a portion of 117's re"/>
    <s v="REC"/>
    <x v="0"/>
  </r>
  <r>
    <s v="117"/>
    <x v="0"/>
    <x v="19"/>
    <s v="P"/>
    <x v="1"/>
    <x v="2"/>
    <x v="4"/>
    <s v="99990"/>
    <s v="GLNANDA"/>
    <s v=""/>
    <s v="USD"/>
    <n v="11969.89"/>
    <s v="Prov Rate Refund - Tax Reform"/>
    <s v="NONBU"/>
    <s v="G0000117"/>
    <s v="ACT"/>
    <s v="999"/>
    <s v="974"/>
    <s v=""/>
    <s v="ACTUALS"/>
    <s v="S293379"/>
    <x v="1"/>
    <d v="2019-05-31T00:00:00"/>
    <d v="2019-05-31T14:29:39"/>
    <n v="0"/>
    <s v="To defer a portion of 117's re"/>
    <s v="REC"/>
    <x v="0"/>
  </r>
  <r>
    <s v="117"/>
    <x v="0"/>
    <x v="21"/>
    <s v="P"/>
    <x v="1"/>
    <x v="2"/>
    <x v="5"/>
    <s v="99990"/>
    <s v="GLNANDA"/>
    <s v=""/>
    <s v="USD"/>
    <n v="11969.89"/>
    <s v="Prov Rate Refund - Tax Reform"/>
    <s v="NONBU"/>
    <s v="G0000117"/>
    <s v="ACT"/>
    <s v="999"/>
    <s v="974"/>
    <s v=""/>
    <s v="ACTUALS"/>
    <s v="S212359"/>
    <x v="1"/>
    <d v="2019-07-01T00:00:00"/>
    <d v="2019-07-01T17:11:33"/>
    <n v="0"/>
    <s v="To defer a portion of 117's re"/>
    <s v="REC"/>
    <x v="0"/>
  </r>
  <r>
    <s v="117"/>
    <x v="1"/>
    <x v="3"/>
    <s v="P"/>
    <x v="0"/>
    <x v="3"/>
    <x v="2"/>
    <s v="99990"/>
    <s v="GLNANDA"/>
    <s v=""/>
    <s v="USD"/>
    <n v="959134.17"/>
    <s v="Protected Feedback"/>
    <s v="NONBU"/>
    <s v="G0000117"/>
    <s v="ACT"/>
    <s v="999"/>
    <s v="974"/>
    <s v=""/>
    <s v="ACTUALS"/>
    <s v="S131421"/>
    <x v="0"/>
    <d v="2018-04-06T00:00:00"/>
    <d v="2018-04-06T15:13:41"/>
    <n v="0"/>
    <s v="Amortization of the estimated"/>
    <s v="NONREC"/>
    <x v="5"/>
  </r>
  <r>
    <s v="117"/>
    <x v="1"/>
    <x v="4"/>
    <s v="P"/>
    <x v="0"/>
    <x v="3"/>
    <x v="3"/>
    <s v="99990"/>
    <s v="GLNANDA"/>
    <s v=""/>
    <s v="USD"/>
    <n v="322673.55"/>
    <s v="Protected Feedback"/>
    <s v="NONBU"/>
    <s v="G0000117"/>
    <s v="ACT"/>
    <s v="999"/>
    <s v="974"/>
    <s v=""/>
    <s v="ACTUALS"/>
    <s v="S131421"/>
    <x v="0"/>
    <d v="2018-05-07T00:00:00"/>
    <d v="2018-05-07T09:37:09"/>
    <n v="0"/>
    <s v="Amortization of the estimated"/>
    <s v="REC"/>
    <x v="5"/>
  </r>
  <r>
    <s v="117"/>
    <x v="1"/>
    <x v="5"/>
    <s v="P"/>
    <x v="0"/>
    <x v="3"/>
    <x v="4"/>
    <s v="99990"/>
    <s v="GLNANDA"/>
    <s v=""/>
    <s v="USD"/>
    <n v="278168.07"/>
    <s v="Protected Feedback"/>
    <s v="NONBU"/>
    <s v="G0000117"/>
    <s v="ACT"/>
    <s v="999"/>
    <s v="974"/>
    <s v=""/>
    <s v="ACTUALS"/>
    <s v="S998569"/>
    <x v="0"/>
    <d v="2018-06-05T00:00:00"/>
    <d v="2018-06-05T13:08:06"/>
    <n v="0"/>
    <s v="Amortization of the estimated"/>
    <s v="REC"/>
    <x v="5"/>
  </r>
  <r>
    <s v="117"/>
    <x v="1"/>
    <x v="7"/>
    <s v="P"/>
    <x v="0"/>
    <x v="3"/>
    <x v="5"/>
    <s v="99990"/>
    <s v="GLNANDA"/>
    <s v=""/>
    <s v="USD"/>
    <n v="278168.07"/>
    <s v="Protected Feedback"/>
    <s v="NONBU"/>
    <s v="G0000117"/>
    <s v="ACT"/>
    <s v="999"/>
    <s v="974"/>
    <s v=""/>
    <s v="ACTUALS"/>
    <s v="S998569"/>
    <x v="0"/>
    <d v="2018-06-29T00:00:00"/>
    <d v="2018-06-29T08:10:23"/>
    <n v="0"/>
    <s v="Amortization of the estimated"/>
    <s v="REC"/>
    <x v="5"/>
  </r>
  <r>
    <s v="117"/>
    <x v="1"/>
    <x v="8"/>
    <s v="P"/>
    <x v="1"/>
    <x v="3"/>
    <x v="6"/>
    <s v="99990"/>
    <s v="GLNANDA"/>
    <s v=""/>
    <s v="USD"/>
    <n v="4172.5200000000004"/>
    <s v="FERC Portion - Normal"/>
    <s v="NONBU"/>
    <s v="G0000117"/>
    <s v="ACT"/>
    <s v="999"/>
    <s v="974"/>
    <s v=""/>
    <s v="ACTUALS"/>
    <s v="S232473"/>
    <x v="0"/>
    <d v="2018-08-07T00:00:00"/>
    <d v="2018-08-07T11:34:20"/>
    <n v="0"/>
    <s v="To reclass jurisdiction on pro"/>
    <s v="NONREC"/>
    <x v="6"/>
  </r>
  <r>
    <s v="117"/>
    <x v="1"/>
    <x v="9"/>
    <s v="U"/>
    <x v="0"/>
    <x v="3"/>
    <x v="6"/>
    <s v="99990"/>
    <s v="GLNANDA"/>
    <s v=""/>
    <s v="USD"/>
    <n v="278168.07"/>
    <s v="Protected Feedback"/>
    <s v="NONBU"/>
    <s v="G0000117"/>
    <s v="ACT"/>
    <s v="999"/>
    <s v="974"/>
    <s v=""/>
    <s v="ACTUALS"/>
    <s v="S998569"/>
    <x v="0"/>
    <d v="2018-07-30T00:00:00"/>
    <d v="2018-07-30T08:09:13"/>
    <n v="0"/>
    <s v="Amortization of the estimated"/>
    <s v="REC"/>
    <x v="5"/>
  </r>
  <r>
    <s v="117"/>
    <x v="1"/>
    <x v="9"/>
    <s v="P"/>
    <x v="0"/>
    <x v="3"/>
    <x v="6"/>
    <s v="99990"/>
    <s v="GLNANDA"/>
    <s v=""/>
    <s v="USD"/>
    <n v="-278168.07"/>
    <s v="Protected Feedback"/>
    <s v="NONBU"/>
    <s v="G0000117"/>
    <s v="ACT"/>
    <s v="999"/>
    <s v="974"/>
    <s v=""/>
    <s v="ACTUALS"/>
    <s v="S998569"/>
    <x v="0"/>
    <d v="2018-08-01T00:00:00"/>
    <d v="2018-08-01T15:04:06"/>
    <n v="0"/>
    <s v="Amortization of the estimated"/>
    <s v="REC"/>
    <x v="5"/>
  </r>
  <r>
    <s v="117"/>
    <x v="1"/>
    <x v="10"/>
    <s v="P"/>
    <x v="1"/>
    <x v="3"/>
    <x v="7"/>
    <s v="99990"/>
    <s v="GLNANDA"/>
    <s v=""/>
    <s v="USD"/>
    <n v="4172.5200000000004"/>
    <s v="Protected Feedback"/>
    <s v="NONBU"/>
    <s v="G0000117"/>
    <s v="ACT"/>
    <s v="999"/>
    <s v="974"/>
    <s v=""/>
    <s v="ACTUALS"/>
    <s v="S212359"/>
    <x v="0"/>
    <d v="2018-09-05T00:00:00"/>
    <d v="2018-09-05T16:29:20"/>
    <n v="0"/>
    <s v="Amortization of the estimated"/>
    <s v="REC"/>
    <x v="5"/>
  </r>
  <r>
    <s v="117"/>
    <x v="1"/>
    <x v="11"/>
    <s v="P"/>
    <x v="1"/>
    <x v="3"/>
    <x v="8"/>
    <s v="99990"/>
    <s v="GLNANDA"/>
    <s v=""/>
    <s v="USD"/>
    <n v="4172.5200000000004"/>
    <s v="Protected Feedback"/>
    <s v="NONBU"/>
    <s v="G0000117"/>
    <s v="ACT"/>
    <s v="999"/>
    <s v="974"/>
    <s v=""/>
    <s v="ACTUALS"/>
    <s v="S293379"/>
    <x v="0"/>
    <d v="2018-09-24T00:00:00"/>
    <d v="2018-09-24T16:51:12"/>
    <n v="0"/>
    <s v="Amortization of the estimated"/>
    <s v="REC"/>
    <x v="7"/>
  </r>
  <r>
    <s v="117"/>
    <x v="1"/>
    <x v="12"/>
    <s v="P"/>
    <x v="1"/>
    <x v="3"/>
    <x v="9"/>
    <s v="99990"/>
    <s v="GLNANDA"/>
    <s v=""/>
    <s v="USD"/>
    <n v="4172.5200000000004"/>
    <s v="Protected Feedback"/>
    <s v="NONBU"/>
    <s v="G0000117"/>
    <s v="ACT"/>
    <s v="999"/>
    <s v="974"/>
    <s v=""/>
    <s v="ACTUALS"/>
    <s v="S293379"/>
    <x v="0"/>
    <d v="2018-11-01T00:00:00"/>
    <d v="2018-11-01T12:43:53"/>
    <n v="0"/>
    <s v="Amortization of the estimated"/>
    <s v="REC"/>
    <x v="8"/>
  </r>
  <r>
    <s v="117"/>
    <x v="1"/>
    <x v="13"/>
    <s v="P"/>
    <x v="1"/>
    <x v="3"/>
    <x v="10"/>
    <s v="99990"/>
    <s v="GLNANDA"/>
    <s v=""/>
    <s v="USD"/>
    <n v="4172.5200000000004"/>
    <s v="Protected Feedback"/>
    <s v="NONBU"/>
    <s v="G0000117"/>
    <s v="ACT"/>
    <s v="999"/>
    <s v="974"/>
    <s v=""/>
    <s v="ACTUALS"/>
    <s v="S293379"/>
    <x v="0"/>
    <d v="2018-11-29T00:00:00"/>
    <d v="2018-11-29T14:02:21"/>
    <n v="0"/>
    <s v="Amortization of the estimated"/>
    <s v="REC"/>
    <x v="8"/>
  </r>
  <r>
    <s v="117"/>
    <x v="1"/>
    <x v="22"/>
    <s v="P"/>
    <x v="1"/>
    <x v="3"/>
    <x v="11"/>
    <s v="99990"/>
    <s v="GLNANDA"/>
    <s v=""/>
    <s v="USD"/>
    <n v="2284.9699999999998"/>
    <s v="Protected Feedback"/>
    <s v="NONBU"/>
    <s v="G0000117"/>
    <s v="ACT"/>
    <s v="999"/>
    <s v="974"/>
    <s v=""/>
    <s v="ACTUALS"/>
    <s v="S212359"/>
    <x v="0"/>
    <d v="2019-01-07T00:00:00"/>
    <d v="2019-01-07T14:23:26"/>
    <n v="0"/>
    <s v="Amortization of the estimated"/>
    <s v="REC"/>
    <x v="9"/>
  </r>
  <r>
    <s v="117"/>
    <x v="1"/>
    <x v="14"/>
    <s v="P"/>
    <x v="1"/>
    <x v="3"/>
    <x v="11"/>
    <s v="99990"/>
    <s v="GLNANDA"/>
    <s v=""/>
    <s v="USD"/>
    <n v="4172.5200000000004"/>
    <s v="Protected Feedback"/>
    <s v="NONBU"/>
    <s v="G0000117"/>
    <s v="ACT"/>
    <s v="999"/>
    <s v="974"/>
    <s v=""/>
    <s v="ACTUALS"/>
    <s v="S212359"/>
    <x v="0"/>
    <d v="2019-01-05T00:00:00"/>
    <d v="2019-01-05T12:34:22"/>
    <n v="0"/>
    <s v="Amortization of the estimated"/>
    <s v="REC"/>
    <x v="8"/>
  </r>
  <r>
    <s v="117"/>
    <x v="2"/>
    <x v="14"/>
    <s v="P"/>
    <x v="0"/>
    <x v="3"/>
    <x v="11"/>
    <s v="99990"/>
    <s v="GLNANDA"/>
    <s v=""/>
    <s v="USD"/>
    <n v="-25035.13"/>
    <s v="RCLS JURIS PRO FBK"/>
    <s v="NONBU"/>
    <s v="G0000117"/>
    <s v="ACT"/>
    <s v="999"/>
    <s v="974"/>
    <s v=""/>
    <s v="ACTUALS"/>
    <s v="S131421"/>
    <x v="0"/>
    <d v="2019-02-28T00:00:00"/>
    <d v="2019-02-28T15:03:31"/>
    <n v="0"/>
    <s v="To reclassify by jurisdiction"/>
    <s v="NONREC"/>
    <x v="12"/>
  </r>
  <r>
    <s v="117"/>
    <x v="2"/>
    <x v="14"/>
    <s v="P"/>
    <x v="1"/>
    <x v="3"/>
    <x v="11"/>
    <s v="99990"/>
    <s v="GLNANDA"/>
    <s v=""/>
    <s v="USD"/>
    <n v="25035.13"/>
    <s v="RCLS JURIS PRO FBK"/>
    <s v="NONBU"/>
    <s v="G0000117"/>
    <s v="ACT"/>
    <s v="999"/>
    <s v="974"/>
    <s v=""/>
    <s v="ACTUALS"/>
    <s v="S131421"/>
    <x v="0"/>
    <d v="2019-02-28T00:00:00"/>
    <d v="2019-02-28T15:03:31"/>
    <n v="0"/>
    <s v="To reclassify by jurisdiction"/>
    <s v="NONREC"/>
    <x v="12"/>
  </r>
  <r>
    <s v="117"/>
    <x v="1"/>
    <x v="15"/>
    <s v="P"/>
    <x v="1"/>
    <x v="3"/>
    <x v="0"/>
    <s v="99990"/>
    <s v="GLNANDA"/>
    <s v=""/>
    <s v="USD"/>
    <n v="3830.14"/>
    <s v="Protected Feedback"/>
    <s v="NONBU"/>
    <s v="G0000117"/>
    <s v="ACT"/>
    <s v="999"/>
    <s v="974"/>
    <s v=""/>
    <s v="ACTUALS"/>
    <s v="S212359"/>
    <x v="1"/>
    <d v="2019-02-06T00:00:00"/>
    <d v="2019-02-06T16:13:45"/>
    <n v="0"/>
    <s v="Amortization of the estimated"/>
    <s v="REC"/>
    <x v="10"/>
  </r>
  <r>
    <s v="117"/>
    <x v="1"/>
    <x v="16"/>
    <s v="P"/>
    <x v="1"/>
    <x v="3"/>
    <x v="1"/>
    <s v="99990"/>
    <s v="GLNANDA"/>
    <s v=""/>
    <s v="USD"/>
    <n v="3830.14"/>
    <s v="Protected Feedback"/>
    <s v="NONBU"/>
    <s v="G0000117"/>
    <s v="ACT"/>
    <s v="999"/>
    <s v="974"/>
    <s v=""/>
    <s v="ACTUALS"/>
    <s v="S212359"/>
    <x v="1"/>
    <d v="2019-03-06T00:00:00"/>
    <d v="2019-03-06T08:10:17"/>
    <n v="0"/>
    <s v="Amortization of the estimated"/>
    <s v="REC"/>
    <x v="10"/>
  </r>
  <r>
    <s v="117"/>
    <x v="1"/>
    <x v="17"/>
    <s v="P"/>
    <x v="1"/>
    <x v="3"/>
    <x v="2"/>
    <s v="99990"/>
    <s v="GLNANDA"/>
    <s v=""/>
    <s v="USD"/>
    <n v="3830.14"/>
    <s v="Protected Feedback"/>
    <s v="NONBU"/>
    <s v="G0000117"/>
    <s v="ACT"/>
    <s v="999"/>
    <s v="974"/>
    <s v=""/>
    <s v="ACTUALS"/>
    <s v="S212359"/>
    <x v="1"/>
    <d v="2019-03-29T00:00:00"/>
    <d v="2019-03-29T13:10:18"/>
    <n v="0"/>
    <s v="Amortization of the estimated"/>
    <s v="REC"/>
    <x v="10"/>
  </r>
  <r>
    <s v="117"/>
    <x v="1"/>
    <x v="18"/>
    <s v="P"/>
    <x v="1"/>
    <x v="3"/>
    <x v="3"/>
    <s v="99990"/>
    <s v="GLNANDA"/>
    <s v=""/>
    <s v="USD"/>
    <n v="3830.14"/>
    <s v="Protected Feedback"/>
    <s v="NONBU"/>
    <s v="G0000117"/>
    <s v="ACT"/>
    <s v="999"/>
    <s v="974"/>
    <s v=""/>
    <s v="ACTUALS"/>
    <s v="S212359"/>
    <x v="1"/>
    <d v="2019-04-30T00:00:00"/>
    <d v="2019-04-30T13:03:28"/>
    <n v="0"/>
    <s v="Amortization of the estimated"/>
    <s v="REC"/>
    <x v="10"/>
  </r>
  <r>
    <s v="117"/>
    <x v="1"/>
    <x v="19"/>
    <s v="P"/>
    <x v="1"/>
    <x v="3"/>
    <x v="4"/>
    <s v="99990"/>
    <s v="GLNANDA"/>
    <s v=""/>
    <s v="USD"/>
    <n v="3830.14"/>
    <s v="Protected Feedback"/>
    <s v="NONBU"/>
    <s v="G0000117"/>
    <s v="ACT"/>
    <s v="999"/>
    <s v="974"/>
    <s v=""/>
    <s v="ACTUALS"/>
    <s v="S293379"/>
    <x v="1"/>
    <d v="2019-05-31T00:00:00"/>
    <d v="2019-05-31T14:29:39"/>
    <n v="0"/>
    <s v="Amortization of the estimated"/>
    <s v="REC"/>
    <x v="10"/>
  </r>
  <r>
    <s v="117"/>
    <x v="1"/>
    <x v="21"/>
    <s v="P"/>
    <x v="1"/>
    <x v="3"/>
    <x v="5"/>
    <s v="99990"/>
    <s v="GLNANDA"/>
    <s v=""/>
    <s v="USD"/>
    <n v="3830.14"/>
    <s v="Protected Feedback"/>
    <s v="NONBU"/>
    <s v="G0000117"/>
    <s v="ACT"/>
    <s v="999"/>
    <s v="974"/>
    <s v=""/>
    <s v="ACTUALS"/>
    <s v="S212359"/>
    <x v="1"/>
    <d v="2019-07-01T00:00:00"/>
    <d v="2019-07-01T17:11:26"/>
    <n v="0"/>
    <s v="Amortization of the estimated"/>
    <s v="REC"/>
    <x v="1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652">
  <r>
    <n v="2020"/>
    <s v="117"/>
    <s v="4470006"/>
    <m/>
    <n v="-41190.67"/>
    <s v="1205 - Balancing Spot Market E"/>
    <n v="1"/>
    <s v="KWH"/>
    <s v="G0000117"/>
    <s v="PJM"/>
    <n v="-1716704"/>
    <s v="2020-01-31"/>
    <s v="PJM_E_7442"/>
    <x v="0"/>
    <x v="0"/>
    <x v="0"/>
    <x v="0"/>
  </r>
  <r>
    <n v="2020"/>
    <s v="117"/>
    <s v="4470006"/>
    <m/>
    <n v="-1300.47"/>
    <s v="1215 - Balancing Transmission"/>
    <n v="1"/>
    <m/>
    <s v="G0000117"/>
    <s v="PJM"/>
    <n v="0"/>
    <s v="2020-01-31"/>
    <s v="PJM_E_7442"/>
    <x v="0"/>
    <x v="0"/>
    <x v="0"/>
    <x v="0"/>
  </r>
  <r>
    <n v="2020"/>
    <s v="117"/>
    <s v="4470006"/>
    <m/>
    <n v="438.35"/>
    <s v="1225 - Balancing Transmission"/>
    <n v="1"/>
    <m/>
    <s v="G0000117"/>
    <s v="PJM"/>
    <n v="0"/>
    <s v="2020-01-31"/>
    <s v="PJM_E_7442"/>
    <x v="0"/>
    <x v="0"/>
    <x v="0"/>
    <x v="0"/>
  </r>
  <r>
    <n v="2020"/>
    <s v="117"/>
    <s v="4470006"/>
    <m/>
    <n v="-4.41"/>
    <s v="1330A - Adj. to Reactive Suppl"/>
    <n v="1"/>
    <m/>
    <s v="G0000117"/>
    <s v="PJM"/>
    <n v="0"/>
    <s v="2020-01-31"/>
    <s v="PJM_A_2042"/>
    <x v="0"/>
    <x v="0"/>
    <x v="0"/>
    <x v="0"/>
  </r>
  <r>
    <n v="2020"/>
    <s v="117"/>
    <s v="4470006"/>
    <m/>
    <n v="-0.09"/>
    <s v="1375A - Adj. to Balancing Oper"/>
    <n v="1"/>
    <m/>
    <s v="G0000117"/>
    <s v="PJM"/>
    <n v="0"/>
    <s v="2020-01-31"/>
    <s v="PJM_A_2042"/>
    <x v="0"/>
    <x v="0"/>
    <x v="0"/>
    <x v="0"/>
  </r>
  <r>
    <n v="2020"/>
    <s v="117"/>
    <s v="4470006"/>
    <m/>
    <n v="-0.01"/>
    <s v="1380A - Adj. to Black Start Se"/>
    <n v="1"/>
    <m/>
    <s v="G0000117"/>
    <s v="PJM"/>
    <n v="0"/>
    <s v="2020-01-31"/>
    <s v="PJM_A_2042"/>
    <x v="0"/>
    <x v="0"/>
    <x v="0"/>
    <x v="0"/>
  </r>
  <r>
    <n v="2020"/>
    <s v="117"/>
    <s v="4470006"/>
    <m/>
    <n v="75.540000000000006"/>
    <s v="Broker Comm - Actual"/>
    <n v="1"/>
    <m/>
    <s v="G0000117"/>
    <s v="AMRX2"/>
    <n v="0"/>
    <s v="2020-01-31"/>
    <s v="CA0420"/>
    <x v="0"/>
    <x v="0"/>
    <x v="1"/>
    <x v="0"/>
  </r>
  <r>
    <n v="2020"/>
    <s v="117"/>
    <s v="4470006"/>
    <m/>
    <n v="77.33"/>
    <s v="Broker Comm - Actual"/>
    <n v="1"/>
    <m/>
    <s v="G0000117"/>
    <s v="APBE2"/>
    <n v="0"/>
    <s v="2020-01-31"/>
    <s v="CA0420"/>
    <x v="0"/>
    <x v="0"/>
    <x v="2"/>
    <x v="0"/>
  </r>
  <r>
    <n v="2020"/>
    <s v="117"/>
    <s v="4470006"/>
    <m/>
    <n v="440.73"/>
    <s v="Broker Comm - Actual"/>
    <n v="1"/>
    <m/>
    <s v="G0000117"/>
    <s v="EVOF2"/>
    <n v="0"/>
    <s v="2020-01-31"/>
    <s v="CA0420"/>
    <x v="0"/>
    <x v="0"/>
    <x v="3"/>
    <x v="0"/>
  </r>
  <r>
    <n v="2020"/>
    <s v="117"/>
    <s v="4470006"/>
    <m/>
    <n v="445.56"/>
    <s v="Broker Comm - Actual"/>
    <n v="1"/>
    <m/>
    <s v="G0000117"/>
    <s v="IVGE2"/>
    <n v="0"/>
    <s v="2020-01-31"/>
    <s v="CA0420"/>
    <x v="0"/>
    <x v="0"/>
    <x v="4"/>
    <x v="0"/>
  </r>
  <r>
    <n v="2020"/>
    <s v="117"/>
    <s v="4470006"/>
    <m/>
    <n v="596.26"/>
    <s v="Broker Comm - Actual"/>
    <n v="1"/>
    <m/>
    <s v="G0000117"/>
    <s v="PREE2"/>
    <n v="0"/>
    <s v="2020-01-31"/>
    <s v="CA0420"/>
    <x v="0"/>
    <x v="0"/>
    <x v="5"/>
    <x v="0"/>
  </r>
  <r>
    <n v="2020"/>
    <s v="117"/>
    <s v="4470006"/>
    <m/>
    <n v="16.39"/>
    <s v="Broker Comm - Actual"/>
    <n v="1"/>
    <m/>
    <s v="G0000117"/>
    <s v="SPSR2"/>
    <n v="0"/>
    <s v="2020-01-31"/>
    <s v="CA0420"/>
    <x v="0"/>
    <x v="0"/>
    <x v="6"/>
    <x v="0"/>
  </r>
  <r>
    <n v="2020"/>
    <s v="117"/>
    <s v="4470006"/>
    <m/>
    <n v="3.43"/>
    <s v="Broker Comm - Actual"/>
    <n v="1"/>
    <m/>
    <s v="G0000117"/>
    <s v="TFSF2"/>
    <n v="0"/>
    <s v="2020-01-31"/>
    <s v="CA0420"/>
    <x v="0"/>
    <x v="0"/>
    <x v="7"/>
    <x v="0"/>
  </r>
  <r>
    <n v="2020"/>
    <s v="117"/>
    <s v="4470006"/>
    <m/>
    <n v="88903.13"/>
    <s v="Trading activity-sale"/>
    <n v="1"/>
    <s v="KWH"/>
    <s v="G0000117"/>
    <s v="DEOI2"/>
    <n v="1877000"/>
    <s v="2020-01-01"/>
    <s v="OFFSYS_E"/>
    <x v="0"/>
    <x v="0"/>
    <x v="8"/>
    <x v="0"/>
  </r>
  <r>
    <n v="2020"/>
    <s v="117"/>
    <s v="4470006"/>
    <m/>
    <n v="-90078.1"/>
    <s v="Trading activity-sale"/>
    <n v="1"/>
    <s v="KWH"/>
    <s v="G0000117"/>
    <s v="DEOI2"/>
    <n v="-1879000"/>
    <s v="2020-01-31"/>
    <s v="OFFSYS_A"/>
    <x v="0"/>
    <x v="0"/>
    <x v="8"/>
    <x v="0"/>
  </r>
  <r>
    <n v="2020"/>
    <s v="117"/>
    <s v="4470006"/>
    <m/>
    <n v="-86554.3"/>
    <s v="Trading activity-sale"/>
    <n v="1"/>
    <s v="KWH"/>
    <s v="G0000117"/>
    <s v="DEOI2"/>
    <n v="-1806000"/>
    <s v="2020-01-31"/>
    <s v="OFFSYS_E"/>
    <x v="0"/>
    <x v="0"/>
    <x v="8"/>
    <x v="0"/>
  </r>
  <r>
    <n v="2020"/>
    <s v="117"/>
    <s v="4470006"/>
    <m/>
    <n v="2027.36"/>
    <s v="Trading activity-sale"/>
    <n v="1"/>
    <s v="KWH"/>
    <s v="G0000117"/>
    <s v="DLPM"/>
    <n v="37000"/>
    <s v="2020-01-01"/>
    <s v="OFFSYS_E"/>
    <x v="0"/>
    <x v="0"/>
    <x v="9"/>
    <x v="0"/>
  </r>
  <r>
    <n v="2020"/>
    <s v="117"/>
    <s v="4470006"/>
    <m/>
    <n v="-2027.37"/>
    <s v="Trading activity-sale"/>
    <n v="1"/>
    <s v="KWH"/>
    <s v="G0000117"/>
    <s v="DLPM"/>
    <n v="-37000"/>
    <s v="2020-01-31"/>
    <s v="OFFSYS_A"/>
    <x v="0"/>
    <x v="0"/>
    <x v="9"/>
    <x v="0"/>
  </r>
  <r>
    <n v="2020"/>
    <s v="117"/>
    <s v="4470006"/>
    <m/>
    <n v="-1489.54"/>
    <s v="Trading activity-sale"/>
    <n v="1"/>
    <s v="KWH"/>
    <s v="G0000117"/>
    <s v="DLPM"/>
    <n v="-27000"/>
    <s v="2020-01-31"/>
    <s v="OFFSYS_E"/>
    <x v="0"/>
    <x v="0"/>
    <x v="9"/>
    <x v="0"/>
  </r>
  <r>
    <n v="2020"/>
    <s v="117"/>
    <s v="4470006"/>
    <m/>
    <n v="16240.4"/>
    <s v="Trading activity-sale"/>
    <n v="1"/>
    <s v="KWH"/>
    <s v="G0000117"/>
    <s v="DPLG"/>
    <n v="334000"/>
    <s v="2020-01-01"/>
    <s v="OFFSYS_E"/>
    <x v="0"/>
    <x v="0"/>
    <x v="10"/>
    <x v="0"/>
  </r>
  <r>
    <n v="2020"/>
    <s v="117"/>
    <s v="4470006"/>
    <m/>
    <n v="-17321"/>
    <s v="Trading activity-sale"/>
    <n v="1"/>
    <s v="KWH"/>
    <s v="G0000117"/>
    <s v="DPLG"/>
    <n v="-356000"/>
    <s v="2020-01-31"/>
    <s v="OFFSYS_A"/>
    <x v="0"/>
    <x v="0"/>
    <x v="10"/>
    <x v="0"/>
  </r>
  <r>
    <n v="2020"/>
    <s v="117"/>
    <s v="4470006"/>
    <m/>
    <n v="-16536.189999999999"/>
    <s v="Trading activity-sale"/>
    <n v="1"/>
    <s v="KWH"/>
    <s v="G0000117"/>
    <s v="DPLG"/>
    <n v="-340000"/>
    <s v="2020-01-31"/>
    <s v="OFFSYS_E"/>
    <x v="0"/>
    <x v="0"/>
    <x v="10"/>
    <x v="0"/>
  </r>
  <r>
    <n v="2020"/>
    <s v="117"/>
    <s v="4470006"/>
    <m/>
    <n v="375104.21"/>
    <s v="Trading activity-sale"/>
    <n v="1"/>
    <s v="KWH"/>
    <s v="G0000117"/>
    <s v="FESC"/>
    <n v="8026000"/>
    <s v="2020-01-01"/>
    <s v="OFFSYS_E"/>
    <x v="0"/>
    <x v="0"/>
    <x v="11"/>
    <x v="0"/>
  </r>
  <r>
    <n v="2020"/>
    <s v="117"/>
    <s v="4470006"/>
    <m/>
    <n v="-376108.04"/>
    <s v="Trading activity-sale"/>
    <n v="1"/>
    <s v="KWH"/>
    <s v="G0000117"/>
    <s v="FESC"/>
    <n v="-8048000"/>
    <s v="2020-01-31"/>
    <s v="OFFSYS_A"/>
    <x v="0"/>
    <x v="0"/>
    <x v="11"/>
    <x v="0"/>
  </r>
  <r>
    <n v="2020"/>
    <s v="117"/>
    <s v="4470006"/>
    <m/>
    <n v="-400138.98"/>
    <s v="Trading activity-sale"/>
    <n v="1"/>
    <s v="KWH"/>
    <s v="G0000117"/>
    <s v="FESC"/>
    <n v="-8562000"/>
    <s v="2020-01-31"/>
    <s v="OFFSYS_E"/>
    <x v="0"/>
    <x v="0"/>
    <x v="11"/>
    <x v="0"/>
  </r>
  <r>
    <n v="2020"/>
    <s v="117"/>
    <s v="4470006"/>
    <m/>
    <n v="622035.18999999994"/>
    <s v="Trading activity-sale"/>
    <n v="1"/>
    <s v="KWH"/>
    <s v="G0000117"/>
    <s v="PPLT2"/>
    <n v="13585000"/>
    <s v="2020-01-01"/>
    <s v="OFFSYS_E"/>
    <x v="0"/>
    <x v="0"/>
    <x v="12"/>
    <x v="0"/>
  </r>
  <r>
    <n v="2020"/>
    <s v="117"/>
    <s v="4470006"/>
    <m/>
    <n v="-621348.03"/>
    <s v="Trading activity-sale"/>
    <n v="1"/>
    <s v="KWH"/>
    <s v="G0000117"/>
    <s v="PPLT2"/>
    <n v="-13571000"/>
    <s v="2020-01-31"/>
    <s v="OFFSYS_A"/>
    <x v="0"/>
    <x v="0"/>
    <x v="12"/>
    <x v="0"/>
  </r>
  <r>
    <n v="2020"/>
    <s v="117"/>
    <s v="4470006"/>
    <m/>
    <n v="-613465.32999999996"/>
    <s v="Trading activity-sale"/>
    <n v="1"/>
    <s v="KWH"/>
    <s v="G0000117"/>
    <s v="PPLT2"/>
    <n v="-13408000"/>
    <s v="2020-01-31"/>
    <s v="OFFSYS_E"/>
    <x v="0"/>
    <x v="0"/>
    <x v="12"/>
    <x v="0"/>
  </r>
  <r>
    <n v="2020"/>
    <s v="117"/>
    <s v="4470010"/>
    <m/>
    <n v="-636720.15"/>
    <s v="1200 - Day-Ahead Spot Market E"/>
    <n v="1"/>
    <s v="KWH"/>
    <s v="G0000117"/>
    <s v="PJM"/>
    <n v="-26969240"/>
    <s v="2020-01-01"/>
    <s v="PJM_ER3004"/>
    <x v="0"/>
    <x v="0"/>
    <x v="0"/>
    <x v="0"/>
  </r>
  <r>
    <n v="2020"/>
    <s v="117"/>
    <s v="4470010"/>
    <m/>
    <n v="636720.15"/>
    <s v="1200 - Day-Ahead Spot Market E"/>
    <n v="1"/>
    <s v="KWH"/>
    <s v="G0000117"/>
    <s v="PJM"/>
    <n v="26969240"/>
    <s v="2020-01-31"/>
    <s v="PJM_A_3008"/>
    <x v="0"/>
    <x v="0"/>
    <x v="0"/>
    <x v="0"/>
  </r>
  <r>
    <n v="2020"/>
    <s v="117"/>
    <s v="4470010"/>
    <m/>
    <n v="621354.54"/>
    <s v="1200 - Day-Ahead Spot Market E"/>
    <n v="1"/>
    <s v="KWH"/>
    <s v="G0000117"/>
    <s v="PJM"/>
    <n v="27844417"/>
    <s v="2020-01-31"/>
    <s v="PJM_E_8625"/>
    <x v="0"/>
    <x v="0"/>
    <x v="0"/>
    <x v="0"/>
  </r>
  <r>
    <n v="2020"/>
    <s v="117"/>
    <s v="4470010"/>
    <m/>
    <n v="-39367.14"/>
    <s v="1205 - Balancing Spot Market E"/>
    <n v="1"/>
    <s v="KWH"/>
    <s v="G0000117"/>
    <s v="PJM"/>
    <n v="-1397452"/>
    <s v="2020-01-01"/>
    <s v="PJM_ER3004"/>
    <x v="0"/>
    <x v="0"/>
    <x v="0"/>
    <x v="0"/>
  </r>
  <r>
    <n v="2020"/>
    <s v="117"/>
    <s v="4470010"/>
    <m/>
    <n v="39347.08"/>
    <s v="1205 - Balancing Spot Market E"/>
    <n v="1"/>
    <s v="KWH"/>
    <s v="G0000117"/>
    <s v="PJM"/>
    <n v="1396453"/>
    <s v="2020-01-31"/>
    <s v="PJM_A_3008"/>
    <x v="0"/>
    <x v="0"/>
    <x v="0"/>
    <x v="0"/>
  </r>
  <r>
    <n v="2020"/>
    <s v="117"/>
    <s v="4470010"/>
    <m/>
    <n v="23901.51"/>
    <s v="1205 - Balancing Spot Market E"/>
    <n v="1"/>
    <s v="KWH"/>
    <s v="G0000117"/>
    <s v="PJM"/>
    <n v="1041210"/>
    <s v="2020-01-31"/>
    <s v="PJM_E_8625"/>
    <x v="0"/>
    <x v="0"/>
    <x v="0"/>
    <x v="0"/>
  </r>
  <r>
    <n v="2020"/>
    <s v="117"/>
    <s v="4470010"/>
    <m/>
    <n v="-1323.38"/>
    <s v="1210 - Day-Ahead Transmission"/>
    <n v="1"/>
    <m/>
    <s v="G0000117"/>
    <s v="PJM"/>
    <n v="0"/>
    <s v="2020-01-01"/>
    <s v="PJM_ER3004"/>
    <x v="0"/>
    <x v="0"/>
    <x v="0"/>
    <x v="0"/>
  </r>
  <r>
    <n v="2020"/>
    <s v="117"/>
    <s v="4470010"/>
    <m/>
    <n v="1323.38"/>
    <s v="1210 - Day-Ahead Transmission"/>
    <n v="1"/>
    <m/>
    <s v="G0000117"/>
    <s v="PJM"/>
    <n v="0"/>
    <s v="2020-01-31"/>
    <s v="PJM_A_3008"/>
    <x v="0"/>
    <x v="0"/>
    <x v="0"/>
    <x v="0"/>
  </r>
  <r>
    <n v="2020"/>
    <s v="117"/>
    <s v="4470010"/>
    <m/>
    <n v="-14109.61"/>
    <s v="1210 - Day-Ahead Transmission"/>
    <n v="1"/>
    <m/>
    <s v="G0000117"/>
    <s v="PJM"/>
    <n v="0"/>
    <s v="2020-01-31"/>
    <s v="PJM_E_8625"/>
    <x v="0"/>
    <x v="0"/>
    <x v="0"/>
    <x v="0"/>
  </r>
  <r>
    <n v="2020"/>
    <s v="117"/>
    <s v="4470010"/>
    <m/>
    <n v="-2312.29"/>
    <s v="1215 - Balancing Transmission"/>
    <n v="1"/>
    <m/>
    <s v="G0000117"/>
    <s v="PJM"/>
    <n v="0"/>
    <s v="2020-01-01"/>
    <s v="PJM_ER3004"/>
    <x v="0"/>
    <x v="0"/>
    <x v="0"/>
    <x v="0"/>
  </r>
  <r>
    <n v="2020"/>
    <s v="117"/>
    <s v="4470010"/>
    <m/>
    <n v="2312.5300000000002"/>
    <s v="1215 - Balancing Transmission"/>
    <n v="1"/>
    <m/>
    <s v="G0000117"/>
    <s v="PJM"/>
    <n v="0"/>
    <s v="2020-01-31"/>
    <s v="PJM_A_3008"/>
    <x v="0"/>
    <x v="0"/>
    <x v="0"/>
    <x v="0"/>
  </r>
  <r>
    <n v="2020"/>
    <s v="117"/>
    <s v="4470010"/>
    <m/>
    <n v="86.53"/>
    <s v="1215 - Balancing Transmission"/>
    <n v="1"/>
    <m/>
    <s v="G0000117"/>
    <s v="PJM"/>
    <n v="0"/>
    <s v="2020-01-31"/>
    <s v="PJM_E_8625"/>
    <x v="0"/>
    <x v="0"/>
    <x v="0"/>
    <x v="0"/>
  </r>
  <r>
    <n v="2020"/>
    <s v="117"/>
    <s v="4470010"/>
    <m/>
    <n v="2653.14"/>
    <s v="1220 - Day-Ahead Transmission"/>
    <n v="1"/>
    <m/>
    <s v="G0000117"/>
    <s v="PJM"/>
    <n v="0"/>
    <s v="2020-01-01"/>
    <s v="PJM_ER3004"/>
    <x v="0"/>
    <x v="0"/>
    <x v="0"/>
    <x v="0"/>
  </r>
  <r>
    <n v="2020"/>
    <s v="117"/>
    <s v="4470010"/>
    <m/>
    <n v="-2653.14"/>
    <s v="1220 - Day-Ahead Transmission"/>
    <n v="1"/>
    <m/>
    <s v="G0000117"/>
    <s v="PJM"/>
    <n v="0"/>
    <s v="2020-01-31"/>
    <s v="PJM_A_3008"/>
    <x v="0"/>
    <x v="0"/>
    <x v="0"/>
    <x v="0"/>
  </r>
  <r>
    <n v="2020"/>
    <s v="117"/>
    <s v="4470010"/>
    <m/>
    <n v="-2287.0100000000002"/>
    <s v="1220 - Day-Ahead Transmission"/>
    <n v="1"/>
    <m/>
    <s v="G0000117"/>
    <s v="PJM"/>
    <n v="0"/>
    <s v="2020-01-31"/>
    <s v="PJM_E_8625"/>
    <x v="0"/>
    <x v="0"/>
    <x v="0"/>
    <x v="0"/>
  </r>
  <r>
    <n v="2020"/>
    <s v="117"/>
    <s v="4470010"/>
    <m/>
    <n v="-74.11"/>
    <s v="1225 - Balancing Transmission"/>
    <n v="1"/>
    <m/>
    <s v="G0000117"/>
    <s v="PJM"/>
    <n v="0"/>
    <s v="2020-01-01"/>
    <s v="PJM_ER3004"/>
    <x v="0"/>
    <x v="0"/>
    <x v="0"/>
    <x v="0"/>
  </r>
  <r>
    <n v="2020"/>
    <s v="117"/>
    <s v="4470010"/>
    <m/>
    <n v="73.88"/>
    <s v="1225 - Balancing Transmission"/>
    <n v="1"/>
    <m/>
    <s v="G0000117"/>
    <s v="PJM"/>
    <n v="0"/>
    <s v="2020-01-31"/>
    <s v="PJM_A_3008"/>
    <x v="0"/>
    <x v="0"/>
    <x v="0"/>
    <x v="0"/>
  </r>
  <r>
    <n v="2020"/>
    <s v="117"/>
    <s v="4470010"/>
    <m/>
    <n v="104.52"/>
    <s v="1225 - Balancing Transmission"/>
    <n v="1"/>
    <m/>
    <s v="G0000117"/>
    <s v="PJM"/>
    <n v="0"/>
    <s v="2020-01-31"/>
    <s v="PJM_E_8625"/>
    <x v="0"/>
    <x v="0"/>
    <x v="0"/>
    <x v="0"/>
  </r>
  <r>
    <n v="2020"/>
    <s v="117"/>
    <s v="4470010"/>
    <m/>
    <n v="142.63999999999999"/>
    <s v="1230 - Inadvertent Interchange"/>
    <n v="1"/>
    <m/>
    <s v="G0000117"/>
    <s v="PJM"/>
    <n v="0"/>
    <s v="2020-01-01"/>
    <s v="PJM_ER3004"/>
    <x v="0"/>
    <x v="0"/>
    <x v="0"/>
    <x v="0"/>
  </r>
  <r>
    <n v="2020"/>
    <s v="117"/>
    <s v="4470010"/>
    <m/>
    <n v="-144.69"/>
    <s v="1230 - Inadvertent Interchange"/>
    <n v="1"/>
    <m/>
    <s v="G0000117"/>
    <s v="PJM"/>
    <n v="0"/>
    <s v="2020-01-31"/>
    <s v="PJM_A_3008"/>
    <x v="0"/>
    <x v="0"/>
    <x v="0"/>
    <x v="0"/>
  </r>
  <r>
    <n v="2020"/>
    <s v="117"/>
    <s v="4470010"/>
    <m/>
    <n v="-49.18"/>
    <s v="1230 - Inadvertent Interchange"/>
    <n v="1"/>
    <m/>
    <s v="G0000117"/>
    <s v="PJM"/>
    <n v="0"/>
    <s v="2020-01-31"/>
    <s v="PJM_E_8625"/>
    <x v="0"/>
    <x v="0"/>
    <x v="0"/>
    <x v="0"/>
  </r>
  <r>
    <n v="2020"/>
    <s v="117"/>
    <s v="4470010"/>
    <m/>
    <n v="4.34"/>
    <s v="1230A - Adj. to Inadvertent In"/>
    <n v="1"/>
    <m/>
    <s v="G0000117"/>
    <s v="PJM"/>
    <n v="0"/>
    <s v="2020-01-31"/>
    <s v="PJM_A_3008"/>
    <x v="0"/>
    <x v="0"/>
    <x v="0"/>
    <x v="0"/>
  </r>
  <r>
    <n v="2020"/>
    <s v="117"/>
    <s v="4470010"/>
    <m/>
    <n v="7.53"/>
    <s v="1242 - Day-Ahead Load Response"/>
    <n v="1"/>
    <m/>
    <s v="G0000117"/>
    <s v="PJM"/>
    <n v="0"/>
    <s v="2020-01-31"/>
    <s v="PJM_A_3008"/>
    <x v="0"/>
    <x v="0"/>
    <x v="0"/>
    <x v="0"/>
  </r>
  <r>
    <n v="2020"/>
    <s v="117"/>
    <s v="4470010"/>
    <m/>
    <n v="-3.61"/>
    <s v="1242A - Day-Ahead Load Respons"/>
    <n v="1"/>
    <m/>
    <s v="G0000117"/>
    <s v="PJM"/>
    <n v="0"/>
    <s v="2020-01-31"/>
    <s v="PJM_A_3008"/>
    <x v="0"/>
    <x v="0"/>
    <x v="0"/>
    <x v="0"/>
  </r>
  <r>
    <n v="2020"/>
    <s v="117"/>
    <s v="4470010"/>
    <m/>
    <n v="140.41"/>
    <s v="1245A - Adj. Emergency Load Re"/>
    <n v="1"/>
    <m/>
    <s v="G0000117"/>
    <s v="PJM"/>
    <n v="0"/>
    <s v="2020-01-31"/>
    <s v="PJM_A_3008"/>
    <x v="0"/>
    <x v="0"/>
    <x v="0"/>
    <x v="0"/>
  </r>
  <r>
    <n v="2020"/>
    <s v="117"/>
    <s v="4470010"/>
    <m/>
    <n v="3.41"/>
    <s v="1250 - Meter Error Correction"/>
    <n v="1"/>
    <m/>
    <s v="G0000117"/>
    <s v="PJM"/>
    <n v="0"/>
    <s v="2020-01-31"/>
    <s v="PJM_A_3008"/>
    <x v="0"/>
    <x v="0"/>
    <x v="0"/>
    <x v="0"/>
  </r>
  <r>
    <n v="2020"/>
    <s v="117"/>
    <s v="4470010"/>
    <m/>
    <n v="0.05"/>
    <s v="1250A - Adj. to Meter Error Co"/>
    <n v="1"/>
    <m/>
    <s v="G0000117"/>
    <s v="PJM"/>
    <n v="0"/>
    <s v="2020-01-31"/>
    <s v="PJM_A_3008"/>
    <x v="0"/>
    <x v="0"/>
    <x v="0"/>
    <x v="0"/>
  </r>
  <r>
    <n v="2020"/>
    <s v="117"/>
    <s v="4470010"/>
    <m/>
    <n v="-5796.8"/>
    <s v="1301 - Schedule 9-1: Control A"/>
    <n v="1"/>
    <m/>
    <s v="G0000117"/>
    <s v="PJM"/>
    <n v="0"/>
    <s v="2020-01-01"/>
    <s v="PJM_ER3004"/>
    <x v="0"/>
    <x v="0"/>
    <x v="0"/>
    <x v="0"/>
  </r>
  <r>
    <n v="2020"/>
    <s v="117"/>
    <s v="4470010"/>
    <m/>
    <n v="6166.31"/>
    <s v="1301 - Schedule 9-1: Control A"/>
    <n v="1"/>
    <m/>
    <s v="G0000117"/>
    <s v="PJM"/>
    <n v="0"/>
    <s v="2020-01-31"/>
    <s v="PJM_A_3008"/>
    <x v="0"/>
    <x v="0"/>
    <x v="0"/>
    <x v="0"/>
  </r>
  <r>
    <n v="2020"/>
    <s v="117"/>
    <s v="4470010"/>
    <m/>
    <n v="6026.2"/>
    <s v="1301 - Schedule 9-1: Control A"/>
    <n v="1"/>
    <m/>
    <s v="G0000117"/>
    <s v="PJM"/>
    <n v="0"/>
    <s v="2020-01-31"/>
    <s v="PJM_E_8625"/>
    <x v="0"/>
    <x v="0"/>
    <x v="0"/>
    <x v="0"/>
  </r>
  <r>
    <n v="2020"/>
    <s v="117"/>
    <s v="4470010"/>
    <m/>
    <n v="-1302.96"/>
    <s v="1303 - Schedule 9-3: Market Su"/>
    <n v="1"/>
    <m/>
    <s v="G0000117"/>
    <s v="PJM"/>
    <n v="0"/>
    <s v="2020-01-01"/>
    <s v="PJM_ER3004"/>
    <x v="0"/>
    <x v="0"/>
    <x v="0"/>
    <x v="0"/>
  </r>
  <r>
    <n v="2020"/>
    <s v="117"/>
    <s v="4470010"/>
    <m/>
    <n v="1386.12"/>
    <s v="1303 - Schedule 9-3: Market Su"/>
    <n v="1"/>
    <m/>
    <s v="G0000117"/>
    <s v="PJM"/>
    <n v="0"/>
    <s v="2020-01-31"/>
    <s v="PJM_A_3008"/>
    <x v="0"/>
    <x v="0"/>
    <x v="0"/>
    <x v="0"/>
  </r>
  <r>
    <n v="2020"/>
    <s v="117"/>
    <s v="4470010"/>
    <m/>
    <n v="1354.68"/>
    <s v="1303 - Schedule 9-3: Market Su"/>
    <n v="1"/>
    <m/>
    <s v="G0000117"/>
    <s v="PJM"/>
    <n v="0"/>
    <s v="2020-01-31"/>
    <s v="PJM_E_8625"/>
    <x v="0"/>
    <x v="0"/>
    <x v="0"/>
    <x v="0"/>
  </r>
  <r>
    <n v="2020"/>
    <s v="117"/>
    <s v="4470010"/>
    <m/>
    <n v="-45.73"/>
    <s v="1304 - Schedule 9-4: Regulatio"/>
    <n v="1"/>
    <m/>
    <s v="G0000117"/>
    <s v="PJM"/>
    <n v="0"/>
    <s v="2020-01-01"/>
    <s v="PJM_ER3004"/>
    <x v="0"/>
    <x v="0"/>
    <x v="0"/>
    <x v="0"/>
  </r>
  <r>
    <n v="2020"/>
    <s v="117"/>
    <s v="4470010"/>
    <m/>
    <n v="48.88"/>
    <s v="1304 - Schedule 9-4: Regulatio"/>
    <n v="1"/>
    <m/>
    <s v="G0000117"/>
    <s v="PJM"/>
    <n v="0"/>
    <s v="2020-01-31"/>
    <s v="PJM_A_3008"/>
    <x v="0"/>
    <x v="0"/>
    <x v="0"/>
    <x v="0"/>
  </r>
  <r>
    <n v="2020"/>
    <s v="117"/>
    <s v="4470010"/>
    <m/>
    <n v="47.76"/>
    <s v="1304 - Schedule 9-4: Regulatio"/>
    <n v="1"/>
    <m/>
    <s v="G0000117"/>
    <s v="PJM"/>
    <n v="0"/>
    <s v="2020-01-31"/>
    <s v="PJM_E_8625"/>
    <x v="0"/>
    <x v="0"/>
    <x v="0"/>
    <x v="0"/>
  </r>
  <r>
    <n v="2020"/>
    <s v="117"/>
    <s v="4470010"/>
    <m/>
    <n v="-253.74"/>
    <s v="1305 - Schedule 9-5: Capacity"/>
    <n v="1"/>
    <m/>
    <s v="G0000117"/>
    <s v="PJM"/>
    <n v="0"/>
    <s v="2020-01-01"/>
    <s v="PJM_ER3004"/>
    <x v="0"/>
    <x v="0"/>
    <x v="0"/>
    <x v="0"/>
  </r>
  <r>
    <n v="2020"/>
    <s v="117"/>
    <s v="4470010"/>
    <m/>
    <n v="271.31"/>
    <s v="1305 - Schedule 9-5: Capacity"/>
    <n v="1"/>
    <m/>
    <s v="G0000117"/>
    <s v="PJM"/>
    <n v="0"/>
    <s v="2020-01-31"/>
    <s v="PJM_A_3008"/>
    <x v="0"/>
    <x v="0"/>
    <x v="0"/>
    <x v="0"/>
  </r>
  <r>
    <n v="2020"/>
    <s v="117"/>
    <s v="4470010"/>
    <m/>
    <n v="272.10000000000002"/>
    <s v="1305 - Schedule 9-5: Capacity"/>
    <n v="1"/>
    <m/>
    <s v="G0000117"/>
    <s v="PJM"/>
    <n v="0"/>
    <s v="2020-01-31"/>
    <s v="PJM_E_8625"/>
    <x v="0"/>
    <x v="0"/>
    <x v="0"/>
    <x v="0"/>
  </r>
  <r>
    <n v="2020"/>
    <s v="117"/>
    <s v="4470010"/>
    <m/>
    <n v="102.37"/>
    <s v="1307 - Schedule 9-3 Offset: Ma"/>
    <n v="1"/>
    <m/>
    <s v="G0000117"/>
    <s v="PJM"/>
    <n v="0"/>
    <s v="2020-01-01"/>
    <s v="PJM_ER3004"/>
    <x v="0"/>
    <x v="0"/>
    <x v="0"/>
    <x v="0"/>
  </r>
  <r>
    <n v="2020"/>
    <s v="117"/>
    <s v="4470010"/>
    <m/>
    <n v="-108.89"/>
    <s v="1307 - Schedule 9-3 Offset: Ma"/>
    <n v="1"/>
    <m/>
    <s v="G0000117"/>
    <s v="PJM"/>
    <n v="0"/>
    <s v="2020-01-31"/>
    <s v="PJM_A_3008"/>
    <x v="0"/>
    <x v="0"/>
    <x v="0"/>
    <x v="0"/>
  </r>
  <r>
    <n v="2020"/>
    <s v="117"/>
    <s v="4470010"/>
    <m/>
    <n v="-144.66"/>
    <s v="1307 - Schedule 9-3 Offset: Ma"/>
    <n v="1"/>
    <m/>
    <s v="G0000117"/>
    <s v="PJM"/>
    <n v="0"/>
    <s v="2020-01-31"/>
    <s v="PJM_E_8625"/>
    <x v="0"/>
    <x v="0"/>
    <x v="0"/>
    <x v="0"/>
  </r>
  <r>
    <n v="2020"/>
    <s v="117"/>
    <s v="4470010"/>
    <m/>
    <n v="1297.73"/>
    <s v="1308 - Schedule 9-1: Control A"/>
    <n v="1"/>
    <m/>
    <s v="G0000117"/>
    <s v="PJM"/>
    <n v="0"/>
    <s v="2020-01-01"/>
    <s v="PJM_ER3004"/>
    <x v="0"/>
    <x v="0"/>
    <x v="0"/>
    <x v="0"/>
  </r>
  <r>
    <n v="2020"/>
    <s v="117"/>
    <s v="4470010"/>
    <m/>
    <n v="-1380.45"/>
    <s v="1308 - Schedule 9-1: Control A"/>
    <n v="1"/>
    <m/>
    <s v="G0000117"/>
    <s v="PJM"/>
    <n v="0"/>
    <s v="2020-01-31"/>
    <s v="PJM_A_3008"/>
    <x v="0"/>
    <x v="0"/>
    <x v="0"/>
    <x v="0"/>
  </r>
  <r>
    <n v="2020"/>
    <s v="117"/>
    <s v="4470010"/>
    <m/>
    <n v="-1029.3900000000001"/>
    <s v="1308 - Schedule 9-1: Control A"/>
    <n v="1"/>
    <m/>
    <s v="G0000117"/>
    <s v="PJM"/>
    <n v="0"/>
    <s v="2020-01-31"/>
    <s v="PJM_E_8625"/>
    <x v="0"/>
    <x v="0"/>
    <x v="0"/>
    <x v="0"/>
  </r>
  <r>
    <n v="2020"/>
    <s v="117"/>
    <s v="4470010"/>
    <m/>
    <n v="282.94"/>
    <s v="1310 - Schedule 9-3: Market Su"/>
    <n v="1"/>
    <m/>
    <s v="G0000117"/>
    <s v="PJM"/>
    <n v="0"/>
    <s v="2020-01-01"/>
    <s v="PJM_ER3004"/>
    <x v="0"/>
    <x v="0"/>
    <x v="0"/>
    <x v="0"/>
  </r>
  <r>
    <n v="2020"/>
    <s v="117"/>
    <s v="4470010"/>
    <m/>
    <n v="-301"/>
    <s v="1310 - Schedule 9-3: Market Su"/>
    <n v="1"/>
    <m/>
    <s v="G0000117"/>
    <s v="PJM"/>
    <n v="0"/>
    <s v="2020-01-31"/>
    <s v="PJM_A_3008"/>
    <x v="0"/>
    <x v="0"/>
    <x v="0"/>
    <x v="0"/>
  </r>
  <r>
    <n v="2020"/>
    <s v="117"/>
    <s v="4470010"/>
    <m/>
    <n v="-233.86"/>
    <s v="1310 - Schedule 9-3: Market Su"/>
    <n v="1"/>
    <m/>
    <s v="G0000117"/>
    <s v="PJM"/>
    <n v="0"/>
    <s v="2020-01-31"/>
    <s v="PJM_E_8625"/>
    <x v="0"/>
    <x v="0"/>
    <x v="0"/>
    <x v="0"/>
  </r>
  <r>
    <n v="2020"/>
    <s v="117"/>
    <s v="4470010"/>
    <m/>
    <n v="19.96"/>
    <s v="1311 - Schedule 9-4: Regulatio"/>
    <n v="1"/>
    <m/>
    <s v="G0000117"/>
    <s v="PJM"/>
    <n v="0"/>
    <s v="2020-01-01"/>
    <s v="PJM_ER3004"/>
    <x v="0"/>
    <x v="0"/>
    <x v="0"/>
    <x v="0"/>
  </r>
  <r>
    <n v="2020"/>
    <s v="117"/>
    <s v="4470010"/>
    <m/>
    <n v="-21.33"/>
    <s v="1311 - Schedule 9-4: Regulatio"/>
    <n v="1"/>
    <m/>
    <s v="G0000117"/>
    <s v="PJM"/>
    <n v="0"/>
    <s v="2020-01-31"/>
    <s v="PJM_A_3008"/>
    <x v="0"/>
    <x v="0"/>
    <x v="0"/>
    <x v="0"/>
  </r>
  <r>
    <n v="2020"/>
    <s v="117"/>
    <s v="4470010"/>
    <m/>
    <n v="-18.3"/>
    <s v="1311 - Schedule 9-4: Regulatio"/>
    <n v="1"/>
    <m/>
    <s v="G0000117"/>
    <s v="PJM"/>
    <n v="0"/>
    <s v="2020-01-31"/>
    <s v="PJM_E_8625"/>
    <x v="0"/>
    <x v="0"/>
    <x v="0"/>
    <x v="0"/>
  </r>
  <r>
    <n v="2020"/>
    <s v="117"/>
    <s v="4470010"/>
    <m/>
    <n v="49.68"/>
    <s v="1312 - Schedule 9-5: Capacity"/>
    <n v="1"/>
    <m/>
    <s v="G0000117"/>
    <s v="PJM"/>
    <n v="0"/>
    <s v="2020-01-01"/>
    <s v="PJM_ER3004"/>
    <x v="0"/>
    <x v="0"/>
    <x v="0"/>
    <x v="0"/>
  </r>
  <r>
    <n v="2020"/>
    <s v="117"/>
    <s v="4470010"/>
    <m/>
    <n v="-53.12"/>
    <s v="1312 - Schedule 9-5: Capacity"/>
    <n v="1"/>
    <m/>
    <s v="G0000117"/>
    <s v="PJM"/>
    <n v="0"/>
    <s v="2020-01-31"/>
    <s v="PJM_A_3008"/>
    <x v="0"/>
    <x v="0"/>
    <x v="0"/>
    <x v="0"/>
  </r>
  <r>
    <n v="2020"/>
    <s v="117"/>
    <s v="4470010"/>
    <m/>
    <n v="-39.28"/>
    <s v="1312 - Schedule 9-5: Capacity"/>
    <n v="1"/>
    <m/>
    <s v="G0000117"/>
    <s v="PJM"/>
    <n v="0"/>
    <s v="2020-01-31"/>
    <s v="PJM_E_8625"/>
    <x v="0"/>
    <x v="0"/>
    <x v="0"/>
    <x v="0"/>
  </r>
  <r>
    <n v="2020"/>
    <s v="117"/>
    <s v="4470010"/>
    <m/>
    <n v="-102.37"/>
    <s v="1313 - Schedule 9-PJMSettlemen"/>
    <n v="1"/>
    <m/>
    <s v="G0000117"/>
    <s v="PJM"/>
    <n v="0"/>
    <s v="2020-01-01"/>
    <s v="PJM_ER3004"/>
    <x v="0"/>
    <x v="0"/>
    <x v="0"/>
    <x v="0"/>
  </r>
  <r>
    <n v="2020"/>
    <s v="117"/>
    <s v="4470010"/>
    <m/>
    <n v="108.89"/>
    <s v="1313 - Schedule 9-PJMSettlemen"/>
    <n v="1"/>
    <m/>
    <s v="G0000117"/>
    <s v="PJM"/>
    <n v="0"/>
    <s v="2020-01-31"/>
    <s v="PJM_A_3008"/>
    <x v="0"/>
    <x v="0"/>
    <x v="0"/>
    <x v="0"/>
  </r>
  <r>
    <n v="2020"/>
    <s v="117"/>
    <s v="4470010"/>
    <m/>
    <n v="144.66"/>
    <s v="1313 - Schedule 9-PJMSettlemen"/>
    <n v="1"/>
    <m/>
    <s v="G0000117"/>
    <s v="PJM"/>
    <n v="0"/>
    <s v="2020-01-31"/>
    <s v="PJM_E_8625"/>
    <x v="0"/>
    <x v="0"/>
    <x v="0"/>
    <x v="0"/>
  </r>
  <r>
    <n v="2020"/>
    <s v="117"/>
    <s v="4470010"/>
    <m/>
    <n v="-144.27000000000001"/>
    <s v="1314 - Schedule 9-Market Monit"/>
    <n v="1"/>
    <m/>
    <s v="G0000117"/>
    <s v="PJM"/>
    <n v="0"/>
    <s v="2020-01-01"/>
    <s v="PJM_ER3004"/>
    <x v="0"/>
    <x v="0"/>
    <x v="0"/>
    <x v="0"/>
  </r>
  <r>
    <n v="2020"/>
    <s v="117"/>
    <s v="4470010"/>
    <m/>
    <n v="153.47"/>
    <s v="1314 - Schedule 9-Market Monit"/>
    <n v="1"/>
    <m/>
    <s v="G0000117"/>
    <s v="PJM"/>
    <n v="0"/>
    <s v="2020-01-31"/>
    <s v="PJM_A_3008"/>
    <x v="0"/>
    <x v="0"/>
    <x v="0"/>
    <x v="0"/>
  </r>
  <r>
    <n v="2020"/>
    <s v="117"/>
    <s v="4470010"/>
    <m/>
    <n v="192.62"/>
    <s v="1314 - Schedule 9-Market Monit"/>
    <n v="1"/>
    <m/>
    <s v="G0000117"/>
    <s v="PJM"/>
    <n v="0"/>
    <s v="2020-01-31"/>
    <s v="PJM_E_8625"/>
    <x v="0"/>
    <x v="0"/>
    <x v="0"/>
    <x v="0"/>
  </r>
  <r>
    <n v="2020"/>
    <s v="117"/>
    <s v="4470010"/>
    <m/>
    <n v="-2083.9499999999998"/>
    <s v="1315 - Schedule 9-FERC: FERC A"/>
    <n v="1"/>
    <m/>
    <s v="G0000117"/>
    <s v="PJM"/>
    <n v="0"/>
    <s v="2020-01-01"/>
    <s v="PJM_ER3004"/>
    <x v="0"/>
    <x v="0"/>
    <x v="0"/>
    <x v="0"/>
  </r>
  <r>
    <n v="2020"/>
    <s v="117"/>
    <s v="4470010"/>
    <m/>
    <n v="2216.7800000000002"/>
    <s v="1315 - Schedule 9-FERC: FERC A"/>
    <n v="1"/>
    <m/>
    <s v="G0000117"/>
    <s v="PJM"/>
    <n v="0"/>
    <s v="2020-01-31"/>
    <s v="PJM_A_3008"/>
    <x v="0"/>
    <x v="0"/>
    <x v="0"/>
    <x v="0"/>
  </r>
  <r>
    <n v="2020"/>
    <s v="117"/>
    <s v="4470010"/>
    <m/>
    <n v="2138.0300000000002"/>
    <s v="1315 - Schedule 9-FERC: FERC A"/>
    <n v="1"/>
    <m/>
    <s v="G0000117"/>
    <s v="PJM"/>
    <n v="0"/>
    <s v="2020-01-31"/>
    <s v="PJM_E_8625"/>
    <x v="0"/>
    <x v="0"/>
    <x v="0"/>
    <x v="0"/>
  </r>
  <r>
    <n v="2020"/>
    <s v="117"/>
    <s v="4470010"/>
    <m/>
    <n v="-20.72"/>
    <s v="1316 - Schedule 9-OPSI: Organi"/>
    <n v="1"/>
    <m/>
    <s v="G0000117"/>
    <s v="PJM"/>
    <n v="0"/>
    <s v="2020-01-01"/>
    <s v="PJM_ER3004"/>
    <x v="0"/>
    <x v="0"/>
    <x v="0"/>
    <x v="0"/>
  </r>
  <r>
    <n v="2020"/>
    <s v="117"/>
    <s v="4470010"/>
    <m/>
    <n v="22.04"/>
    <s v="1316 - Schedule 9-OPSI: Organi"/>
    <n v="1"/>
    <m/>
    <s v="G0000117"/>
    <s v="PJM"/>
    <n v="0"/>
    <s v="2020-01-31"/>
    <s v="PJM_A_3008"/>
    <x v="0"/>
    <x v="0"/>
    <x v="0"/>
    <x v="0"/>
  </r>
  <r>
    <n v="2020"/>
    <s v="117"/>
    <s v="4470010"/>
    <m/>
    <n v="28.15"/>
    <s v="1316 - Schedule 9-OPSI: Organi"/>
    <n v="1"/>
    <m/>
    <s v="G0000117"/>
    <s v="PJM"/>
    <n v="0"/>
    <s v="2020-01-31"/>
    <s v="PJM_E_8625"/>
    <x v="0"/>
    <x v="0"/>
    <x v="0"/>
    <x v="0"/>
  </r>
  <r>
    <n v="2020"/>
    <s v="117"/>
    <s v="4470010"/>
    <m/>
    <n v="-390.44"/>
    <s v="1317 - Schedule 10-NERC: North"/>
    <n v="1"/>
    <m/>
    <s v="G0000117"/>
    <s v="PJM"/>
    <n v="0"/>
    <s v="2020-01-01"/>
    <s v="PJM_ER3004"/>
    <x v="0"/>
    <x v="0"/>
    <x v="0"/>
    <x v="0"/>
  </r>
  <r>
    <n v="2020"/>
    <s v="117"/>
    <s v="4470010"/>
    <m/>
    <n v="415.33"/>
    <s v="1317 - Schedule 10-NERC: North"/>
    <n v="1"/>
    <m/>
    <s v="G0000117"/>
    <s v="PJM"/>
    <n v="0"/>
    <s v="2020-01-31"/>
    <s v="PJM_A_3008"/>
    <x v="0"/>
    <x v="0"/>
    <x v="0"/>
    <x v="0"/>
  </r>
  <r>
    <n v="2020"/>
    <s v="117"/>
    <s v="4470010"/>
    <m/>
    <n v="428.68"/>
    <s v="1317 - Schedule 10-NERC: North"/>
    <n v="1"/>
    <m/>
    <s v="G0000117"/>
    <s v="PJM"/>
    <n v="0"/>
    <s v="2020-01-31"/>
    <s v="PJM_E_8625"/>
    <x v="0"/>
    <x v="0"/>
    <x v="0"/>
    <x v="0"/>
  </r>
  <r>
    <n v="2020"/>
    <s v="117"/>
    <s v="4470010"/>
    <m/>
    <n v="402.19"/>
    <s v="1317A - Adj. to North American"/>
    <n v="1"/>
    <m/>
    <s v="G0000117"/>
    <s v="PJM"/>
    <n v="0"/>
    <s v="2020-01-31"/>
    <s v="PJM_A_3008"/>
    <x v="0"/>
    <x v="0"/>
    <x v="0"/>
    <x v="0"/>
  </r>
  <r>
    <n v="2020"/>
    <s v="117"/>
    <s v="4470010"/>
    <m/>
    <n v="-600.41"/>
    <s v="1318 - Schedule 10-RFC: Reliab"/>
    <n v="1"/>
    <m/>
    <s v="G0000117"/>
    <s v="PJM"/>
    <n v="0"/>
    <s v="2020-01-01"/>
    <s v="PJM_ER3004"/>
    <x v="0"/>
    <x v="0"/>
    <x v="0"/>
    <x v="0"/>
  </r>
  <r>
    <n v="2020"/>
    <s v="117"/>
    <s v="4470010"/>
    <m/>
    <n v="638.69000000000005"/>
    <s v="1318 - Schedule 10-RFC: Reliab"/>
    <n v="1"/>
    <m/>
    <s v="G0000117"/>
    <s v="PJM"/>
    <n v="0"/>
    <s v="2020-01-31"/>
    <s v="PJM_A_3008"/>
    <x v="0"/>
    <x v="0"/>
    <x v="0"/>
    <x v="0"/>
  </r>
  <r>
    <n v="2020"/>
    <s v="117"/>
    <s v="4470010"/>
    <m/>
    <n v="652.65"/>
    <s v="1318 - Schedule 10-RFC: Reliab"/>
    <n v="1"/>
    <m/>
    <s v="G0000117"/>
    <s v="PJM"/>
    <n v="0"/>
    <s v="2020-01-31"/>
    <s v="PJM_E_8625"/>
    <x v="0"/>
    <x v="0"/>
    <x v="0"/>
    <x v="0"/>
  </r>
  <r>
    <n v="2020"/>
    <s v="117"/>
    <s v="4470010"/>
    <m/>
    <n v="607.88"/>
    <s v="1318A - Adj. to Reliability Fi"/>
    <n v="1"/>
    <m/>
    <s v="G0000117"/>
    <s v="PJM"/>
    <n v="0"/>
    <s v="2020-01-31"/>
    <s v="PJM_A_3008"/>
    <x v="0"/>
    <x v="0"/>
    <x v="0"/>
    <x v="0"/>
  </r>
  <r>
    <n v="2020"/>
    <s v="117"/>
    <s v="4470010"/>
    <m/>
    <n v="-15.09"/>
    <s v="1319 - Schedule 9-CAPS: Consum"/>
    <n v="1"/>
    <m/>
    <s v="G0000117"/>
    <s v="PJM"/>
    <n v="0"/>
    <s v="2020-01-01"/>
    <s v="PJM_ER3004"/>
    <x v="0"/>
    <x v="0"/>
    <x v="0"/>
    <x v="0"/>
  </r>
  <r>
    <n v="2020"/>
    <s v="117"/>
    <s v="4470010"/>
    <m/>
    <n v="16.059999999999999"/>
    <s v="1319 - Schedule 9-CAPS: Consum"/>
    <n v="1"/>
    <m/>
    <s v="G0000117"/>
    <s v="PJM"/>
    <n v="0"/>
    <s v="2020-01-31"/>
    <s v="PJM_A_3008"/>
    <x v="0"/>
    <x v="0"/>
    <x v="0"/>
    <x v="0"/>
  </r>
  <r>
    <n v="2020"/>
    <s v="117"/>
    <s v="4470010"/>
    <m/>
    <n v="16.7"/>
    <s v="1319 - Schedule 9-CAPS: Consum"/>
    <n v="1"/>
    <m/>
    <s v="G0000117"/>
    <s v="PJM"/>
    <n v="0"/>
    <s v="2020-01-31"/>
    <s v="PJM_E_8625"/>
    <x v="0"/>
    <x v="0"/>
    <x v="0"/>
    <x v="0"/>
  </r>
  <r>
    <n v="2020"/>
    <s v="117"/>
    <s v="4470010"/>
    <m/>
    <n v="-834.03"/>
    <s v="1320 - Transmission Owner Sche"/>
    <n v="1"/>
    <m/>
    <s v="G0000117"/>
    <s v="PJM"/>
    <n v="0"/>
    <s v="2020-01-01"/>
    <s v="PJM_ER3004"/>
    <x v="0"/>
    <x v="0"/>
    <x v="0"/>
    <x v="0"/>
  </r>
  <r>
    <n v="2020"/>
    <s v="117"/>
    <s v="4470010"/>
    <m/>
    <n v="859.76"/>
    <s v="1320 - Transmission Owner Sche"/>
    <n v="1"/>
    <m/>
    <s v="G0000117"/>
    <s v="PJM"/>
    <n v="0"/>
    <s v="2020-01-31"/>
    <s v="PJM_A_3008"/>
    <x v="0"/>
    <x v="0"/>
    <x v="0"/>
    <x v="0"/>
  </r>
  <r>
    <n v="2020"/>
    <s v="117"/>
    <s v="4470010"/>
    <m/>
    <n v="817.1"/>
    <s v="1320 - Transmission Owner Sche"/>
    <n v="1"/>
    <m/>
    <s v="G0000117"/>
    <s v="PJM"/>
    <n v="0"/>
    <s v="2020-01-31"/>
    <s v="PJM_E_8625"/>
    <x v="0"/>
    <x v="0"/>
    <x v="0"/>
    <x v="0"/>
  </r>
  <r>
    <n v="2020"/>
    <s v="117"/>
    <s v="4470010"/>
    <m/>
    <n v="-12582.59"/>
    <s v="1330 - Reactive Supply and Vol"/>
    <n v="1"/>
    <m/>
    <s v="G0000117"/>
    <s v="PJM"/>
    <n v="0"/>
    <s v="2020-01-01"/>
    <s v="PJM_ER3004"/>
    <x v="0"/>
    <x v="0"/>
    <x v="0"/>
    <x v="0"/>
  </r>
  <r>
    <n v="2020"/>
    <s v="117"/>
    <s v="4470010"/>
    <m/>
    <n v="12480.91"/>
    <s v="1330 - Reactive Supply and Vol"/>
    <n v="1"/>
    <m/>
    <s v="G0000117"/>
    <s v="PJM"/>
    <n v="0"/>
    <s v="2020-01-31"/>
    <s v="PJM_A_3008"/>
    <x v="0"/>
    <x v="0"/>
    <x v="0"/>
    <x v="0"/>
  </r>
  <r>
    <n v="2020"/>
    <s v="117"/>
    <s v="4470010"/>
    <m/>
    <n v="12315.37"/>
    <s v="1330 - Reactive Supply and Vol"/>
    <n v="1"/>
    <m/>
    <s v="G0000117"/>
    <s v="PJM"/>
    <n v="0"/>
    <s v="2020-01-31"/>
    <s v="PJM_E_8625"/>
    <x v="0"/>
    <x v="0"/>
    <x v="0"/>
    <x v="0"/>
  </r>
  <r>
    <n v="2020"/>
    <s v="117"/>
    <s v="4470010"/>
    <m/>
    <n v="-3045.1"/>
    <s v="1340 - Regulation and Frequenc"/>
    <n v="1"/>
    <m/>
    <s v="G0000117"/>
    <s v="PJM"/>
    <n v="0"/>
    <s v="2020-01-01"/>
    <s v="PJM_ER3004"/>
    <x v="0"/>
    <x v="0"/>
    <x v="0"/>
    <x v="0"/>
  </r>
  <r>
    <n v="2020"/>
    <s v="117"/>
    <s v="4470010"/>
    <m/>
    <n v="3129.18"/>
    <s v="1340 - Regulation and Frequenc"/>
    <n v="1"/>
    <m/>
    <s v="G0000117"/>
    <s v="PJM"/>
    <n v="0"/>
    <s v="2020-01-31"/>
    <s v="PJM_A_3008"/>
    <x v="0"/>
    <x v="0"/>
    <x v="0"/>
    <x v="0"/>
  </r>
  <r>
    <n v="2020"/>
    <s v="117"/>
    <s v="4470010"/>
    <m/>
    <n v="2661.47"/>
    <s v="1340 - Regulation and Frequenc"/>
    <n v="1"/>
    <m/>
    <s v="G0000117"/>
    <s v="PJM"/>
    <n v="0"/>
    <s v="2020-01-31"/>
    <s v="PJM_E_8625"/>
    <x v="0"/>
    <x v="0"/>
    <x v="0"/>
    <x v="0"/>
  </r>
  <r>
    <n v="2020"/>
    <s v="117"/>
    <s v="4470010"/>
    <m/>
    <n v="1.1000000000000001"/>
    <s v="1340A - Adj. to Regulation and"/>
    <n v="1"/>
    <m/>
    <s v="G0000117"/>
    <s v="PJM"/>
    <n v="0"/>
    <s v="2020-01-31"/>
    <s v="PJM_A_3008"/>
    <x v="0"/>
    <x v="0"/>
    <x v="0"/>
    <x v="0"/>
  </r>
  <r>
    <n v="2020"/>
    <s v="117"/>
    <s v="4470010"/>
    <m/>
    <n v="-651.11"/>
    <s v="1360 - Synchronized Reserve Ti"/>
    <n v="1"/>
    <m/>
    <s v="G0000117"/>
    <s v="PJM"/>
    <n v="0"/>
    <s v="2020-01-01"/>
    <s v="PJM_ER3004"/>
    <x v="0"/>
    <x v="0"/>
    <x v="0"/>
    <x v="0"/>
  </r>
  <r>
    <n v="2020"/>
    <s v="117"/>
    <s v="4470010"/>
    <m/>
    <n v="656.5"/>
    <s v="1360 - Synchronized Reserve Ti"/>
    <n v="1"/>
    <m/>
    <s v="G0000117"/>
    <s v="PJM"/>
    <n v="0"/>
    <s v="2020-01-31"/>
    <s v="PJM_A_3008"/>
    <x v="0"/>
    <x v="0"/>
    <x v="0"/>
    <x v="0"/>
  </r>
  <r>
    <n v="2020"/>
    <s v="117"/>
    <s v="4470010"/>
    <m/>
    <n v="446.67"/>
    <s v="1360 - Synchronized Reserve Ti"/>
    <n v="1"/>
    <m/>
    <s v="G0000117"/>
    <s v="PJM"/>
    <n v="0"/>
    <s v="2020-01-31"/>
    <s v="PJM_E_8625"/>
    <x v="0"/>
    <x v="0"/>
    <x v="0"/>
    <x v="0"/>
  </r>
  <r>
    <n v="2020"/>
    <s v="117"/>
    <s v="4470010"/>
    <m/>
    <n v="-0.04"/>
    <s v="1360A - Adj. to Synchronized R"/>
    <n v="1"/>
    <m/>
    <s v="G0000117"/>
    <s v="PJM"/>
    <n v="0"/>
    <s v="2020-01-31"/>
    <s v="PJM_A_3008"/>
    <x v="0"/>
    <x v="0"/>
    <x v="0"/>
    <x v="0"/>
  </r>
  <r>
    <n v="2020"/>
    <s v="117"/>
    <s v="4470010"/>
    <m/>
    <n v="-317.06"/>
    <s v="1362 - Non-Synchronized Reserv"/>
    <n v="1"/>
    <m/>
    <s v="G0000117"/>
    <s v="PJM"/>
    <n v="0"/>
    <s v="2020-01-01"/>
    <s v="PJM_ER3004"/>
    <x v="0"/>
    <x v="0"/>
    <x v="0"/>
    <x v="0"/>
  </r>
  <r>
    <n v="2020"/>
    <s v="117"/>
    <s v="4470010"/>
    <m/>
    <n v="317.52"/>
    <s v="1362 - Non-Synchronized Reserv"/>
    <n v="1"/>
    <m/>
    <s v="G0000117"/>
    <s v="PJM"/>
    <n v="0"/>
    <s v="2020-01-31"/>
    <s v="PJM_A_3008"/>
    <x v="0"/>
    <x v="0"/>
    <x v="0"/>
    <x v="0"/>
  </r>
  <r>
    <n v="2020"/>
    <s v="117"/>
    <s v="4470010"/>
    <m/>
    <n v="161.43"/>
    <s v="1362 - Non-Synchronized Reserv"/>
    <n v="1"/>
    <m/>
    <s v="G0000117"/>
    <s v="PJM"/>
    <n v="0"/>
    <s v="2020-01-31"/>
    <s v="PJM_E_8625"/>
    <x v="0"/>
    <x v="0"/>
    <x v="0"/>
    <x v="0"/>
  </r>
  <r>
    <n v="2020"/>
    <s v="117"/>
    <s v="4470010"/>
    <m/>
    <n v="-0.61"/>
    <s v="1362A - Non-Synchronized Reser"/>
    <n v="1"/>
    <m/>
    <s v="G0000117"/>
    <s v="PJM"/>
    <n v="0"/>
    <s v="2020-01-31"/>
    <s v="PJM_A_3008"/>
    <x v="0"/>
    <x v="0"/>
    <x v="0"/>
    <x v="0"/>
  </r>
  <r>
    <n v="2020"/>
    <s v="117"/>
    <s v="4470010"/>
    <m/>
    <n v="-10.45"/>
    <s v="1365 - Day-Ahead Scheduling Re"/>
    <n v="1"/>
    <m/>
    <s v="G0000117"/>
    <s v="PJM"/>
    <n v="0"/>
    <s v="2020-01-01"/>
    <s v="PJM_ER3004"/>
    <x v="0"/>
    <x v="0"/>
    <x v="0"/>
    <x v="0"/>
  </r>
  <r>
    <n v="2020"/>
    <s v="117"/>
    <s v="4470010"/>
    <m/>
    <n v="10.45"/>
    <s v="1365 - Day-Ahead Scheduling Re"/>
    <n v="1"/>
    <m/>
    <s v="G0000117"/>
    <s v="PJM"/>
    <n v="0"/>
    <s v="2020-01-31"/>
    <s v="PJM_A_3008"/>
    <x v="0"/>
    <x v="0"/>
    <x v="0"/>
    <x v="0"/>
  </r>
  <r>
    <n v="2020"/>
    <s v="117"/>
    <s v="4470010"/>
    <m/>
    <n v="0.65"/>
    <s v="1365 - Day-Ahead Scheduling Re"/>
    <n v="1"/>
    <m/>
    <s v="G0000117"/>
    <s v="PJM"/>
    <n v="0"/>
    <s v="2020-01-31"/>
    <s v="PJM_E_8625"/>
    <x v="0"/>
    <x v="0"/>
    <x v="0"/>
    <x v="0"/>
  </r>
  <r>
    <n v="2020"/>
    <s v="117"/>
    <s v="4470010"/>
    <m/>
    <n v="-61.06"/>
    <s v="1365A - Adj. to Day-ahead Sche"/>
    <n v="1"/>
    <m/>
    <s v="G0000117"/>
    <s v="PJM"/>
    <n v="0"/>
    <s v="2020-01-31"/>
    <s v="PJM_A_3008"/>
    <x v="0"/>
    <x v="0"/>
    <x v="0"/>
    <x v="0"/>
  </r>
  <r>
    <n v="2020"/>
    <s v="117"/>
    <s v="4470010"/>
    <m/>
    <n v="-234.87"/>
    <s v="1370 - Day-Ahead Operating Res"/>
    <n v="1"/>
    <m/>
    <s v="G0000117"/>
    <s v="PJM"/>
    <n v="0"/>
    <s v="2020-01-01"/>
    <s v="PJM_ER3004"/>
    <x v="0"/>
    <x v="0"/>
    <x v="0"/>
    <x v="0"/>
  </r>
  <r>
    <n v="2020"/>
    <s v="117"/>
    <s v="4470010"/>
    <m/>
    <n v="189.23"/>
    <s v="1370 - Day-Ahead Operating Res"/>
    <n v="1"/>
    <m/>
    <s v="G0000117"/>
    <s v="PJM"/>
    <n v="0"/>
    <s v="2020-01-31"/>
    <s v="PJM_A_3008"/>
    <x v="0"/>
    <x v="0"/>
    <x v="0"/>
    <x v="0"/>
  </r>
  <r>
    <n v="2020"/>
    <s v="117"/>
    <s v="4470010"/>
    <m/>
    <n v="141.58000000000001"/>
    <s v="1370 - Day-Ahead Operating Res"/>
    <n v="1"/>
    <m/>
    <s v="G0000117"/>
    <s v="PJM"/>
    <n v="0"/>
    <s v="2020-01-31"/>
    <s v="PJM_E_8625"/>
    <x v="0"/>
    <x v="0"/>
    <x v="0"/>
    <x v="0"/>
  </r>
  <r>
    <n v="2020"/>
    <s v="117"/>
    <s v="4470010"/>
    <m/>
    <n v="-405.59"/>
    <s v="1375 - Balancing Operating Res"/>
    <n v="1"/>
    <m/>
    <s v="G0000117"/>
    <s v="PJM"/>
    <n v="0"/>
    <s v="2020-01-01"/>
    <s v="PJM_ER3004"/>
    <x v="0"/>
    <x v="0"/>
    <x v="0"/>
    <x v="0"/>
  </r>
  <r>
    <n v="2020"/>
    <s v="117"/>
    <s v="4470010"/>
    <m/>
    <n v="410.52"/>
    <s v="1375 - Balancing Operating Res"/>
    <n v="1"/>
    <m/>
    <s v="G0000117"/>
    <s v="PJM"/>
    <n v="0"/>
    <s v="2020-01-31"/>
    <s v="PJM_A_3008"/>
    <x v="0"/>
    <x v="0"/>
    <x v="0"/>
    <x v="0"/>
  </r>
  <r>
    <n v="2020"/>
    <s v="117"/>
    <s v="4470010"/>
    <m/>
    <n v="288.33"/>
    <s v="1375 - Balancing Operating Res"/>
    <n v="1"/>
    <m/>
    <s v="G0000117"/>
    <s v="PJM"/>
    <n v="0"/>
    <s v="2020-01-31"/>
    <s v="PJM_E_8625"/>
    <x v="0"/>
    <x v="0"/>
    <x v="0"/>
    <x v="0"/>
  </r>
  <r>
    <n v="2020"/>
    <s v="117"/>
    <s v="4470010"/>
    <m/>
    <n v="-14.5"/>
    <s v="1375A - Adj. to Balancing Oper"/>
    <n v="1"/>
    <m/>
    <s v="G0000117"/>
    <s v="PJM"/>
    <n v="0"/>
    <s v="2020-01-31"/>
    <s v="PJM_A_3008"/>
    <x v="0"/>
    <x v="0"/>
    <x v="0"/>
    <x v="0"/>
  </r>
  <r>
    <n v="2020"/>
    <s v="117"/>
    <s v="4470010"/>
    <m/>
    <n v="-1926.34"/>
    <s v="1380 - Black Start Service Cha"/>
    <n v="1"/>
    <m/>
    <s v="G0000117"/>
    <s v="PJM"/>
    <n v="0"/>
    <s v="2020-01-01"/>
    <s v="PJM_ER3004"/>
    <x v="0"/>
    <x v="0"/>
    <x v="0"/>
    <x v="0"/>
  </r>
  <r>
    <n v="2020"/>
    <s v="117"/>
    <s v="4470010"/>
    <m/>
    <n v="1920.45"/>
    <s v="1380 - Black Start Service Cha"/>
    <n v="1"/>
    <m/>
    <s v="G0000117"/>
    <s v="PJM"/>
    <n v="0"/>
    <s v="2020-01-31"/>
    <s v="PJM_A_3008"/>
    <x v="0"/>
    <x v="0"/>
    <x v="0"/>
    <x v="0"/>
  </r>
  <r>
    <n v="2020"/>
    <s v="117"/>
    <s v="4470010"/>
    <m/>
    <n v="1926.65"/>
    <s v="1380 - Black Start Service Cha"/>
    <n v="1"/>
    <m/>
    <s v="G0000117"/>
    <s v="PJM"/>
    <n v="0"/>
    <s v="2020-01-31"/>
    <s v="PJM_E_8625"/>
    <x v="0"/>
    <x v="0"/>
    <x v="0"/>
    <x v="0"/>
  </r>
  <r>
    <n v="2020"/>
    <s v="117"/>
    <s v="4470010"/>
    <m/>
    <n v="259.83"/>
    <s v="1400 - Load Reconciliation for"/>
    <n v="1"/>
    <m/>
    <s v="G0000117"/>
    <s v="PJM"/>
    <n v="0"/>
    <s v="2020-01-01"/>
    <s v="PJM_ER3004"/>
    <x v="0"/>
    <x v="0"/>
    <x v="0"/>
    <x v="0"/>
  </r>
  <r>
    <n v="2020"/>
    <s v="117"/>
    <s v="4470010"/>
    <m/>
    <n v="-896.52"/>
    <s v="1400 - Load Reconciliation for"/>
    <n v="1"/>
    <m/>
    <s v="G0000117"/>
    <s v="PJM"/>
    <n v="0"/>
    <s v="2020-01-31"/>
    <s v="PJM_A_3008"/>
    <x v="0"/>
    <x v="0"/>
    <x v="0"/>
    <x v="0"/>
  </r>
  <r>
    <n v="2020"/>
    <s v="117"/>
    <s v="4470010"/>
    <m/>
    <n v="691.38"/>
    <s v="1400A - Adj. to Load Reconcili"/>
    <n v="1"/>
    <m/>
    <s v="G0000117"/>
    <s v="PJM"/>
    <n v="0"/>
    <s v="2020-01-31"/>
    <s v="PJM_A_3008"/>
    <x v="0"/>
    <x v="0"/>
    <x v="0"/>
    <x v="0"/>
  </r>
  <r>
    <n v="2020"/>
    <s v="117"/>
    <s v="4470010"/>
    <m/>
    <n v="-62.78"/>
    <s v="1410 - Load Reconciliation for"/>
    <n v="1"/>
    <m/>
    <s v="G0000117"/>
    <s v="PJM"/>
    <n v="0"/>
    <s v="2020-01-01"/>
    <s v="PJM_ER3004"/>
    <x v="0"/>
    <x v="0"/>
    <x v="0"/>
    <x v="0"/>
  </r>
  <r>
    <n v="2020"/>
    <s v="117"/>
    <s v="4470010"/>
    <m/>
    <n v="494.14"/>
    <s v="1410 - Load Reconciliation for"/>
    <n v="1"/>
    <m/>
    <s v="G0000117"/>
    <s v="PJM"/>
    <n v="0"/>
    <s v="2020-01-31"/>
    <s v="PJM_A_3008"/>
    <x v="0"/>
    <x v="0"/>
    <x v="0"/>
    <x v="0"/>
  </r>
  <r>
    <n v="2020"/>
    <s v="117"/>
    <s v="4470010"/>
    <m/>
    <n v="37.58"/>
    <s v="1410A - Adj. to Load Reconcili"/>
    <n v="1"/>
    <m/>
    <s v="G0000117"/>
    <s v="PJM"/>
    <n v="0"/>
    <s v="2020-01-31"/>
    <s v="PJM_A_3008"/>
    <x v="0"/>
    <x v="0"/>
    <x v="0"/>
    <x v="0"/>
  </r>
  <r>
    <n v="2020"/>
    <s v="117"/>
    <s v="4470010"/>
    <m/>
    <n v="10.43"/>
    <s v="1420 - Load Reconciliation for"/>
    <n v="1"/>
    <m/>
    <s v="G0000117"/>
    <s v="PJM"/>
    <n v="0"/>
    <s v="2020-01-01"/>
    <s v="PJM_ER3004"/>
    <x v="0"/>
    <x v="0"/>
    <x v="0"/>
    <x v="0"/>
  </r>
  <r>
    <n v="2020"/>
    <s v="117"/>
    <s v="4470010"/>
    <m/>
    <n v="-57.04"/>
    <s v="1420 - Load Reconciliation for"/>
    <n v="1"/>
    <m/>
    <s v="G0000117"/>
    <s v="PJM"/>
    <n v="0"/>
    <s v="2020-01-31"/>
    <s v="PJM_A_3008"/>
    <x v="0"/>
    <x v="0"/>
    <x v="0"/>
    <x v="0"/>
  </r>
  <r>
    <n v="2020"/>
    <s v="117"/>
    <s v="4470010"/>
    <m/>
    <n v="15.24"/>
    <s v="1420A - Adj. to Load Reconcili"/>
    <n v="1"/>
    <m/>
    <s v="G0000117"/>
    <s v="PJM"/>
    <n v="0"/>
    <s v="2020-01-31"/>
    <s v="PJM_A_3008"/>
    <x v="0"/>
    <x v="0"/>
    <x v="0"/>
    <x v="0"/>
  </r>
  <r>
    <n v="2020"/>
    <s v="117"/>
    <s v="4470010"/>
    <m/>
    <n v="-0.28000000000000003"/>
    <s v="1430 - Load Reconciliation for"/>
    <n v="1"/>
    <m/>
    <s v="G0000117"/>
    <s v="PJM"/>
    <n v="0"/>
    <s v="2020-01-01"/>
    <s v="PJM_ER3004"/>
    <x v="0"/>
    <x v="0"/>
    <x v="0"/>
    <x v="0"/>
  </r>
  <r>
    <n v="2020"/>
    <s v="117"/>
    <s v="4470010"/>
    <m/>
    <n v="1.55"/>
    <s v="1430 - Load Reconciliation for"/>
    <n v="1"/>
    <m/>
    <s v="G0000117"/>
    <s v="PJM"/>
    <n v="0"/>
    <s v="2020-01-31"/>
    <s v="PJM_A_3008"/>
    <x v="0"/>
    <x v="0"/>
    <x v="0"/>
    <x v="0"/>
  </r>
  <r>
    <n v="2020"/>
    <s v="117"/>
    <s v="4470010"/>
    <m/>
    <n v="5.37"/>
    <s v="1440 - Load Reconciliation for"/>
    <n v="1"/>
    <m/>
    <s v="G0000117"/>
    <s v="PJM"/>
    <n v="0"/>
    <s v="2020-01-01"/>
    <s v="PJM_ER3004"/>
    <x v="0"/>
    <x v="0"/>
    <x v="0"/>
    <x v="0"/>
  </r>
  <r>
    <n v="2020"/>
    <s v="117"/>
    <s v="4470010"/>
    <m/>
    <n v="-27.9"/>
    <s v="1440 - Load Reconciliation for"/>
    <n v="1"/>
    <m/>
    <s v="G0000117"/>
    <s v="PJM"/>
    <n v="0"/>
    <s v="2020-01-31"/>
    <s v="PJM_A_3008"/>
    <x v="0"/>
    <x v="0"/>
    <x v="0"/>
    <x v="0"/>
  </r>
  <r>
    <n v="2020"/>
    <s v="117"/>
    <s v="4470010"/>
    <m/>
    <n v="-1.18"/>
    <s v="1441 - Load Reconciliation for"/>
    <n v="1"/>
    <m/>
    <s v="G0000117"/>
    <s v="PJM"/>
    <n v="0"/>
    <s v="2020-01-01"/>
    <s v="PJM_ER3004"/>
    <x v="0"/>
    <x v="0"/>
    <x v="0"/>
    <x v="0"/>
  </r>
  <r>
    <n v="2020"/>
    <s v="117"/>
    <s v="4470010"/>
    <m/>
    <n v="6.2"/>
    <s v="1441 - Load Reconciliation for"/>
    <n v="1"/>
    <m/>
    <s v="G0000117"/>
    <s v="PJM"/>
    <n v="0"/>
    <s v="2020-01-31"/>
    <s v="PJM_A_3008"/>
    <x v="0"/>
    <x v="0"/>
    <x v="0"/>
    <x v="0"/>
  </r>
  <r>
    <n v="2020"/>
    <s v="117"/>
    <s v="4470010"/>
    <m/>
    <n v="0.08"/>
    <s v="1444 - Load Reconciliation for"/>
    <n v="1"/>
    <m/>
    <s v="G0000117"/>
    <s v="PJM"/>
    <n v="0"/>
    <s v="2020-01-01"/>
    <s v="PJM_ER3004"/>
    <x v="0"/>
    <x v="0"/>
    <x v="0"/>
    <x v="0"/>
  </r>
  <r>
    <n v="2020"/>
    <s v="117"/>
    <s v="4470010"/>
    <m/>
    <n v="-0.31"/>
    <s v="1444 - Load Reconciliation for"/>
    <n v="1"/>
    <m/>
    <s v="G0000117"/>
    <s v="PJM"/>
    <n v="0"/>
    <s v="2020-01-31"/>
    <s v="PJM_A_3008"/>
    <x v="0"/>
    <x v="0"/>
    <x v="0"/>
    <x v="0"/>
  </r>
  <r>
    <n v="2020"/>
    <s v="117"/>
    <s v="4470010"/>
    <m/>
    <n v="1.57"/>
    <s v="1445 - Load Reconciliation for"/>
    <n v="1"/>
    <m/>
    <s v="G0000117"/>
    <s v="PJM"/>
    <n v="0"/>
    <s v="2020-01-01"/>
    <s v="PJM_ER3004"/>
    <x v="0"/>
    <x v="0"/>
    <x v="0"/>
    <x v="0"/>
  </r>
  <r>
    <n v="2020"/>
    <s v="117"/>
    <s v="4470010"/>
    <m/>
    <n v="-8.06"/>
    <s v="1445 - Load Reconciliation for"/>
    <n v="1"/>
    <m/>
    <s v="G0000117"/>
    <s v="PJM"/>
    <n v="0"/>
    <s v="2020-01-31"/>
    <s v="PJM_A_3008"/>
    <x v="0"/>
    <x v="0"/>
    <x v="0"/>
    <x v="0"/>
  </r>
  <r>
    <n v="2020"/>
    <s v="117"/>
    <s v="4470010"/>
    <m/>
    <n v="0.28000000000000003"/>
    <s v="1447 - Load Reconciliation for"/>
    <n v="1"/>
    <m/>
    <s v="G0000117"/>
    <s v="PJM"/>
    <n v="0"/>
    <s v="2020-01-01"/>
    <s v="PJM_ER3004"/>
    <x v="0"/>
    <x v="0"/>
    <x v="0"/>
    <x v="0"/>
  </r>
  <r>
    <n v="2020"/>
    <s v="117"/>
    <s v="4470010"/>
    <m/>
    <n v="-1.55"/>
    <s v="1447 - Load Reconciliation for"/>
    <n v="1"/>
    <m/>
    <s v="G0000117"/>
    <s v="PJM"/>
    <n v="0"/>
    <s v="2020-01-31"/>
    <s v="PJM_A_3008"/>
    <x v="0"/>
    <x v="0"/>
    <x v="0"/>
    <x v="0"/>
  </r>
  <r>
    <n v="2020"/>
    <s v="117"/>
    <s v="4470010"/>
    <m/>
    <n v="0.46"/>
    <s v="1448 - Load Reconciliation for"/>
    <n v="1"/>
    <m/>
    <s v="G0000117"/>
    <s v="PJM"/>
    <n v="0"/>
    <s v="2020-01-01"/>
    <s v="PJM_ER3004"/>
    <x v="0"/>
    <x v="0"/>
    <x v="0"/>
    <x v="0"/>
  </r>
  <r>
    <n v="2020"/>
    <s v="117"/>
    <s v="4470010"/>
    <m/>
    <n v="-2.48"/>
    <s v="1448 - Load Reconciliation for"/>
    <n v="1"/>
    <m/>
    <s v="G0000117"/>
    <s v="PJM"/>
    <n v="0"/>
    <s v="2020-01-31"/>
    <s v="PJM_A_3008"/>
    <x v="0"/>
    <x v="0"/>
    <x v="0"/>
    <x v="0"/>
  </r>
  <r>
    <n v="2020"/>
    <s v="117"/>
    <s v="4470010"/>
    <m/>
    <n v="-0.17"/>
    <s v="1450 - Load Reconciliation for"/>
    <n v="1"/>
    <m/>
    <s v="G0000117"/>
    <s v="PJM"/>
    <n v="0"/>
    <s v="2020-01-01"/>
    <s v="PJM_ER3004"/>
    <x v="0"/>
    <x v="0"/>
    <x v="0"/>
    <x v="0"/>
  </r>
  <r>
    <n v="2020"/>
    <s v="117"/>
    <s v="4470010"/>
    <m/>
    <n v="2.17"/>
    <s v="1450 - Load Reconciliation for"/>
    <n v="1"/>
    <m/>
    <s v="G0000117"/>
    <s v="PJM"/>
    <n v="0"/>
    <s v="2020-01-31"/>
    <s v="PJM_A_3008"/>
    <x v="0"/>
    <x v="0"/>
    <x v="0"/>
    <x v="0"/>
  </r>
  <r>
    <n v="2020"/>
    <s v="117"/>
    <s v="4470010"/>
    <m/>
    <n v="2.5499999999999998"/>
    <s v="1460 - Load Reconciliation for"/>
    <n v="1"/>
    <m/>
    <s v="G0000117"/>
    <s v="PJM"/>
    <n v="0"/>
    <s v="2020-01-01"/>
    <s v="PJM_ER3004"/>
    <x v="0"/>
    <x v="0"/>
    <x v="0"/>
    <x v="0"/>
  </r>
  <r>
    <n v="2020"/>
    <s v="117"/>
    <s v="4470010"/>
    <m/>
    <n v="-11.16"/>
    <s v="1460 - Load Reconciliation for"/>
    <n v="1"/>
    <m/>
    <s v="G0000117"/>
    <s v="PJM"/>
    <n v="0"/>
    <s v="2020-01-31"/>
    <s v="PJM_A_3008"/>
    <x v="0"/>
    <x v="0"/>
    <x v="0"/>
    <x v="0"/>
  </r>
  <r>
    <n v="2020"/>
    <s v="117"/>
    <s v="4470010"/>
    <m/>
    <n v="2.68"/>
    <s v="1460A - Adj. to Load Reconcili"/>
    <n v="1"/>
    <m/>
    <s v="G0000117"/>
    <s v="PJM"/>
    <n v="0"/>
    <s v="2020-01-31"/>
    <s v="PJM_A_3008"/>
    <x v="0"/>
    <x v="0"/>
    <x v="0"/>
    <x v="0"/>
  </r>
  <r>
    <n v="2020"/>
    <s v="117"/>
    <s v="4470010"/>
    <m/>
    <n v="0.12"/>
    <s v="1470 - Load Reconciliation for"/>
    <n v="1"/>
    <m/>
    <s v="G0000117"/>
    <s v="PJM"/>
    <n v="0"/>
    <s v="2020-01-01"/>
    <s v="PJM_ER3004"/>
    <x v="0"/>
    <x v="0"/>
    <x v="0"/>
    <x v="0"/>
  </r>
  <r>
    <n v="2020"/>
    <s v="117"/>
    <s v="4470010"/>
    <m/>
    <n v="1.86"/>
    <s v="1470 - Load Reconciliation for"/>
    <n v="1"/>
    <m/>
    <s v="G0000117"/>
    <s v="PJM"/>
    <n v="0"/>
    <s v="2020-01-31"/>
    <s v="PJM_A_3008"/>
    <x v="0"/>
    <x v="0"/>
    <x v="0"/>
    <x v="0"/>
  </r>
  <r>
    <n v="2020"/>
    <s v="117"/>
    <s v="4470010"/>
    <m/>
    <n v="0.3"/>
    <s v="1470A - Adj. to Load Reconcili"/>
    <n v="1"/>
    <m/>
    <s v="G0000117"/>
    <s v="PJM"/>
    <n v="0"/>
    <s v="2020-01-31"/>
    <s v="PJM_A_3008"/>
    <x v="0"/>
    <x v="0"/>
    <x v="0"/>
    <x v="0"/>
  </r>
  <r>
    <n v="2020"/>
    <s v="117"/>
    <s v="4470010"/>
    <m/>
    <n v="0.01"/>
    <s v="1472 - Load Reconciliation for"/>
    <n v="1"/>
    <m/>
    <s v="G0000117"/>
    <s v="PJM"/>
    <n v="0"/>
    <s v="2020-01-01"/>
    <s v="PJM_ER3004"/>
    <x v="0"/>
    <x v="0"/>
    <x v="0"/>
    <x v="0"/>
  </r>
  <r>
    <n v="2020"/>
    <s v="117"/>
    <s v="4470010"/>
    <m/>
    <n v="0.31"/>
    <s v="1472 - Load Reconciliation for"/>
    <n v="1"/>
    <m/>
    <s v="G0000117"/>
    <s v="PJM"/>
    <n v="0"/>
    <s v="2020-01-31"/>
    <s v="PJM_A_3008"/>
    <x v="0"/>
    <x v="0"/>
    <x v="0"/>
    <x v="0"/>
  </r>
  <r>
    <n v="2020"/>
    <s v="117"/>
    <s v="4470010"/>
    <m/>
    <n v="0.12"/>
    <s v="1472A - Load Reconciliation fo"/>
    <n v="1"/>
    <m/>
    <s v="G0000117"/>
    <s v="PJM"/>
    <n v="0"/>
    <s v="2020-01-31"/>
    <s v="PJM_A_3008"/>
    <x v="0"/>
    <x v="0"/>
    <x v="0"/>
    <x v="0"/>
  </r>
  <r>
    <n v="2020"/>
    <s v="117"/>
    <s v="4470010"/>
    <m/>
    <n v="-1.39"/>
    <s v="1475 - Load Reconciliation for"/>
    <n v="1"/>
    <m/>
    <s v="G0000117"/>
    <s v="PJM"/>
    <n v="0"/>
    <s v="2020-01-01"/>
    <s v="PJM_ER3004"/>
    <x v="0"/>
    <x v="0"/>
    <x v="0"/>
    <x v="0"/>
  </r>
  <r>
    <n v="2020"/>
    <s v="117"/>
    <s v="4470010"/>
    <m/>
    <n v="10.85"/>
    <s v="1475 - Load Reconciliation for"/>
    <n v="1"/>
    <m/>
    <s v="G0000117"/>
    <s v="PJM"/>
    <n v="0"/>
    <s v="2020-01-31"/>
    <s v="PJM_A_3008"/>
    <x v="0"/>
    <x v="0"/>
    <x v="0"/>
    <x v="0"/>
  </r>
  <r>
    <n v="2020"/>
    <s v="117"/>
    <s v="4470010"/>
    <m/>
    <n v="1.28"/>
    <s v="1475A - Adj to Day-Ahead Sched"/>
    <n v="1"/>
    <m/>
    <s v="G0000117"/>
    <s v="PJM"/>
    <n v="0"/>
    <s v="2020-01-31"/>
    <s v="PJM_A_3008"/>
    <x v="0"/>
    <x v="0"/>
    <x v="0"/>
    <x v="0"/>
  </r>
  <r>
    <n v="2020"/>
    <s v="117"/>
    <s v="4470010"/>
    <m/>
    <n v="0.56999999999999995"/>
    <s v="1478 - Load Reconciliation for"/>
    <n v="1"/>
    <m/>
    <s v="G0000117"/>
    <s v="PJM"/>
    <n v="0"/>
    <s v="2020-01-01"/>
    <s v="PJM_ER3004"/>
    <x v="0"/>
    <x v="0"/>
    <x v="0"/>
    <x v="0"/>
  </r>
  <r>
    <n v="2020"/>
    <s v="117"/>
    <s v="4470010"/>
    <m/>
    <n v="-2.79"/>
    <s v="1478 - Load Reconciliation for"/>
    <n v="1"/>
    <m/>
    <s v="G0000117"/>
    <s v="PJM"/>
    <n v="0"/>
    <s v="2020-01-31"/>
    <s v="PJM_A_3008"/>
    <x v="0"/>
    <x v="0"/>
    <x v="0"/>
    <x v="0"/>
  </r>
  <r>
    <n v="2020"/>
    <s v="117"/>
    <s v="4470010"/>
    <m/>
    <n v="0.56000000000000005"/>
    <s v="1478A - Adj. to Load Reconcili"/>
    <n v="1"/>
    <m/>
    <s v="G0000117"/>
    <s v="PJM"/>
    <n v="0"/>
    <s v="2020-01-31"/>
    <s v="PJM_A_3008"/>
    <x v="0"/>
    <x v="0"/>
    <x v="0"/>
    <x v="0"/>
  </r>
  <r>
    <n v="2020"/>
    <s v="117"/>
    <s v="4470010"/>
    <m/>
    <n v="-228980.75"/>
    <s v="1610 - Locational Reliability"/>
    <n v="1"/>
    <m/>
    <s v="G0000117"/>
    <s v="PJM"/>
    <n v="0"/>
    <s v="2020-01-01"/>
    <s v="PJM_ER3004"/>
    <x v="0"/>
    <x v="0"/>
    <x v="0"/>
    <x v="0"/>
  </r>
  <r>
    <n v="2020"/>
    <s v="117"/>
    <s v="4470010"/>
    <m/>
    <n v="244844.91"/>
    <s v="1610 - Locational Reliability"/>
    <n v="1"/>
    <m/>
    <s v="G0000117"/>
    <s v="PJM"/>
    <n v="0"/>
    <s v="2020-01-31"/>
    <s v="PJM_A_3008"/>
    <x v="0"/>
    <x v="0"/>
    <x v="0"/>
    <x v="0"/>
  </r>
  <r>
    <n v="2020"/>
    <s v="117"/>
    <s v="4470010"/>
    <m/>
    <n v="246893.53"/>
    <s v="1610 - Locational Reliability"/>
    <n v="1"/>
    <m/>
    <s v="G0000117"/>
    <s v="PJM"/>
    <n v="0"/>
    <s v="2020-01-31"/>
    <s v="PJM_E_8625"/>
    <x v="0"/>
    <x v="0"/>
    <x v="0"/>
    <x v="0"/>
  </r>
  <r>
    <n v="2020"/>
    <s v="117"/>
    <s v="4470010"/>
    <m/>
    <n v="-92.94"/>
    <s v="1720 - RTO Start-up Cost Recov"/>
    <n v="1"/>
    <m/>
    <s v="G0000117"/>
    <s v="PJM"/>
    <n v="0"/>
    <s v="2020-01-01"/>
    <s v="PJM_ER3004"/>
    <x v="0"/>
    <x v="0"/>
    <x v="0"/>
    <x v="0"/>
  </r>
  <r>
    <n v="2020"/>
    <s v="117"/>
    <s v="4470010"/>
    <m/>
    <n v="99.37"/>
    <s v="1720 - RTO Start-up Cost Recov"/>
    <n v="1"/>
    <m/>
    <s v="G0000117"/>
    <s v="PJM"/>
    <n v="0"/>
    <s v="2020-01-31"/>
    <s v="PJM_A_3008"/>
    <x v="0"/>
    <x v="0"/>
    <x v="0"/>
    <x v="0"/>
  </r>
  <r>
    <n v="2020"/>
    <s v="117"/>
    <s v="4470010"/>
    <m/>
    <n v="94.91"/>
    <s v="1720 - RTO Start-up Cost Recov"/>
    <n v="1"/>
    <m/>
    <s v="G0000117"/>
    <s v="PJM"/>
    <n v="0"/>
    <s v="2020-01-31"/>
    <s v="PJM_E_8625"/>
    <x v="0"/>
    <x v="0"/>
    <x v="0"/>
    <x v="0"/>
  </r>
  <r>
    <n v="2020"/>
    <s v="117"/>
    <s v="4470010"/>
    <m/>
    <n v="-474.92"/>
    <s v="1952 - Deferred Tax Adjustment"/>
    <n v="1"/>
    <m/>
    <s v="G0000117"/>
    <s v="PJM"/>
    <n v="0"/>
    <s v="2020-01-01"/>
    <s v="PJM_ER3004"/>
    <x v="0"/>
    <x v="0"/>
    <x v="0"/>
    <x v="0"/>
  </r>
  <r>
    <n v="2020"/>
    <s v="117"/>
    <s v="4470010"/>
    <m/>
    <n v="474.92"/>
    <s v="1952 - Deferred Tax Adjustment"/>
    <n v="1"/>
    <m/>
    <s v="G0000117"/>
    <s v="PJM"/>
    <n v="0"/>
    <s v="2020-01-31"/>
    <s v="PJM_A_3008"/>
    <x v="0"/>
    <x v="0"/>
    <x v="0"/>
    <x v="0"/>
  </r>
  <r>
    <n v="2020"/>
    <s v="117"/>
    <s v="4470010"/>
    <m/>
    <n v="473.06"/>
    <s v="1952 - Deferred Tax Adjustment"/>
    <n v="1"/>
    <m/>
    <s v="G0000117"/>
    <s v="PJM"/>
    <n v="0"/>
    <s v="2020-01-31"/>
    <s v="PJM_E_8625"/>
    <x v="0"/>
    <x v="0"/>
    <x v="0"/>
    <x v="0"/>
  </r>
  <r>
    <n v="2020"/>
    <s v="117"/>
    <s v="4470010"/>
    <m/>
    <n v="7.92"/>
    <s v="1980A - Adj. to Miscellaneous"/>
    <n v="1"/>
    <m/>
    <s v="G0000117"/>
    <s v="PJM"/>
    <n v="0"/>
    <s v="2020-01-31"/>
    <s v="PJM_A_3008"/>
    <x v="0"/>
    <x v="0"/>
    <x v="0"/>
    <x v="0"/>
  </r>
  <r>
    <n v="2020"/>
    <s v="117"/>
    <s v="4470010"/>
    <m/>
    <n v="86.18"/>
    <s v="2140 - Non-Firm Point-to-Point"/>
    <n v="1"/>
    <m/>
    <s v="G0000117"/>
    <s v="PJM"/>
    <n v="0"/>
    <s v="2020-01-01"/>
    <s v="PJM_ER3004"/>
    <x v="0"/>
    <x v="0"/>
    <x v="0"/>
    <x v="0"/>
  </r>
  <r>
    <n v="2020"/>
    <s v="117"/>
    <s v="4470010"/>
    <m/>
    <n v="-91.14"/>
    <s v="2140 - Non-Firm Point-to-Point"/>
    <n v="1"/>
    <m/>
    <s v="G0000117"/>
    <s v="PJM"/>
    <n v="0"/>
    <s v="2020-01-31"/>
    <s v="PJM_A_3008"/>
    <x v="0"/>
    <x v="0"/>
    <x v="0"/>
    <x v="0"/>
  </r>
  <r>
    <n v="2020"/>
    <s v="117"/>
    <s v="4470010"/>
    <m/>
    <n v="-113.77"/>
    <s v="2140 - Non-Firm Point-to-Point"/>
    <n v="1"/>
    <m/>
    <s v="G0000117"/>
    <s v="PJM"/>
    <n v="0"/>
    <s v="2020-01-31"/>
    <s v="PJM_E_8625"/>
    <x v="0"/>
    <x v="0"/>
    <x v="0"/>
    <x v="0"/>
  </r>
  <r>
    <n v="2020"/>
    <s v="117"/>
    <s v="4470010"/>
    <m/>
    <n v="-12.27"/>
    <s v="2140A - Adj. to Non-Firm Point"/>
    <n v="1"/>
    <m/>
    <s v="G0000117"/>
    <s v="PJM"/>
    <n v="0"/>
    <s v="2020-01-31"/>
    <s v="PJM_A_3008"/>
    <x v="0"/>
    <x v="0"/>
    <x v="0"/>
    <x v="0"/>
  </r>
  <r>
    <n v="2020"/>
    <s v="117"/>
    <s v="4470010"/>
    <m/>
    <n v="-5328.17"/>
    <s v="2215 - Balancing Transmission"/>
    <n v="1"/>
    <m/>
    <s v="G0000117"/>
    <s v="PJM"/>
    <n v="0"/>
    <s v="2020-01-01"/>
    <s v="PJM_ER3004"/>
    <x v="0"/>
    <x v="0"/>
    <x v="0"/>
    <x v="0"/>
  </r>
  <r>
    <n v="2020"/>
    <s v="117"/>
    <s v="4470010"/>
    <m/>
    <n v="5398.2"/>
    <s v="2215 - Balancing Transmission"/>
    <n v="1"/>
    <m/>
    <s v="G0000117"/>
    <s v="PJM"/>
    <n v="0"/>
    <s v="2020-01-31"/>
    <s v="PJM_A_3008"/>
    <x v="0"/>
    <x v="0"/>
    <x v="0"/>
    <x v="0"/>
  </r>
  <r>
    <n v="2020"/>
    <s v="117"/>
    <s v="4470010"/>
    <m/>
    <n v="2810.79"/>
    <s v="2215 - Balancing Transmission"/>
    <n v="1"/>
    <m/>
    <s v="G0000117"/>
    <s v="PJM"/>
    <n v="0"/>
    <s v="2020-01-31"/>
    <s v="PJM_E_8625"/>
    <x v="0"/>
    <x v="0"/>
    <x v="0"/>
    <x v="0"/>
  </r>
  <r>
    <n v="2020"/>
    <s v="117"/>
    <s v="4470010"/>
    <m/>
    <n v="609.76"/>
    <s v="2215A - Balancing Transmission"/>
    <n v="1"/>
    <m/>
    <s v="G0000117"/>
    <s v="PJM"/>
    <n v="0"/>
    <s v="2020-01-31"/>
    <s v="PJM_A_3008"/>
    <x v="0"/>
    <x v="0"/>
    <x v="0"/>
    <x v="0"/>
  </r>
  <r>
    <n v="2020"/>
    <s v="117"/>
    <s v="4470010"/>
    <m/>
    <n v="6484.25"/>
    <s v="2220 - Transmission Losses Cre"/>
    <n v="1"/>
    <m/>
    <s v="G0000117"/>
    <s v="PJM"/>
    <n v="0"/>
    <s v="2020-01-01"/>
    <s v="PJM_ER3004"/>
    <x v="0"/>
    <x v="0"/>
    <x v="0"/>
    <x v="0"/>
  </r>
  <r>
    <n v="2020"/>
    <s v="117"/>
    <s v="4470010"/>
    <m/>
    <n v="-6586.7"/>
    <s v="2220 - Transmission Losses Cre"/>
    <n v="1"/>
    <m/>
    <s v="G0000117"/>
    <s v="PJM"/>
    <n v="0"/>
    <s v="2020-01-31"/>
    <s v="PJM_A_3008"/>
    <x v="0"/>
    <x v="0"/>
    <x v="0"/>
    <x v="0"/>
  </r>
  <r>
    <n v="2020"/>
    <s v="117"/>
    <s v="4470010"/>
    <m/>
    <n v="-5378.89"/>
    <s v="2220 - Transmission Losses Cre"/>
    <n v="1"/>
    <m/>
    <s v="G0000117"/>
    <s v="PJM"/>
    <n v="0"/>
    <s v="2020-01-31"/>
    <s v="PJM_E_8625"/>
    <x v="0"/>
    <x v="0"/>
    <x v="0"/>
    <x v="0"/>
  </r>
  <r>
    <n v="2020"/>
    <s v="117"/>
    <s v="4470010"/>
    <m/>
    <n v="187481.53"/>
    <s v="2220A - Adj. to Transmission L"/>
    <n v="1"/>
    <m/>
    <s v="G0000117"/>
    <s v="PJM"/>
    <n v="0"/>
    <s v="2020-01-31"/>
    <s v="PJM_A_2042"/>
    <x v="0"/>
    <x v="0"/>
    <x v="0"/>
    <x v="0"/>
  </r>
  <r>
    <n v="2020"/>
    <s v="117"/>
    <s v="4470010"/>
    <m/>
    <n v="-0.11"/>
    <s v="2220A - Adj. to Transmission L"/>
    <n v="1"/>
    <m/>
    <s v="G0000117"/>
    <s v="PJM"/>
    <n v="0"/>
    <s v="2020-01-31"/>
    <s v="PJM_A_3008"/>
    <x v="0"/>
    <x v="0"/>
    <x v="0"/>
    <x v="0"/>
  </r>
  <r>
    <n v="2020"/>
    <s v="117"/>
    <s v="4470010"/>
    <m/>
    <n v="-6663.75"/>
    <s v="2245A - Pre-Emergency and Emer"/>
    <n v="1"/>
    <m/>
    <s v="G0000117"/>
    <s v="PJM"/>
    <n v="0"/>
    <s v="2020-01-31"/>
    <s v="PJM_A_2042"/>
    <x v="0"/>
    <x v="0"/>
    <x v="0"/>
    <x v="0"/>
  </r>
  <r>
    <n v="2020"/>
    <s v="117"/>
    <s v="4470010"/>
    <m/>
    <n v="6663.75"/>
    <s v="2245A - Pre-Emergency and Emer"/>
    <n v="1"/>
    <m/>
    <s v="G0000117"/>
    <s v="PJM"/>
    <n v="0"/>
    <s v="2020-01-31"/>
    <s v="PJM_INV_A"/>
    <x v="0"/>
    <x v="0"/>
    <x v="0"/>
    <x v="0"/>
  </r>
  <r>
    <n v="2020"/>
    <s v="117"/>
    <s v="4470010"/>
    <m/>
    <n v="-19.45"/>
    <s v="2390 - Fuel Cost Policy Penalt"/>
    <n v="1"/>
    <m/>
    <s v="G0000117"/>
    <s v="PJM"/>
    <n v="0"/>
    <s v="2020-01-31"/>
    <s v="PJM_E_8625"/>
    <x v="0"/>
    <x v="0"/>
    <x v="0"/>
    <x v="0"/>
  </r>
  <r>
    <n v="2020"/>
    <s v="117"/>
    <s v="4470010"/>
    <m/>
    <n v="3.78"/>
    <s v="2415 - Balancing Transmission"/>
    <n v="1"/>
    <m/>
    <s v="G0000117"/>
    <s v="PJM"/>
    <n v="0"/>
    <s v="2020-01-01"/>
    <s v="PJM_ER3004"/>
    <x v="0"/>
    <x v="0"/>
    <x v="0"/>
    <x v="0"/>
  </r>
  <r>
    <n v="2020"/>
    <s v="117"/>
    <s v="4470010"/>
    <m/>
    <n v="-14.88"/>
    <s v="2415 - Balancing Transmission"/>
    <n v="1"/>
    <m/>
    <s v="G0000117"/>
    <s v="PJM"/>
    <n v="0"/>
    <s v="2020-01-31"/>
    <s v="PJM_A_3008"/>
    <x v="0"/>
    <x v="0"/>
    <x v="0"/>
    <x v="0"/>
  </r>
  <r>
    <n v="2020"/>
    <s v="117"/>
    <s v="4470010"/>
    <m/>
    <n v="-2"/>
    <s v="2420 - Load Reconciliation for"/>
    <n v="1"/>
    <m/>
    <s v="G0000117"/>
    <s v="PJM"/>
    <n v="0"/>
    <s v="2020-01-01"/>
    <s v="PJM_ER3004"/>
    <x v="0"/>
    <x v="0"/>
    <x v="0"/>
    <x v="0"/>
  </r>
  <r>
    <n v="2020"/>
    <s v="117"/>
    <s v="4470010"/>
    <m/>
    <n v="6.82"/>
    <s v="2420 - Load Reconciliation for"/>
    <n v="1"/>
    <m/>
    <s v="G0000117"/>
    <s v="PJM"/>
    <n v="0"/>
    <s v="2020-01-31"/>
    <s v="PJM_A_3008"/>
    <x v="0"/>
    <x v="0"/>
    <x v="0"/>
    <x v="0"/>
  </r>
  <r>
    <n v="2020"/>
    <s v="117"/>
    <s v="4470010"/>
    <m/>
    <n v="-7.69"/>
    <s v="2420A - Adj. to Load Reconcili"/>
    <n v="1"/>
    <m/>
    <s v="G0000117"/>
    <s v="PJM"/>
    <n v="0"/>
    <s v="2020-01-31"/>
    <s v="PJM_A_3008"/>
    <x v="0"/>
    <x v="0"/>
    <x v="0"/>
    <x v="0"/>
  </r>
  <r>
    <n v="2020"/>
    <s v="117"/>
    <s v="4470010"/>
    <m/>
    <n v="25757.74"/>
    <s v="2510 - Auction Revenue Rights"/>
    <n v="1"/>
    <m/>
    <s v="G0000117"/>
    <s v="PJM"/>
    <n v="0"/>
    <s v="2020-01-01"/>
    <s v="PJM_ER3004"/>
    <x v="0"/>
    <x v="0"/>
    <x v="0"/>
    <x v="0"/>
  </r>
  <r>
    <n v="2020"/>
    <s v="117"/>
    <s v="4470010"/>
    <m/>
    <n v="-25757.74"/>
    <s v="2510 - Auction Revenue Rights"/>
    <n v="1"/>
    <m/>
    <s v="G0000117"/>
    <s v="PJM"/>
    <n v="0"/>
    <s v="2020-01-31"/>
    <s v="PJM_A_3008"/>
    <x v="0"/>
    <x v="0"/>
    <x v="0"/>
    <x v="0"/>
  </r>
  <r>
    <n v="2020"/>
    <s v="117"/>
    <s v="4470010"/>
    <m/>
    <n v="-25781.96"/>
    <s v="2510 - Auction Revenue Rights"/>
    <n v="1"/>
    <m/>
    <s v="G0000117"/>
    <s v="PJM"/>
    <n v="0"/>
    <s v="2020-01-31"/>
    <s v="PJM_E_8625"/>
    <x v="0"/>
    <x v="0"/>
    <x v="0"/>
    <x v="0"/>
  </r>
  <r>
    <n v="2020"/>
    <s v="117"/>
    <s v="4470010"/>
    <m/>
    <n v="110.78"/>
    <s v="2640 - ICTR for Transmission E"/>
    <n v="1"/>
    <m/>
    <s v="G0000117"/>
    <s v="PJM"/>
    <n v="0"/>
    <s v="2020-01-01"/>
    <s v="PJM_ER3004"/>
    <x v="0"/>
    <x v="0"/>
    <x v="0"/>
    <x v="0"/>
  </r>
  <r>
    <n v="2020"/>
    <s v="117"/>
    <s v="4470010"/>
    <m/>
    <n v="-118.47"/>
    <s v="2640 - ICTR for Transmission E"/>
    <n v="1"/>
    <m/>
    <s v="G0000117"/>
    <s v="PJM"/>
    <n v="0"/>
    <s v="2020-01-31"/>
    <s v="PJM_A_3008"/>
    <x v="0"/>
    <x v="0"/>
    <x v="0"/>
    <x v="0"/>
  </r>
  <r>
    <n v="2020"/>
    <s v="117"/>
    <s v="4470010"/>
    <m/>
    <n v="-122.44"/>
    <s v="2640 - ICTR for Transmission E"/>
    <n v="1"/>
    <m/>
    <s v="G0000117"/>
    <s v="PJM"/>
    <n v="0"/>
    <s v="2020-01-31"/>
    <s v="PJM_E_8625"/>
    <x v="0"/>
    <x v="0"/>
    <x v="0"/>
    <x v="0"/>
  </r>
  <r>
    <n v="2020"/>
    <s v="117"/>
    <s v="4470010"/>
    <m/>
    <n v="6.91"/>
    <s v="2661 - Capacity Resource Defic"/>
    <n v="1"/>
    <m/>
    <s v="G0000117"/>
    <s v="PJM"/>
    <n v="0"/>
    <s v="2020-01-01"/>
    <s v="PJM_ER3004"/>
    <x v="0"/>
    <x v="0"/>
    <x v="0"/>
    <x v="0"/>
  </r>
  <r>
    <n v="2020"/>
    <s v="117"/>
    <s v="4470010"/>
    <m/>
    <n v="-7.39"/>
    <s v="2661 - Capacity Resource Defic"/>
    <n v="1"/>
    <m/>
    <s v="G0000117"/>
    <s v="PJM"/>
    <n v="0"/>
    <s v="2020-01-31"/>
    <s v="PJM_A_3008"/>
    <x v="0"/>
    <x v="0"/>
    <x v="0"/>
    <x v="0"/>
  </r>
  <r>
    <n v="2020"/>
    <s v="117"/>
    <s v="4470010"/>
    <m/>
    <n v="-7.44"/>
    <s v="2661 - Capacity Resource Defic"/>
    <n v="1"/>
    <m/>
    <s v="G0000117"/>
    <s v="PJM"/>
    <n v="0"/>
    <s v="2020-01-31"/>
    <s v="PJM_E_8625"/>
    <x v="0"/>
    <x v="0"/>
    <x v="0"/>
    <x v="0"/>
  </r>
  <r>
    <n v="2020"/>
    <s v="117"/>
    <s v="4470010"/>
    <m/>
    <n v="38.83"/>
    <s v="2666 - Load Management Test Fa"/>
    <n v="1"/>
    <m/>
    <s v="G0000117"/>
    <s v="PJM"/>
    <n v="0"/>
    <s v="2020-01-01"/>
    <s v="PJM_ER3004"/>
    <x v="0"/>
    <x v="0"/>
    <x v="0"/>
    <x v="0"/>
  </r>
  <r>
    <n v="2020"/>
    <s v="117"/>
    <s v="4470010"/>
    <m/>
    <n v="-526.78"/>
    <s v="2666 - Load Management Test Fa"/>
    <n v="1"/>
    <m/>
    <s v="G0000117"/>
    <s v="PJM"/>
    <n v="0"/>
    <s v="2020-01-31"/>
    <s v="PJM_A_3008"/>
    <x v="0"/>
    <x v="0"/>
    <x v="0"/>
    <x v="0"/>
  </r>
  <r>
    <n v="2020"/>
    <s v="117"/>
    <s v="4470010"/>
    <m/>
    <n v="-17.670000000000002"/>
    <s v="2666 - Load Management Test Fa"/>
    <n v="1"/>
    <m/>
    <s v="G0000117"/>
    <s v="PJM"/>
    <n v="0"/>
    <s v="2020-01-31"/>
    <s v="PJM_E_8625"/>
    <x v="0"/>
    <x v="0"/>
    <x v="0"/>
    <x v="0"/>
  </r>
  <r>
    <n v="2020"/>
    <s v="117"/>
    <s v="4470010"/>
    <m/>
    <n v="52.81"/>
    <s v="Broker Comm - Actual"/>
    <n v="1"/>
    <m/>
    <s v="G0000117"/>
    <s v="AMRX2"/>
    <n v="0"/>
    <s v="2020-01-31"/>
    <s v="CA0420"/>
    <x v="0"/>
    <x v="0"/>
    <x v="1"/>
    <x v="0"/>
  </r>
  <r>
    <n v="2020"/>
    <s v="117"/>
    <s v="4470010"/>
    <m/>
    <n v="128.66999999999999"/>
    <s v="Broker Comm - Actual"/>
    <n v="1"/>
    <m/>
    <s v="G0000117"/>
    <s v="APBE2"/>
    <n v="0"/>
    <s v="2020-01-31"/>
    <s v="CA0420"/>
    <x v="0"/>
    <x v="0"/>
    <x v="2"/>
    <x v="0"/>
  </r>
  <r>
    <n v="2020"/>
    <s v="117"/>
    <s v="4470010"/>
    <m/>
    <n v="462.06"/>
    <s v="Broker Comm - Actual"/>
    <n v="1"/>
    <m/>
    <s v="G0000117"/>
    <s v="EVOF2"/>
    <n v="0"/>
    <s v="2020-01-31"/>
    <s v="CA0420"/>
    <x v="0"/>
    <x v="0"/>
    <x v="3"/>
    <x v="0"/>
  </r>
  <r>
    <n v="2020"/>
    <s v="117"/>
    <s v="4470010"/>
    <m/>
    <n v="267.14"/>
    <s v="Broker Comm - Actual"/>
    <n v="1"/>
    <m/>
    <s v="G0000117"/>
    <s v="ICET2"/>
    <n v="0"/>
    <s v="2020-01-31"/>
    <s v="CA0420"/>
    <x v="0"/>
    <x v="0"/>
    <x v="13"/>
    <x v="0"/>
  </r>
  <r>
    <n v="2020"/>
    <s v="117"/>
    <s v="4470010"/>
    <m/>
    <n v="431.82"/>
    <s v="Broker Comm - Actual"/>
    <n v="1"/>
    <m/>
    <s v="G0000117"/>
    <s v="IVGE2"/>
    <n v="0"/>
    <s v="2020-01-31"/>
    <s v="CA0420"/>
    <x v="0"/>
    <x v="0"/>
    <x v="4"/>
    <x v="0"/>
  </r>
  <r>
    <n v="2020"/>
    <s v="117"/>
    <s v="4470010"/>
    <m/>
    <n v="93.25"/>
    <s v="Broker Comm - Actual"/>
    <n v="1"/>
    <m/>
    <s v="G0000117"/>
    <s v="PREE2"/>
    <n v="0"/>
    <s v="2020-01-31"/>
    <s v="CA0420"/>
    <x v="0"/>
    <x v="0"/>
    <x v="5"/>
    <x v="0"/>
  </r>
  <r>
    <n v="2020"/>
    <s v="117"/>
    <s v="4470010"/>
    <m/>
    <n v="16.39"/>
    <s v="Broker Comm - Actual"/>
    <n v="1"/>
    <m/>
    <s v="G0000117"/>
    <s v="SPSR2"/>
    <n v="0"/>
    <s v="2020-01-31"/>
    <s v="CA0420"/>
    <x v="0"/>
    <x v="0"/>
    <x v="6"/>
    <x v="0"/>
  </r>
  <r>
    <n v="2020"/>
    <s v="117"/>
    <s v="4470010"/>
    <m/>
    <n v="4.68"/>
    <s v="Broker Comm - Actual"/>
    <n v="1"/>
    <m/>
    <s v="G0000117"/>
    <s v="TFSF2"/>
    <n v="0"/>
    <s v="2020-01-31"/>
    <s v="CA0420"/>
    <x v="0"/>
    <x v="0"/>
    <x v="7"/>
    <x v="0"/>
  </r>
  <r>
    <n v="2020"/>
    <s v="117"/>
    <s v="4470010"/>
    <m/>
    <n v="49.94"/>
    <s v="Broker Comm - Actual"/>
    <n v="1"/>
    <m/>
    <s v="G0000117"/>
    <s v="TRED2"/>
    <n v="0"/>
    <s v="2020-01-31"/>
    <s v="CA0420"/>
    <x v="0"/>
    <x v="0"/>
    <x v="14"/>
    <x v="0"/>
  </r>
  <r>
    <n v="2020"/>
    <s v="117"/>
    <s v="4470010"/>
    <m/>
    <n v="-0.01"/>
    <s v="PJM (PAR) Adjustments"/>
    <n v="1"/>
    <m/>
    <s v="G0000117"/>
    <s v="PJM"/>
    <n v="0"/>
    <s v="2020-01-31"/>
    <s v="PJMMISCPAR"/>
    <x v="0"/>
    <x v="0"/>
    <x v="0"/>
    <x v="0"/>
  </r>
  <r>
    <n v="2020"/>
    <s v="117"/>
    <s v="4470010"/>
    <m/>
    <n v="643.27"/>
    <s v="PJM (PAR) Adjustments"/>
    <n v="1"/>
    <m/>
    <s v="G0000117"/>
    <s v="PJM"/>
    <n v="0"/>
    <s v="2020-01-31"/>
    <s v="PJM_PAR_E"/>
    <x v="0"/>
    <x v="0"/>
    <x v="0"/>
    <x v="0"/>
  </r>
  <r>
    <n v="2020"/>
    <s v="117"/>
    <s v="4470010"/>
    <m/>
    <n v="0"/>
    <s v="PJM (PAR) Adjustments"/>
    <n v="1"/>
    <s v="KWH"/>
    <s v="G0000117"/>
    <s v="PJM"/>
    <n v="106207"/>
    <s v="2020-01-01"/>
    <s v="PJM_PAR_E"/>
    <x v="0"/>
    <x v="0"/>
    <x v="0"/>
    <x v="0"/>
  </r>
  <r>
    <n v="2020"/>
    <s v="117"/>
    <s v="4470010"/>
    <m/>
    <n v="3.88"/>
    <s v="PJM (PAR) Adjustments"/>
    <n v="1"/>
    <s v="KWH"/>
    <s v="G0000117"/>
    <s v="PJM"/>
    <n v="-106207"/>
    <s v="2020-01-31"/>
    <s v="PJM_PAR_A"/>
    <x v="0"/>
    <x v="0"/>
    <x v="0"/>
    <x v="0"/>
  </r>
  <r>
    <n v="2020"/>
    <s v="117"/>
    <s v="4470010"/>
    <m/>
    <n v="3967.97"/>
    <s v="PJM (PAR) Adjustments"/>
    <n v="1"/>
    <s v="KWH"/>
    <s v="G0000117"/>
    <s v="PJM"/>
    <n v="230701"/>
    <s v="2020-01-31"/>
    <s v="PJM_PAR_E"/>
    <x v="0"/>
    <x v="0"/>
    <x v="0"/>
    <x v="0"/>
  </r>
  <r>
    <n v="2020"/>
    <s v="117"/>
    <s v="4470010"/>
    <m/>
    <n v="77852.53"/>
    <s v="Trading activity-purchase"/>
    <n v="1"/>
    <s v="KWH"/>
    <s v="G0000117"/>
    <s v="BPEC"/>
    <n v="1717000"/>
    <s v="2020-01-31"/>
    <s v="OFFSYS_E"/>
    <x v="0"/>
    <x v="0"/>
    <x v="15"/>
    <x v="0"/>
  </r>
  <r>
    <n v="2020"/>
    <s v="117"/>
    <s v="4470027"/>
    <m/>
    <n v="67992.240000000005"/>
    <s v="Dedicated East Sales"/>
    <n v="1"/>
    <s v="KWH"/>
    <s v="G0000117"/>
    <s v="COOH2"/>
    <n v="2172285"/>
    <s v="2020-01-01"/>
    <s v="DEDE_E"/>
    <x v="0"/>
    <x v="1"/>
    <x v="16"/>
    <x v="1"/>
  </r>
  <r>
    <n v="2020"/>
    <s v="117"/>
    <s v="4470027"/>
    <m/>
    <n v="-67992.240000000005"/>
    <s v="Dedicated East Sales"/>
    <n v="1"/>
    <s v="KWH"/>
    <s v="G0000117"/>
    <s v="COOH2"/>
    <n v="-2172285"/>
    <s v="2020-01-31"/>
    <s v="DEDE_A"/>
    <x v="0"/>
    <x v="1"/>
    <x v="16"/>
    <x v="1"/>
  </r>
  <r>
    <n v="2020"/>
    <s v="117"/>
    <s v="4470027"/>
    <m/>
    <n v="-66850.61"/>
    <s v="Dedicated East Sales"/>
    <n v="1"/>
    <s v="KWH"/>
    <s v="G0000117"/>
    <s v="COOH2"/>
    <n v="-2131014"/>
    <s v="2020-01-31"/>
    <s v="DEDE_E"/>
    <x v="0"/>
    <x v="1"/>
    <x v="16"/>
    <x v="1"/>
  </r>
  <r>
    <n v="2020"/>
    <s v="117"/>
    <s v="4470027"/>
    <m/>
    <n v="157546.88"/>
    <s v="Dedicated East Sales"/>
    <n v="1"/>
    <s v="KWH"/>
    <s v="G0000117"/>
    <s v="VANC2"/>
    <n v="5182655"/>
    <s v="2020-01-01"/>
    <s v="DEDE_E"/>
    <x v="0"/>
    <x v="1"/>
    <x v="17"/>
    <x v="2"/>
  </r>
  <r>
    <n v="2020"/>
    <s v="117"/>
    <s v="4470027"/>
    <m/>
    <n v="-157546.88"/>
    <s v="Dedicated East Sales"/>
    <n v="1"/>
    <s v="KWH"/>
    <s v="G0000117"/>
    <s v="VANC2"/>
    <n v="-5182655"/>
    <s v="2020-01-31"/>
    <s v="DEDE_A"/>
    <x v="0"/>
    <x v="1"/>
    <x v="17"/>
    <x v="2"/>
  </r>
  <r>
    <n v="2020"/>
    <s v="117"/>
    <s v="4470027"/>
    <m/>
    <n v="-166760.18"/>
    <s v="Dedicated East Sales"/>
    <n v="1"/>
    <s v="KWH"/>
    <s v="G0000117"/>
    <s v="VANC2"/>
    <n v="-5402503"/>
    <s v="2020-01-31"/>
    <s v="DEDE_E"/>
    <x v="0"/>
    <x v="1"/>
    <x v="17"/>
    <x v="2"/>
  </r>
  <r>
    <n v="2020"/>
    <s v="117"/>
    <s v="4470033"/>
    <m/>
    <n v="78923.149999999994"/>
    <s v="Dedicated East Sales"/>
    <n v="1"/>
    <m/>
    <s v="G0000117"/>
    <s v="COOH2"/>
    <n v="0"/>
    <s v="2020-01-01"/>
    <s v="DEDE_E"/>
    <x v="1"/>
    <x v="1"/>
    <x v="16"/>
    <x v="1"/>
  </r>
  <r>
    <n v="2020"/>
    <s v="117"/>
    <s v="4470033"/>
    <m/>
    <n v="-78923.149999999994"/>
    <s v="Dedicated East Sales"/>
    <n v="1"/>
    <m/>
    <s v="G0000117"/>
    <s v="COOH2"/>
    <n v="0"/>
    <s v="2020-01-31"/>
    <s v="DEDE_A"/>
    <x v="1"/>
    <x v="1"/>
    <x v="16"/>
    <x v="1"/>
  </r>
  <r>
    <n v="2020"/>
    <s v="117"/>
    <s v="4470033"/>
    <m/>
    <n v="-79988.77"/>
    <s v="Dedicated East Sales"/>
    <n v="1"/>
    <m/>
    <s v="G0000117"/>
    <s v="COOH2"/>
    <n v="0"/>
    <s v="2020-01-31"/>
    <s v="DEDE_E"/>
    <x v="1"/>
    <x v="1"/>
    <x v="16"/>
    <x v="1"/>
  </r>
  <r>
    <n v="2020"/>
    <s v="117"/>
    <s v="4470033"/>
    <m/>
    <n v="182643.66"/>
    <s v="Dedicated East Sales"/>
    <n v="1"/>
    <m/>
    <s v="G0000117"/>
    <s v="VANC2"/>
    <n v="0"/>
    <s v="2020-01-01"/>
    <s v="DEDE_E"/>
    <x v="1"/>
    <x v="1"/>
    <x v="17"/>
    <x v="2"/>
  </r>
  <r>
    <n v="2020"/>
    <s v="117"/>
    <s v="4470033"/>
    <m/>
    <n v="-182643.66"/>
    <s v="Dedicated East Sales"/>
    <n v="1"/>
    <m/>
    <s v="G0000117"/>
    <s v="VANC2"/>
    <n v="0"/>
    <s v="2020-01-31"/>
    <s v="DEDE_A"/>
    <x v="1"/>
    <x v="1"/>
    <x v="17"/>
    <x v="2"/>
  </r>
  <r>
    <n v="2020"/>
    <s v="117"/>
    <s v="4470033"/>
    <m/>
    <n v="-189457.36"/>
    <s v="Dedicated East Sales"/>
    <n v="1"/>
    <m/>
    <s v="G0000117"/>
    <s v="VANC2"/>
    <n v="0"/>
    <s v="2020-01-31"/>
    <s v="DEDE_E"/>
    <x v="1"/>
    <x v="1"/>
    <x v="17"/>
    <x v="2"/>
  </r>
  <r>
    <n v="2020"/>
    <s v="117"/>
    <s v="4470082"/>
    <m/>
    <n v="191.04"/>
    <s v="Mizuho - Power - Comm &amp; Fees"/>
    <n v="1"/>
    <m/>
    <s v="G0000117"/>
    <s v="MSUI2"/>
    <n v="0"/>
    <s v="2020-01-31"/>
    <s v="MIZ_FUT"/>
    <x v="0"/>
    <x v="0"/>
    <x v="18"/>
    <x v="0"/>
  </r>
  <r>
    <n v="2020"/>
    <s v="117"/>
    <s v="4470082"/>
    <m/>
    <n v="50525.42"/>
    <s v="Mizuho- Power- Gains &amp; Losses"/>
    <n v="1"/>
    <m/>
    <s v="G0000117"/>
    <s v="MSUI2"/>
    <n v="0"/>
    <s v="2020-01-31"/>
    <s v="MIZ_FUT"/>
    <x v="0"/>
    <x v="0"/>
    <x v="18"/>
    <x v="0"/>
  </r>
  <r>
    <n v="2020"/>
    <s v="117"/>
    <s v="4470082"/>
    <m/>
    <n v="-17152.990000000002"/>
    <s v="RBC &amp; Mizuho Power Accruals"/>
    <n v="1"/>
    <m/>
    <s v="G0000117"/>
    <s v="MSUI2"/>
    <n v="0"/>
    <s v="2020-01-31"/>
    <s v="RBC_MIZ_A"/>
    <x v="0"/>
    <x v="0"/>
    <x v="18"/>
    <x v="0"/>
  </r>
  <r>
    <n v="2020"/>
    <s v="117"/>
    <s v="4470082"/>
    <m/>
    <n v="-7334.35"/>
    <s v="RBC &amp; Mizuho Power Accruals"/>
    <n v="1"/>
    <m/>
    <s v="G0000117"/>
    <s v="MSUI2"/>
    <n v="0"/>
    <s v="2020-01-31"/>
    <s v="RBC_MIZ_E"/>
    <x v="0"/>
    <x v="0"/>
    <x v="18"/>
    <x v="0"/>
  </r>
  <r>
    <n v="2020"/>
    <s v="117"/>
    <s v="4470082"/>
    <m/>
    <n v="-86354.87"/>
    <s v="RBC &amp; Mizuho Power Accruals"/>
    <n v="1"/>
    <m/>
    <s v="G0000117"/>
    <s v="RBCC2"/>
    <n v="0"/>
    <s v="2020-01-31"/>
    <s v="RBC_MIZ_A"/>
    <x v="0"/>
    <x v="0"/>
    <x v="19"/>
    <x v="0"/>
  </r>
  <r>
    <n v="2020"/>
    <s v="117"/>
    <s v="4470082"/>
    <m/>
    <n v="62133.78"/>
    <s v="RBC &amp; Mizuho Power Accruals"/>
    <n v="1"/>
    <m/>
    <s v="G0000117"/>
    <s v="RBCC2"/>
    <n v="0"/>
    <s v="2020-01-31"/>
    <s v="RBC_MIZ_E"/>
    <x v="0"/>
    <x v="0"/>
    <x v="19"/>
    <x v="0"/>
  </r>
  <r>
    <n v="2020"/>
    <s v="117"/>
    <s v="4470082"/>
    <m/>
    <n v="274836.98"/>
    <s v="RBC &amp; Mizuho Power Accruals"/>
    <n v="1"/>
    <m/>
    <s v="G0000117"/>
    <s v="WELF2"/>
    <n v="0"/>
    <s v="2020-01-31"/>
    <s v="RBC_MIZ_A"/>
    <x v="0"/>
    <x v="0"/>
    <x v="20"/>
    <x v="0"/>
  </r>
  <r>
    <n v="2020"/>
    <s v="117"/>
    <s v="4470082"/>
    <m/>
    <n v="-411695.81"/>
    <s v="RBC &amp; Mizuho Power Accruals"/>
    <n v="1"/>
    <m/>
    <s v="G0000117"/>
    <s v="WELF2"/>
    <n v="0"/>
    <s v="2020-01-31"/>
    <s v="RBC_MIZ_E"/>
    <x v="0"/>
    <x v="0"/>
    <x v="20"/>
    <x v="0"/>
  </r>
  <r>
    <n v="2020"/>
    <s v="117"/>
    <s v="4470082"/>
    <m/>
    <n v="52.38"/>
    <s v="RBC - Power - Comm &amp; Fees"/>
    <n v="1"/>
    <m/>
    <s v="G0000117"/>
    <s v="RBCC2"/>
    <n v="0"/>
    <s v="2020-01-31"/>
    <s v="RBC_FUT"/>
    <x v="0"/>
    <x v="0"/>
    <x v="19"/>
    <x v="0"/>
  </r>
  <r>
    <n v="2020"/>
    <s v="117"/>
    <s v="4470082"/>
    <m/>
    <n v="84682.46"/>
    <s v="RBC - Power - Gains &amp; Losses"/>
    <n v="1"/>
    <m/>
    <s v="G0000117"/>
    <s v="RBCC2"/>
    <n v="0"/>
    <s v="2020-01-31"/>
    <s v="RBC_FUT"/>
    <x v="0"/>
    <x v="0"/>
    <x v="19"/>
    <x v="0"/>
  </r>
  <r>
    <n v="2020"/>
    <s v="117"/>
    <s v="4470082"/>
    <m/>
    <n v="0"/>
    <s v="Revise allocation methodology."/>
    <n v="1"/>
    <m/>
    <s v="G0000117"/>
    <s v="MSUI2"/>
    <n v="0"/>
    <s v="2020-01-31"/>
    <s v="BRKR_MLR"/>
    <x v="0"/>
    <x v="0"/>
    <x v="18"/>
    <x v="0"/>
  </r>
  <r>
    <n v="2020"/>
    <s v="117"/>
    <s v="4470082"/>
    <m/>
    <n v="0"/>
    <s v="Revise allocation methodology."/>
    <n v="1"/>
    <m/>
    <s v="G0000117"/>
    <s v="RBCC2"/>
    <n v="0"/>
    <s v="2020-01-31"/>
    <s v="BRKR_MLR"/>
    <x v="0"/>
    <x v="0"/>
    <x v="19"/>
    <x v="0"/>
  </r>
  <r>
    <n v="2020"/>
    <s v="117"/>
    <s v="4470082"/>
    <m/>
    <n v="0"/>
    <s v="Revise allocation methodology."/>
    <n v="1"/>
    <m/>
    <s v="G0000117"/>
    <s v="WELF2"/>
    <n v="0"/>
    <s v="2020-01-31"/>
    <s v="BRKR_MLR"/>
    <x v="0"/>
    <x v="0"/>
    <x v="20"/>
    <x v="0"/>
  </r>
  <r>
    <n v="2020"/>
    <s v="117"/>
    <s v="4470082"/>
    <m/>
    <n v="-8440.02"/>
    <s v="SWAPS"/>
    <n v="1"/>
    <s v="KWH"/>
    <s v="G0000117"/>
    <s v="CEI"/>
    <n v="0"/>
    <s v="2020-01-01"/>
    <s v="OFFSYS_E"/>
    <x v="0"/>
    <x v="0"/>
    <x v="21"/>
    <x v="0"/>
  </r>
  <r>
    <n v="2020"/>
    <s v="117"/>
    <s v="4470082"/>
    <m/>
    <n v="8440.02"/>
    <s v="SWAPS"/>
    <n v="1"/>
    <s v="KWH"/>
    <s v="G0000117"/>
    <s v="CEI"/>
    <n v="0"/>
    <s v="2020-01-31"/>
    <s v="OFFSYS_A"/>
    <x v="0"/>
    <x v="0"/>
    <x v="21"/>
    <x v="0"/>
  </r>
  <r>
    <n v="2020"/>
    <s v="117"/>
    <s v="4470082"/>
    <m/>
    <n v="10829.96"/>
    <s v="SWAPS"/>
    <n v="1"/>
    <s v="KWH"/>
    <s v="G0000117"/>
    <s v="CEI"/>
    <n v="0"/>
    <s v="2020-01-31"/>
    <s v="OFFSYS_E"/>
    <x v="0"/>
    <x v="0"/>
    <x v="21"/>
    <x v="0"/>
  </r>
  <r>
    <n v="2020"/>
    <s v="117"/>
    <s v="4470082"/>
    <m/>
    <n v="6267.98"/>
    <s v="SWAPS"/>
    <n v="1"/>
    <s v="KWH"/>
    <s v="G0000117"/>
    <s v="MSCG"/>
    <n v="0"/>
    <s v="2020-01-01"/>
    <s v="OFFSYS_E"/>
    <x v="0"/>
    <x v="0"/>
    <x v="22"/>
    <x v="0"/>
  </r>
  <r>
    <n v="2020"/>
    <s v="117"/>
    <s v="4470082"/>
    <m/>
    <n v="-6267.98"/>
    <s v="SWAPS"/>
    <n v="1"/>
    <s v="KWH"/>
    <s v="G0000117"/>
    <s v="MSCG"/>
    <n v="0"/>
    <s v="2020-01-31"/>
    <s v="OFFSYS_A"/>
    <x v="0"/>
    <x v="0"/>
    <x v="22"/>
    <x v="0"/>
  </r>
  <r>
    <n v="2020"/>
    <s v="117"/>
    <s v="4470082"/>
    <m/>
    <n v="-5607.45"/>
    <s v="SWAPS"/>
    <n v="1"/>
    <s v="KWH"/>
    <s v="G0000117"/>
    <s v="MSCG"/>
    <n v="0"/>
    <s v="2020-01-31"/>
    <s v="OFFSYS_E"/>
    <x v="0"/>
    <x v="0"/>
    <x v="22"/>
    <x v="0"/>
  </r>
  <r>
    <n v="2020"/>
    <s v="117"/>
    <s v="4470082"/>
    <m/>
    <n v="-18882.419999999998"/>
    <s v="SWAPS"/>
    <n v="1"/>
    <s v="KWH"/>
    <s v="G0000117"/>
    <s v="WVPA"/>
    <n v="0"/>
    <s v="2020-01-31"/>
    <s v="OFFSYS_E"/>
    <x v="0"/>
    <x v="0"/>
    <x v="23"/>
    <x v="0"/>
  </r>
  <r>
    <n v="2020"/>
    <s v="117"/>
    <s v="4470082"/>
    <m/>
    <n v="3379.25"/>
    <s v="WELF - Power - Comm &amp; Fees"/>
    <n v="1"/>
    <m/>
    <s v="G0000117"/>
    <s v="WELF2"/>
    <n v="0"/>
    <s v="2020-01-31"/>
    <s v="WEL_FUT"/>
    <x v="0"/>
    <x v="0"/>
    <x v="20"/>
    <x v="0"/>
  </r>
  <r>
    <n v="2020"/>
    <s v="117"/>
    <s v="4470082"/>
    <m/>
    <n v="478211.42"/>
    <s v="WELF - Power - Gains &amp; Losses"/>
    <n v="1"/>
    <m/>
    <s v="G0000117"/>
    <s v="WELF2"/>
    <n v="0"/>
    <s v="2020-01-31"/>
    <s v="WEL_FUT"/>
    <x v="0"/>
    <x v="0"/>
    <x v="20"/>
    <x v="0"/>
  </r>
  <r>
    <n v="2020"/>
    <s v="117"/>
    <s v="4470089"/>
    <m/>
    <n v="4066.17"/>
    <s v="1200 - Day-ahead Spot Market E"/>
    <n v="1"/>
    <s v="KWH"/>
    <s v="G0000117"/>
    <s v="PJM"/>
    <n v="0"/>
    <s v="2020-01-31"/>
    <s v="CA0044-D"/>
    <x v="0"/>
    <x v="0"/>
    <x v="0"/>
    <x v="0"/>
  </r>
  <r>
    <n v="2020"/>
    <s v="117"/>
    <s v="4470089"/>
    <m/>
    <n v="-6788.19"/>
    <s v="1205 - Balancing Spot Market E"/>
    <n v="1"/>
    <s v="KWH"/>
    <s v="G0000117"/>
    <s v="PJM"/>
    <n v="0"/>
    <s v="2020-01-01"/>
    <s v="CA0044-D"/>
    <x v="0"/>
    <x v="0"/>
    <x v="0"/>
    <x v="0"/>
  </r>
  <r>
    <n v="2020"/>
    <s v="117"/>
    <s v="4470089"/>
    <m/>
    <n v="-10794.48"/>
    <s v="1205 - Balancing Spot Market E"/>
    <n v="1"/>
    <s v="KWH"/>
    <s v="G0000117"/>
    <s v="PJM"/>
    <n v="0"/>
    <s v="2020-01-31"/>
    <s v="CA0044-D"/>
    <x v="0"/>
    <x v="0"/>
    <x v="0"/>
    <x v="0"/>
  </r>
  <r>
    <n v="2020"/>
    <s v="117"/>
    <s v="4470089"/>
    <m/>
    <n v="14098.27"/>
    <s v="1205 - Balancing Spot Market E"/>
    <n v="1"/>
    <s v="KWH"/>
    <s v="G0000117"/>
    <s v="PJM"/>
    <n v="0"/>
    <s v="2020-01-31"/>
    <s v="CA0048"/>
    <x v="0"/>
    <x v="0"/>
    <x v="0"/>
    <x v="0"/>
  </r>
  <r>
    <n v="2020"/>
    <s v="117"/>
    <s v="4470098"/>
    <m/>
    <n v="4.84"/>
    <s v="1242 - Day-Ahead Load Response"/>
    <n v="1"/>
    <m/>
    <s v="G0000117"/>
    <s v="PJM"/>
    <n v="0"/>
    <s v="2020-01-31"/>
    <s v="PJM_A_2042"/>
    <x v="0"/>
    <x v="0"/>
    <x v="0"/>
    <x v="0"/>
  </r>
  <r>
    <n v="2020"/>
    <s v="117"/>
    <s v="4470098"/>
    <m/>
    <n v="0.28000000000000003"/>
    <s v="1243 - Real-Time Load Response"/>
    <n v="1"/>
    <m/>
    <s v="G0000117"/>
    <s v="PJM"/>
    <n v="0"/>
    <s v="2020-01-31"/>
    <s v="PJM_A_2042"/>
    <x v="0"/>
    <x v="0"/>
    <x v="0"/>
    <x v="0"/>
  </r>
  <r>
    <n v="2020"/>
    <s v="117"/>
    <s v="4470098"/>
    <m/>
    <n v="45.55"/>
    <s v="1245A - Adj. Emergency Load Re"/>
    <n v="1"/>
    <m/>
    <s v="G0000117"/>
    <s v="PJM"/>
    <n v="0"/>
    <s v="2020-01-31"/>
    <s v="PJM_A_2042"/>
    <x v="0"/>
    <x v="0"/>
    <x v="0"/>
    <x v="0"/>
  </r>
  <r>
    <n v="2020"/>
    <s v="117"/>
    <s v="4470098"/>
    <m/>
    <n v="-105.04"/>
    <s v="1370 - Day-Ahead Operating Res"/>
    <n v="1"/>
    <m/>
    <s v="G0000117"/>
    <s v="PJM"/>
    <n v="0"/>
    <s v="2020-01-01"/>
    <s v="PJM_ER2037"/>
    <x v="0"/>
    <x v="0"/>
    <x v="0"/>
    <x v="0"/>
  </r>
  <r>
    <n v="2020"/>
    <s v="117"/>
    <s v="4470098"/>
    <m/>
    <n v="76.819999999999993"/>
    <s v="1370 - Day-Ahead Operating Res"/>
    <n v="1"/>
    <m/>
    <s v="G0000117"/>
    <s v="PJM"/>
    <n v="0"/>
    <s v="2020-01-31"/>
    <s v="PJM_A_2042"/>
    <x v="0"/>
    <x v="0"/>
    <x v="0"/>
    <x v="0"/>
  </r>
  <r>
    <n v="2020"/>
    <s v="117"/>
    <s v="4470098"/>
    <m/>
    <n v="167.48"/>
    <s v="1370 - Day-Ahead Operating Res"/>
    <n v="1"/>
    <m/>
    <s v="G0000117"/>
    <s v="PJM"/>
    <n v="0"/>
    <s v="2020-01-31"/>
    <s v="PJM_E_7442"/>
    <x v="0"/>
    <x v="0"/>
    <x v="0"/>
    <x v="0"/>
  </r>
  <r>
    <n v="2020"/>
    <s v="117"/>
    <s v="4470098"/>
    <m/>
    <n v="-309.26"/>
    <s v="1375 - Balancing Operating Res"/>
    <n v="1"/>
    <m/>
    <s v="G0000117"/>
    <s v="PJM"/>
    <n v="0"/>
    <s v="2020-01-01"/>
    <s v="PJM_ER2037"/>
    <x v="0"/>
    <x v="0"/>
    <x v="0"/>
    <x v="0"/>
  </r>
  <r>
    <n v="2020"/>
    <s v="117"/>
    <s v="4470098"/>
    <m/>
    <n v="313.45999999999998"/>
    <s v="1375 - Balancing Operating Res"/>
    <n v="1"/>
    <m/>
    <s v="G0000117"/>
    <s v="PJM"/>
    <n v="0"/>
    <s v="2020-01-31"/>
    <s v="PJM_A_2042"/>
    <x v="0"/>
    <x v="0"/>
    <x v="0"/>
    <x v="0"/>
  </r>
  <r>
    <n v="2020"/>
    <s v="117"/>
    <s v="4470098"/>
    <m/>
    <n v="685.52"/>
    <s v="1375 - Balancing Operating Res"/>
    <n v="1"/>
    <m/>
    <s v="G0000117"/>
    <s v="PJM"/>
    <n v="0"/>
    <s v="2020-01-31"/>
    <s v="PJM_E_7442"/>
    <x v="0"/>
    <x v="0"/>
    <x v="0"/>
    <x v="0"/>
  </r>
  <r>
    <n v="2020"/>
    <s v="117"/>
    <s v="4470098"/>
    <m/>
    <n v="-1.05"/>
    <s v="1375A - Adj. to Balancing Oper"/>
    <n v="1"/>
    <m/>
    <s v="G0000117"/>
    <s v="PJM"/>
    <n v="0"/>
    <s v="2020-01-31"/>
    <s v="PJM_A_2042"/>
    <x v="0"/>
    <x v="0"/>
    <x v="0"/>
    <x v="0"/>
  </r>
  <r>
    <n v="2020"/>
    <s v="117"/>
    <s v="4470098"/>
    <m/>
    <n v="-0.02"/>
    <s v="1378A - Reactive Services"/>
    <n v="1"/>
    <m/>
    <s v="G0000117"/>
    <s v="PJM"/>
    <n v="0"/>
    <s v="2020-01-31"/>
    <s v="PJM_A_2042"/>
    <x v="0"/>
    <x v="0"/>
    <x v="0"/>
    <x v="0"/>
  </r>
  <r>
    <n v="2020"/>
    <s v="117"/>
    <s v="4470098"/>
    <m/>
    <n v="93.26"/>
    <s v="2370 - Day-Ahead Operating Res"/>
    <n v="1"/>
    <m/>
    <s v="G0000117"/>
    <s v="PJM"/>
    <n v="0"/>
    <s v="2020-01-01"/>
    <s v="PJM_ER2037"/>
    <x v="0"/>
    <x v="0"/>
    <x v="0"/>
    <x v="0"/>
  </r>
  <r>
    <n v="2020"/>
    <s v="117"/>
    <s v="4470098"/>
    <m/>
    <n v="-93.26"/>
    <s v="2370 - Day-Ahead Operating Res"/>
    <n v="1"/>
    <m/>
    <s v="G0000117"/>
    <s v="PJM"/>
    <n v="0"/>
    <s v="2020-01-31"/>
    <s v="PJM_A_2042"/>
    <x v="0"/>
    <x v="0"/>
    <x v="0"/>
    <x v="0"/>
  </r>
  <r>
    <n v="2020"/>
    <s v="117"/>
    <s v="4470099"/>
    <m/>
    <n v="267604.75"/>
    <s v="2600 - RPM Auction Credit"/>
    <n v="1"/>
    <m/>
    <s v="G0000117"/>
    <s v="PJM"/>
    <n v="0"/>
    <s v="2020-01-01"/>
    <s v="PJM_ER2037"/>
    <x v="1"/>
    <x v="0"/>
    <x v="0"/>
    <x v="0"/>
  </r>
  <r>
    <n v="2020"/>
    <s v="117"/>
    <s v="4470099"/>
    <m/>
    <n v="-286060.25"/>
    <s v="2600 - RPM Auction Credit"/>
    <n v="1"/>
    <m/>
    <s v="G0000117"/>
    <s v="PJM"/>
    <n v="0"/>
    <s v="2020-01-31"/>
    <s v="PJM_A_2042"/>
    <x v="1"/>
    <x v="0"/>
    <x v="0"/>
    <x v="0"/>
  </r>
  <r>
    <n v="2020"/>
    <s v="117"/>
    <s v="4470099"/>
    <m/>
    <n v="-276832.5"/>
    <s v="2600 - RPM Auction Credit"/>
    <n v="1"/>
    <m/>
    <s v="G0000117"/>
    <s v="PJM"/>
    <n v="0"/>
    <s v="2020-01-31"/>
    <s v="PJM_E_7442"/>
    <x v="1"/>
    <x v="0"/>
    <x v="0"/>
    <x v="0"/>
  </r>
  <r>
    <n v="2020"/>
    <s v="117"/>
    <s v="4470099"/>
    <m/>
    <n v="1.54"/>
    <s v="2600 - RPM Auction Credit"/>
    <n v="1"/>
    <m/>
    <s v="G0000117"/>
    <s v="PJM"/>
    <n v="0"/>
    <s v="2020-01-31"/>
    <s v="PJM_INV_A"/>
    <x v="1"/>
    <x v="0"/>
    <x v="0"/>
    <x v="0"/>
  </r>
  <r>
    <n v="2020"/>
    <s v="117"/>
    <s v="4470100"/>
    <m/>
    <n v="6237.94"/>
    <s v="2211 - Transmission Congestion"/>
    <n v="1"/>
    <m/>
    <s v="G0000117"/>
    <s v="PJM"/>
    <n v="0"/>
    <s v="2020-01-01"/>
    <s v="PJM_ER2037"/>
    <x v="0"/>
    <x v="0"/>
    <x v="0"/>
    <x v="0"/>
  </r>
  <r>
    <n v="2020"/>
    <s v="117"/>
    <s v="4470100"/>
    <m/>
    <n v="-6588.2"/>
    <s v="2211 - Transmission Congestion"/>
    <n v="1"/>
    <m/>
    <s v="G0000117"/>
    <s v="PJM"/>
    <n v="0"/>
    <s v="2020-01-31"/>
    <s v="PJM_A_2042"/>
    <x v="0"/>
    <x v="0"/>
    <x v="0"/>
    <x v="0"/>
  </r>
  <r>
    <n v="2020"/>
    <s v="117"/>
    <s v="4470100"/>
    <m/>
    <n v="2565.7199999999998"/>
    <s v="2211 - Transmission Congestion"/>
    <n v="1"/>
    <m/>
    <s v="G0000117"/>
    <s v="PJM"/>
    <n v="0"/>
    <s v="2020-01-31"/>
    <s v="PJM_E_7442"/>
    <x v="0"/>
    <x v="0"/>
    <x v="0"/>
    <x v="0"/>
  </r>
  <r>
    <n v="2020"/>
    <s v="117"/>
    <s v="4470103"/>
    <m/>
    <n v="-107204.93"/>
    <s v="1200 - Day-ahead Spot Market E"/>
    <n v="1"/>
    <s v="KWH"/>
    <s v="G0000117"/>
    <s v="PJM"/>
    <n v="-3638820"/>
    <s v="2020-01-31"/>
    <s v="CA0044-D"/>
    <x v="0"/>
    <x v="0"/>
    <x v="0"/>
    <x v="0"/>
  </r>
  <r>
    <n v="2020"/>
    <s v="117"/>
    <s v="4470103"/>
    <m/>
    <n v="407434.66"/>
    <s v="1205 - Balancing Spot Market E"/>
    <n v="1"/>
    <s v="KWH"/>
    <s v="G0000117"/>
    <s v="PJM"/>
    <n v="17177339"/>
    <s v="2020-01-01"/>
    <s v="CA0044-D"/>
    <x v="0"/>
    <x v="0"/>
    <x v="0"/>
    <x v="0"/>
  </r>
  <r>
    <n v="2020"/>
    <s v="117"/>
    <s v="4470103"/>
    <m/>
    <n v="-497756.49"/>
    <s v="1205 - Balancing Spot Market E"/>
    <n v="1"/>
    <s v="KWH"/>
    <s v="G0000117"/>
    <s v="PJM"/>
    <n v="-23809576"/>
    <s v="2020-01-31"/>
    <s v="CA0044-D"/>
    <x v="0"/>
    <x v="0"/>
    <x v="0"/>
    <x v="0"/>
  </r>
  <r>
    <n v="2020"/>
    <s v="117"/>
    <s v="4470103"/>
    <m/>
    <n v="-414744.71"/>
    <s v="1205 - Balancing Spot Market E"/>
    <n v="1"/>
    <s v="KWH"/>
    <s v="G0000117"/>
    <s v="PJM"/>
    <n v="-17177338"/>
    <s v="2020-01-31"/>
    <s v="CA0048"/>
    <x v="0"/>
    <x v="0"/>
    <x v="0"/>
    <x v="0"/>
  </r>
  <r>
    <n v="2020"/>
    <s v="117"/>
    <s v="4470107"/>
    <m/>
    <n v="-0.22"/>
    <s v="Network Integration Transmissi"/>
    <n v="1"/>
    <m/>
    <s v="G0000117"/>
    <s v="PJM"/>
    <n v="0"/>
    <s v="2020-01-31"/>
    <s v="PJM_NITS_A"/>
    <x v="0"/>
    <x v="0"/>
    <x v="0"/>
    <x v="0"/>
  </r>
  <r>
    <n v="2020"/>
    <s v="117"/>
    <s v="4470107"/>
    <m/>
    <n v="0.02"/>
    <s v="Other Supporting Facilities Ch"/>
    <n v="1"/>
    <m/>
    <s v="G0000117"/>
    <s v="PJM"/>
    <n v="0"/>
    <s v="2020-01-31"/>
    <s v="PJM_NITS_A"/>
    <x v="0"/>
    <x v="0"/>
    <x v="0"/>
    <x v="0"/>
  </r>
  <r>
    <n v="2020"/>
    <s v="117"/>
    <s v="4470112"/>
    <m/>
    <n v="290.94"/>
    <s v="Hedge activity"/>
    <n v="1"/>
    <s v="KWH"/>
    <s v="G0000117"/>
    <s v="DLPM"/>
    <n v="6000"/>
    <s v="2020-01-01"/>
    <s v="OFFSYS_E"/>
    <x v="0"/>
    <x v="0"/>
    <x v="9"/>
    <x v="0"/>
  </r>
  <r>
    <n v="2020"/>
    <s v="117"/>
    <s v="4470112"/>
    <m/>
    <n v="-290.94"/>
    <s v="Hedge activity"/>
    <n v="1"/>
    <s v="KWH"/>
    <s v="G0000117"/>
    <s v="DLPM"/>
    <n v="-6000"/>
    <s v="2020-01-31"/>
    <s v="OFFSYS_A"/>
    <x v="0"/>
    <x v="0"/>
    <x v="9"/>
    <x v="0"/>
  </r>
  <r>
    <n v="2020"/>
    <s v="117"/>
    <s v="4470112"/>
    <m/>
    <n v="-414.52"/>
    <s v="Hedge activity"/>
    <n v="1"/>
    <s v="KWH"/>
    <s v="G0000117"/>
    <s v="DLPM"/>
    <n v="-8000"/>
    <s v="2020-01-31"/>
    <s v="OFFSYS_E"/>
    <x v="0"/>
    <x v="0"/>
    <x v="9"/>
    <x v="0"/>
  </r>
  <r>
    <n v="2020"/>
    <s v="117"/>
    <s v="4470115"/>
    <m/>
    <n v="-45"/>
    <s v="1250 - Meter Correction Charge"/>
    <n v="1"/>
    <m/>
    <s v="G0000117"/>
    <s v="PJM"/>
    <n v="0"/>
    <s v="2020-01-31"/>
    <s v="PJM_A_2042"/>
    <x v="0"/>
    <x v="0"/>
    <x v="0"/>
    <x v="0"/>
  </r>
  <r>
    <n v="2020"/>
    <s v="117"/>
    <s v="4470115"/>
    <m/>
    <n v="2.72"/>
    <s v="1250 - Meter Error Correction"/>
    <n v="1"/>
    <m/>
    <s v="G0000117"/>
    <s v="PJM"/>
    <n v="0"/>
    <s v="2020-01-31"/>
    <s v="PJM_A_2042"/>
    <x v="0"/>
    <x v="0"/>
    <x v="0"/>
    <x v="0"/>
  </r>
  <r>
    <n v="2020"/>
    <s v="117"/>
    <s v="4470115"/>
    <m/>
    <n v="361.88"/>
    <s v="1250A - Adj. to Meter Error Co"/>
    <n v="1"/>
    <m/>
    <s v="G0000117"/>
    <s v="PJM"/>
    <n v="0"/>
    <s v="2020-01-31"/>
    <s v="PJM_A_2042"/>
    <x v="0"/>
    <x v="0"/>
    <x v="0"/>
    <x v="0"/>
  </r>
  <r>
    <n v="2020"/>
    <s v="117"/>
    <s v="4470116"/>
    <m/>
    <n v="-1501.81"/>
    <s v="1250 - Meter Correction Charge"/>
    <n v="1"/>
    <m/>
    <s v="G0000117"/>
    <s v="PJM"/>
    <n v="0"/>
    <s v="2020-01-31"/>
    <s v="PJM_A_2042"/>
    <x v="0"/>
    <x v="0"/>
    <x v="0"/>
    <x v="0"/>
  </r>
  <r>
    <n v="2020"/>
    <s v="117"/>
    <s v="4470116"/>
    <m/>
    <n v="90.17"/>
    <s v="1250 - Meter Error Correction"/>
    <n v="1"/>
    <m/>
    <s v="G0000117"/>
    <s v="PJM"/>
    <n v="0"/>
    <s v="2020-01-31"/>
    <s v="PJM_A_2042"/>
    <x v="0"/>
    <x v="0"/>
    <x v="0"/>
    <x v="0"/>
  </r>
  <r>
    <n v="2020"/>
    <s v="117"/>
    <s v="4470116"/>
    <m/>
    <n v="11557.81"/>
    <s v="1250A - Adj. to Meter Error Co"/>
    <n v="1"/>
    <m/>
    <s v="G0000117"/>
    <s v="PJM"/>
    <n v="0"/>
    <s v="2020-01-31"/>
    <s v="PJM_A_2042"/>
    <x v="0"/>
    <x v="0"/>
    <x v="0"/>
    <x v="0"/>
  </r>
  <r>
    <n v="2020"/>
    <s v="117"/>
    <s v="4470126"/>
    <m/>
    <n v="67.27"/>
    <s v="1210 - Day-Ahead Transmission"/>
    <n v="1"/>
    <m/>
    <s v="G0000117"/>
    <s v="PJM"/>
    <n v="0"/>
    <s v="2020-01-01"/>
    <s v="PJM_ER2037"/>
    <x v="0"/>
    <x v="0"/>
    <x v="0"/>
    <x v="0"/>
  </r>
  <r>
    <n v="2020"/>
    <s v="117"/>
    <s v="4470126"/>
    <m/>
    <n v="-192.56"/>
    <s v="1210 - Day-Ahead Transmission"/>
    <n v="1"/>
    <m/>
    <s v="G0000117"/>
    <s v="PJM"/>
    <n v="0"/>
    <s v="2020-01-31"/>
    <s v="PJM_A_2042"/>
    <x v="0"/>
    <x v="0"/>
    <x v="0"/>
    <x v="0"/>
  </r>
  <r>
    <n v="2020"/>
    <s v="117"/>
    <s v="4470126"/>
    <m/>
    <n v="-1051.27"/>
    <s v="1210 - Day-Ahead Transmission"/>
    <n v="1"/>
    <m/>
    <s v="G0000117"/>
    <s v="PJM"/>
    <n v="0"/>
    <s v="2020-01-31"/>
    <s v="PJM_E_7442"/>
    <x v="0"/>
    <x v="0"/>
    <x v="0"/>
    <x v="0"/>
  </r>
  <r>
    <n v="2020"/>
    <s v="117"/>
    <s v="4470126"/>
    <m/>
    <n v="216.75"/>
    <s v="1215 - Balancing Transmission"/>
    <n v="1"/>
    <m/>
    <s v="G0000117"/>
    <s v="PJM"/>
    <n v="0"/>
    <s v="2020-01-01"/>
    <s v="PJM_ER2037"/>
    <x v="0"/>
    <x v="0"/>
    <x v="0"/>
    <x v="0"/>
  </r>
  <r>
    <n v="2020"/>
    <s v="117"/>
    <s v="4470126"/>
    <m/>
    <n v="1046.06"/>
    <s v="1215 - Balancing Transmission"/>
    <n v="1"/>
    <m/>
    <s v="G0000117"/>
    <s v="PJM"/>
    <n v="0"/>
    <s v="2020-01-31"/>
    <s v="PJM_A_2042"/>
    <x v="0"/>
    <x v="0"/>
    <x v="0"/>
    <x v="0"/>
  </r>
  <r>
    <n v="2020"/>
    <s v="117"/>
    <s v="4470126"/>
    <m/>
    <n v="-668.54"/>
    <s v="1215 - Balancing Transmission"/>
    <n v="1"/>
    <m/>
    <s v="G0000117"/>
    <s v="PJM"/>
    <n v="0"/>
    <s v="2020-01-31"/>
    <s v="PJM_E_7442"/>
    <x v="0"/>
    <x v="0"/>
    <x v="0"/>
    <x v="0"/>
  </r>
  <r>
    <n v="2020"/>
    <s v="117"/>
    <s v="4470126"/>
    <m/>
    <n v="0.1"/>
    <s v="1410 - Load Reconciliation for"/>
    <n v="1"/>
    <m/>
    <s v="G0000117"/>
    <s v="PJM"/>
    <n v="0"/>
    <s v="2020-01-31"/>
    <s v="PJM_A_2042"/>
    <x v="0"/>
    <x v="0"/>
    <x v="0"/>
    <x v="0"/>
  </r>
  <r>
    <n v="2020"/>
    <s v="117"/>
    <s v="4470126"/>
    <m/>
    <n v="-2106.83"/>
    <s v="2215 - Balancing Transmission"/>
    <n v="1"/>
    <m/>
    <s v="G0000117"/>
    <s v="PJM"/>
    <n v="0"/>
    <s v="2020-01-01"/>
    <s v="PJM_ER2037"/>
    <x v="0"/>
    <x v="0"/>
    <x v="0"/>
    <x v="0"/>
  </r>
  <r>
    <n v="2020"/>
    <s v="117"/>
    <s v="4470126"/>
    <m/>
    <n v="2114.5500000000002"/>
    <s v="2215 - Balancing Transmission"/>
    <n v="1"/>
    <m/>
    <s v="G0000117"/>
    <s v="PJM"/>
    <n v="0"/>
    <s v="2020-01-31"/>
    <s v="PJM_A_2042"/>
    <x v="0"/>
    <x v="0"/>
    <x v="0"/>
    <x v="0"/>
  </r>
  <r>
    <n v="2020"/>
    <s v="117"/>
    <s v="4470126"/>
    <m/>
    <n v="2108.06"/>
    <s v="2215 - Balancing Transmission"/>
    <n v="1"/>
    <m/>
    <s v="G0000117"/>
    <s v="PJM"/>
    <n v="0"/>
    <s v="2020-01-31"/>
    <s v="PJM_E_7442"/>
    <x v="0"/>
    <x v="0"/>
    <x v="0"/>
    <x v="0"/>
  </r>
  <r>
    <n v="2020"/>
    <s v="117"/>
    <s v="4470126"/>
    <m/>
    <n v="346.43"/>
    <s v="2215A - Balancing Transmission"/>
    <n v="1"/>
    <m/>
    <s v="G0000117"/>
    <s v="PJM"/>
    <n v="0"/>
    <s v="2020-01-31"/>
    <s v="PJM_A_2042"/>
    <x v="0"/>
    <x v="0"/>
    <x v="0"/>
    <x v="0"/>
  </r>
  <r>
    <n v="2020"/>
    <s v="117"/>
    <s v="4470127"/>
    <s v="413"/>
    <n v="-29753"/>
    <s v="Capacity Rev from WPCo"/>
    <n v="1"/>
    <m/>
    <s v="G0000117"/>
    <s v="PJM"/>
    <n v="0"/>
    <s v="2020-01-31"/>
    <s v="PJM_WCAP_A"/>
    <x v="1"/>
    <x v="0"/>
    <x v="0"/>
    <x v="0"/>
  </r>
  <r>
    <n v="2020"/>
    <s v="117"/>
    <s v="4470131"/>
    <m/>
    <n v="7.0000000000000007E-2"/>
    <s v="1230A - Adj. to Inadvertent In"/>
    <n v="1"/>
    <m/>
    <s v="G0000117"/>
    <s v="PJM"/>
    <n v="0"/>
    <s v="2020-01-31"/>
    <s v="PJM_A_3008"/>
    <x v="0"/>
    <x v="0"/>
    <x v="0"/>
    <x v="0"/>
  </r>
  <r>
    <n v="2020"/>
    <s v="117"/>
    <s v="4470131"/>
    <m/>
    <n v="-7.0000000000000007E-2"/>
    <s v="1242A - Day-Ahead Load Respons"/>
    <n v="1"/>
    <m/>
    <s v="G0000117"/>
    <s v="PJM"/>
    <n v="0"/>
    <s v="2020-01-31"/>
    <s v="PJM_A_3008"/>
    <x v="0"/>
    <x v="0"/>
    <x v="0"/>
    <x v="0"/>
  </r>
  <r>
    <n v="2020"/>
    <s v="117"/>
    <s v="4470131"/>
    <m/>
    <n v="1.98"/>
    <s v="1245A - Adj. Emergency Load Re"/>
    <n v="1"/>
    <m/>
    <s v="G0000117"/>
    <s v="PJM"/>
    <n v="0"/>
    <s v="2020-01-31"/>
    <s v="PJM_A_3008"/>
    <x v="0"/>
    <x v="0"/>
    <x v="0"/>
    <x v="0"/>
  </r>
  <r>
    <n v="2020"/>
    <s v="117"/>
    <s v="4470131"/>
    <m/>
    <n v="0.01"/>
    <s v="1340A - Adj. to Regulation and"/>
    <n v="1"/>
    <m/>
    <s v="G0000117"/>
    <s v="PJM"/>
    <n v="0"/>
    <s v="2020-01-31"/>
    <s v="PJM_A_3008"/>
    <x v="0"/>
    <x v="0"/>
    <x v="0"/>
    <x v="0"/>
  </r>
  <r>
    <n v="2020"/>
    <s v="117"/>
    <s v="4470131"/>
    <m/>
    <n v="-0.03"/>
    <s v="1360A - Adj. to Synchronized R"/>
    <n v="1"/>
    <m/>
    <s v="G0000117"/>
    <s v="PJM"/>
    <n v="0"/>
    <s v="2020-01-31"/>
    <s v="PJM_A_3008"/>
    <x v="0"/>
    <x v="0"/>
    <x v="0"/>
    <x v="0"/>
  </r>
  <r>
    <n v="2020"/>
    <s v="117"/>
    <s v="4470131"/>
    <m/>
    <n v="-0.01"/>
    <s v="1362A - Non-Synchronized Reser"/>
    <n v="1"/>
    <m/>
    <s v="G0000117"/>
    <s v="PJM"/>
    <n v="0"/>
    <s v="2020-01-31"/>
    <s v="PJM_A_3008"/>
    <x v="0"/>
    <x v="0"/>
    <x v="0"/>
    <x v="0"/>
  </r>
  <r>
    <n v="2020"/>
    <s v="117"/>
    <s v="4470131"/>
    <m/>
    <n v="-0.56000000000000005"/>
    <s v="1365A - Adj. to Day-ahead Sche"/>
    <n v="1"/>
    <m/>
    <s v="G0000117"/>
    <s v="PJM"/>
    <n v="0"/>
    <s v="2020-01-31"/>
    <s v="PJM_A_3008"/>
    <x v="0"/>
    <x v="0"/>
    <x v="0"/>
    <x v="0"/>
  </r>
  <r>
    <n v="2020"/>
    <s v="117"/>
    <s v="4470131"/>
    <m/>
    <n v="-0.22"/>
    <s v="1375A - Adj. to Balancing Oper"/>
    <n v="1"/>
    <m/>
    <s v="G0000117"/>
    <s v="PJM"/>
    <n v="0"/>
    <s v="2020-01-31"/>
    <s v="PJM_A_3008"/>
    <x v="0"/>
    <x v="0"/>
    <x v="0"/>
    <x v="0"/>
  </r>
  <r>
    <n v="2020"/>
    <s v="117"/>
    <s v="4470131"/>
    <m/>
    <n v="-9.7200000000000006"/>
    <s v="1400 - Load Reconciliation for"/>
    <n v="1"/>
    <m/>
    <s v="G0000117"/>
    <s v="PJM"/>
    <n v="0"/>
    <s v="2020-01-01"/>
    <s v="PJM_ER3004"/>
    <x v="0"/>
    <x v="0"/>
    <x v="0"/>
    <x v="0"/>
  </r>
  <r>
    <n v="2020"/>
    <s v="117"/>
    <s v="4470131"/>
    <m/>
    <n v="150.66"/>
    <s v="1400 - Load Reconciliation for"/>
    <n v="1"/>
    <m/>
    <s v="G0000117"/>
    <s v="PJM"/>
    <n v="0"/>
    <s v="2020-01-31"/>
    <s v="PJM_A_3008"/>
    <x v="0"/>
    <x v="0"/>
    <x v="0"/>
    <x v="0"/>
  </r>
  <r>
    <n v="2020"/>
    <s v="117"/>
    <s v="4470131"/>
    <m/>
    <n v="-0.68"/>
    <s v="1410 - Load Reconciliation for"/>
    <n v="1"/>
    <m/>
    <s v="G0000117"/>
    <s v="PJM"/>
    <n v="0"/>
    <s v="2020-01-01"/>
    <s v="PJM_ER3004"/>
    <x v="0"/>
    <x v="0"/>
    <x v="0"/>
    <x v="0"/>
  </r>
  <r>
    <n v="2020"/>
    <s v="117"/>
    <s v="4470131"/>
    <m/>
    <n v="10.54"/>
    <s v="1410 - Load Reconciliation for"/>
    <n v="1"/>
    <m/>
    <s v="G0000117"/>
    <s v="PJM"/>
    <n v="0"/>
    <s v="2020-01-31"/>
    <s v="PJM_A_3008"/>
    <x v="0"/>
    <x v="0"/>
    <x v="0"/>
    <x v="0"/>
  </r>
  <r>
    <n v="2020"/>
    <s v="117"/>
    <s v="4470131"/>
    <m/>
    <n v="-0.06"/>
    <s v="1420 - Load Reconciliation for"/>
    <n v="1"/>
    <m/>
    <s v="G0000117"/>
    <s v="PJM"/>
    <n v="0"/>
    <s v="2020-01-01"/>
    <s v="PJM_ER3004"/>
    <x v="0"/>
    <x v="0"/>
    <x v="0"/>
    <x v="0"/>
  </r>
  <r>
    <n v="2020"/>
    <s v="117"/>
    <s v="4470131"/>
    <m/>
    <n v="0.93"/>
    <s v="1420 - Load Reconciliation for"/>
    <n v="1"/>
    <m/>
    <s v="G0000117"/>
    <s v="PJM"/>
    <n v="0"/>
    <s v="2020-01-31"/>
    <s v="PJM_A_3008"/>
    <x v="0"/>
    <x v="0"/>
    <x v="0"/>
    <x v="0"/>
  </r>
  <r>
    <n v="2020"/>
    <s v="117"/>
    <s v="4470131"/>
    <m/>
    <n v="-0.1"/>
    <s v="1440 - Load Reconciliation for"/>
    <n v="1"/>
    <m/>
    <s v="G0000117"/>
    <s v="PJM"/>
    <n v="0"/>
    <s v="2020-01-01"/>
    <s v="PJM_ER3004"/>
    <x v="0"/>
    <x v="0"/>
    <x v="0"/>
    <x v="0"/>
  </r>
  <r>
    <n v="2020"/>
    <s v="117"/>
    <s v="4470131"/>
    <m/>
    <n v="1.55"/>
    <s v="1440 - Load Reconciliation for"/>
    <n v="1"/>
    <m/>
    <s v="G0000117"/>
    <s v="PJM"/>
    <n v="0"/>
    <s v="2020-01-31"/>
    <s v="PJM_A_3008"/>
    <x v="0"/>
    <x v="0"/>
    <x v="0"/>
    <x v="0"/>
  </r>
  <r>
    <n v="2020"/>
    <s v="117"/>
    <s v="4470131"/>
    <m/>
    <n v="0.02"/>
    <s v="1441 - Load Reconciliation for"/>
    <n v="1"/>
    <m/>
    <s v="G0000117"/>
    <s v="PJM"/>
    <n v="0"/>
    <s v="2020-01-01"/>
    <s v="PJM_ER3004"/>
    <x v="0"/>
    <x v="0"/>
    <x v="0"/>
    <x v="0"/>
  </r>
  <r>
    <n v="2020"/>
    <s v="117"/>
    <s v="4470131"/>
    <m/>
    <n v="-0.31"/>
    <s v="1441 - Load Reconciliation for"/>
    <n v="1"/>
    <m/>
    <s v="G0000117"/>
    <s v="PJM"/>
    <n v="0"/>
    <s v="2020-01-31"/>
    <s v="PJM_A_3008"/>
    <x v="0"/>
    <x v="0"/>
    <x v="0"/>
    <x v="0"/>
  </r>
  <r>
    <n v="2020"/>
    <s v="117"/>
    <s v="4470131"/>
    <m/>
    <n v="-0.02"/>
    <s v="1445 - Load Reconciliation for"/>
    <n v="1"/>
    <m/>
    <s v="G0000117"/>
    <s v="PJM"/>
    <n v="0"/>
    <s v="2020-01-01"/>
    <s v="PJM_ER3004"/>
    <x v="0"/>
    <x v="0"/>
    <x v="0"/>
    <x v="0"/>
  </r>
  <r>
    <n v="2020"/>
    <s v="117"/>
    <s v="4470131"/>
    <m/>
    <n v="0.31"/>
    <s v="1445 - Load Reconciliation for"/>
    <n v="1"/>
    <m/>
    <s v="G0000117"/>
    <s v="PJM"/>
    <n v="0"/>
    <s v="2020-01-31"/>
    <s v="PJM_A_3008"/>
    <x v="0"/>
    <x v="0"/>
    <x v="0"/>
    <x v="0"/>
  </r>
  <r>
    <n v="2020"/>
    <s v="117"/>
    <s v="4470131"/>
    <m/>
    <n v="-0.02"/>
    <s v="1450 - Load Reconciliation for"/>
    <n v="1"/>
    <m/>
    <s v="G0000117"/>
    <s v="PJM"/>
    <n v="0"/>
    <s v="2020-01-01"/>
    <s v="PJM_ER3004"/>
    <x v="0"/>
    <x v="0"/>
    <x v="0"/>
    <x v="0"/>
  </r>
  <r>
    <n v="2020"/>
    <s v="117"/>
    <s v="4470131"/>
    <m/>
    <n v="0.31"/>
    <s v="1450 - Load Reconciliation for"/>
    <n v="1"/>
    <m/>
    <s v="G0000117"/>
    <s v="PJM"/>
    <n v="0"/>
    <s v="2020-01-31"/>
    <s v="PJM_A_3008"/>
    <x v="0"/>
    <x v="0"/>
    <x v="0"/>
    <x v="0"/>
  </r>
  <r>
    <n v="2020"/>
    <s v="117"/>
    <s v="4470131"/>
    <m/>
    <n v="-0.08"/>
    <s v="1460 - Load Reconciliation for"/>
    <n v="1"/>
    <m/>
    <s v="G0000117"/>
    <s v="PJM"/>
    <n v="0"/>
    <s v="2020-01-01"/>
    <s v="PJM_ER3004"/>
    <x v="0"/>
    <x v="0"/>
    <x v="0"/>
    <x v="0"/>
  </r>
  <r>
    <n v="2020"/>
    <s v="117"/>
    <s v="4470131"/>
    <m/>
    <n v="1.24"/>
    <s v="1460 - Load Reconciliation for"/>
    <n v="1"/>
    <m/>
    <s v="G0000117"/>
    <s v="PJM"/>
    <n v="0"/>
    <s v="2020-01-31"/>
    <s v="PJM_A_3008"/>
    <x v="0"/>
    <x v="0"/>
    <x v="0"/>
    <x v="0"/>
  </r>
  <r>
    <n v="2020"/>
    <s v="117"/>
    <s v="4470131"/>
    <m/>
    <n v="-0.02"/>
    <s v="1470 - Load Reconciliation for"/>
    <n v="1"/>
    <m/>
    <s v="G0000117"/>
    <s v="PJM"/>
    <n v="0"/>
    <s v="2020-01-01"/>
    <s v="PJM_ER3004"/>
    <x v="0"/>
    <x v="0"/>
    <x v="0"/>
    <x v="0"/>
  </r>
  <r>
    <n v="2020"/>
    <s v="117"/>
    <s v="4470131"/>
    <m/>
    <n v="0.31"/>
    <s v="1470 - Load Reconciliation for"/>
    <n v="1"/>
    <m/>
    <s v="G0000117"/>
    <s v="PJM"/>
    <n v="0"/>
    <s v="2020-01-31"/>
    <s v="PJM_A_3008"/>
    <x v="0"/>
    <x v="0"/>
    <x v="0"/>
    <x v="0"/>
  </r>
  <r>
    <n v="2020"/>
    <s v="117"/>
    <s v="4470131"/>
    <m/>
    <n v="-0.02"/>
    <s v="1475 - Load Reconciliation for"/>
    <n v="1"/>
    <m/>
    <s v="G0000117"/>
    <s v="PJM"/>
    <n v="0"/>
    <s v="2020-01-01"/>
    <s v="PJM_ER3004"/>
    <x v="0"/>
    <x v="0"/>
    <x v="0"/>
    <x v="0"/>
  </r>
  <r>
    <n v="2020"/>
    <s v="117"/>
    <s v="4470131"/>
    <m/>
    <n v="0.31"/>
    <s v="1475 - Load Reconciliation for"/>
    <n v="1"/>
    <m/>
    <s v="G0000117"/>
    <s v="PJM"/>
    <n v="0"/>
    <s v="2020-01-31"/>
    <s v="PJM_A_3008"/>
    <x v="0"/>
    <x v="0"/>
    <x v="0"/>
    <x v="0"/>
  </r>
  <r>
    <n v="2020"/>
    <s v="117"/>
    <s v="4470131"/>
    <m/>
    <n v="-0.5"/>
    <s v="2140A - Adj. to Non-Firm Point"/>
    <n v="1"/>
    <m/>
    <s v="G0000117"/>
    <s v="PJM"/>
    <n v="0"/>
    <s v="2020-01-31"/>
    <s v="PJM_A_3008"/>
    <x v="0"/>
    <x v="0"/>
    <x v="0"/>
    <x v="0"/>
  </r>
  <r>
    <n v="2020"/>
    <s v="117"/>
    <s v="4470131"/>
    <m/>
    <n v="10.029999999999999"/>
    <s v="2215A - Balancing Transmission"/>
    <n v="1"/>
    <m/>
    <s v="G0000117"/>
    <s v="PJM"/>
    <n v="0"/>
    <s v="2020-01-31"/>
    <s v="PJM_A_3008"/>
    <x v="0"/>
    <x v="0"/>
    <x v="0"/>
    <x v="0"/>
  </r>
  <r>
    <n v="2020"/>
    <s v="117"/>
    <s v="4470131"/>
    <m/>
    <n v="-0.14000000000000001"/>
    <s v="2415 - Balancing Transmission"/>
    <n v="1"/>
    <m/>
    <s v="G0000117"/>
    <s v="PJM"/>
    <n v="0"/>
    <s v="2020-01-01"/>
    <s v="PJM_ER3004"/>
    <x v="0"/>
    <x v="0"/>
    <x v="0"/>
    <x v="0"/>
  </r>
  <r>
    <n v="2020"/>
    <s v="117"/>
    <s v="4470131"/>
    <m/>
    <n v="2.17"/>
    <s v="2415 - Balancing Transmission"/>
    <n v="1"/>
    <m/>
    <s v="G0000117"/>
    <s v="PJM"/>
    <n v="0"/>
    <s v="2020-01-31"/>
    <s v="PJM_A_3008"/>
    <x v="0"/>
    <x v="0"/>
    <x v="0"/>
    <x v="0"/>
  </r>
  <r>
    <n v="2020"/>
    <s v="117"/>
    <s v="4470131"/>
    <m/>
    <n v="0.08"/>
    <s v="2420 - Load Reconciliation for"/>
    <n v="1"/>
    <m/>
    <s v="G0000117"/>
    <s v="PJM"/>
    <n v="0"/>
    <s v="2020-01-01"/>
    <s v="PJM_ER3004"/>
    <x v="0"/>
    <x v="0"/>
    <x v="0"/>
    <x v="0"/>
  </r>
  <r>
    <n v="2020"/>
    <s v="117"/>
    <s v="4470131"/>
    <m/>
    <n v="-1.24"/>
    <s v="2420 - Load Reconciliation for"/>
    <n v="1"/>
    <m/>
    <s v="G0000117"/>
    <s v="PJM"/>
    <n v="0"/>
    <s v="2020-01-31"/>
    <s v="PJM_A_3008"/>
    <x v="0"/>
    <x v="0"/>
    <x v="0"/>
    <x v="0"/>
  </r>
  <r>
    <n v="2020"/>
    <s v="117"/>
    <s v="4470131"/>
    <m/>
    <n v="-7.87"/>
    <s v="2666 - Load Management Test Fa"/>
    <n v="1"/>
    <m/>
    <s v="G0000117"/>
    <s v="PJM"/>
    <n v="0"/>
    <s v="2020-01-31"/>
    <s v="PJM_A_3008"/>
    <x v="0"/>
    <x v="0"/>
    <x v="0"/>
    <x v="0"/>
  </r>
  <r>
    <n v="2020"/>
    <s v="117"/>
    <s v="4470131"/>
    <m/>
    <n v="0.01"/>
    <s v="PJM (PAR) Adjustments"/>
    <n v="1"/>
    <m/>
    <s v="G0000117"/>
    <s v="PJM"/>
    <n v="0"/>
    <s v="2020-01-31"/>
    <s v="PJMMISCPAR"/>
    <x v="0"/>
    <x v="0"/>
    <x v="0"/>
    <x v="0"/>
  </r>
  <r>
    <n v="2020"/>
    <s v="117"/>
    <s v="4470131"/>
    <m/>
    <n v="0"/>
    <s v="PJM (PAR) Adjustments"/>
    <n v="1"/>
    <s v="KWH"/>
    <s v="G0000117"/>
    <s v="PJM"/>
    <n v="-5792"/>
    <s v="2020-01-01"/>
    <s v="PJM_PAR_E"/>
    <x v="0"/>
    <x v="0"/>
    <x v="0"/>
    <x v="0"/>
  </r>
  <r>
    <n v="2020"/>
    <s v="117"/>
    <s v="4470131"/>
    <m/>
    <n v="0"/>
    <s v="PJM (PAR) Adjustments"/>
    <n v="1"/>
    <s v="KWH"/>
    <s v="G0000117"/>
    <s v="PJM"/>
    <n v="5792"/>
    <s v="2020-01-31"/>
    <s v="PJM_PAR_A"/>
    <x v="0"/>
    <x v="0"/>
    <x v="0"/>
    <x v="0"/>
  </r>
  <r>
    <n v="2020"/>
    <s v="117"/>
    <s v="4470131"/>
    <m/>
    <n v="0"/>
    <s v="PJM (PAR) Adjustments"/>
    <n v="1"/>
    <s v="KWH"/>
    <s v="G0000117"/>
    <s v="PJM"/>
    <n v="8238"/>
    <s v="2020-01-31"/>
    <s v="PJM_PAR_E"/>
    <x v="0"/>
    <x v="0"/>
    <x v="0"/>
    <x v="0"/>
  </r>
  <r>
    <n v="2020"/>
    <s v="117"/>
    <s v="4470143"/>
    <m/>
    <n v="3.35"/>
    <s v="Broker Comm - Actual"/>
    <n v="1"/>
    <m/>
    <s v="G0000117"/>
    <s v="APBE2"/>
    <n v="0"/>
    <s v="2020-01-31"/>
    <s v="CA0420"/>
    <x v="0"/>
    <x v="0"/>
    <x v="2"/>
    <x v="0"/>
  </r>
  <r>
    <n v="2020"/>
    <s v="117"/>
    <s v="4470143"/>
    <m/>
    <n v="4.91"/>
    <s v="Broker Comm - Actual"/>
    <n v="1"/>
    <m/>
    <s v="G0000117"/>
    <s v="ICET2"/>
    <n v="0"/>
    <s v="2020-01-31"/>
    <s v="CA0420"/>
    <x v="0"/>
    <x v="0"/>
    <x v="13"/>
    <x v="0"/>
  </r>
  <r>
    <n v="2020"/>
    <s v="117"/>
    <s v="4470143"/>
    <m/>
    <n v="26.54"/>
    <s v="Mizuho - Power - Comm &amp; Fees"/>
    <n v="1"/>
    <m/>
    <s v="G0000117"/>
    <s v="MSUI2"/>
    <n v="0"/>
    <s v="2020-01-31"/>
    <s v="MIZ_FUT"/>
    <x v="0"/>
    <x v="0"/>
    <x v="18"/>
    <x v="0"/>
  </r>
  <r>
    <n v="2020"/>
    <s v="117"/>
    <s v="4470143"/>
    <m/>
    <n v="-18269.259999999998"/>
    <s v="Mizuho- Power- Gains &amp; Losses"/>
    <n v="1"/>
    <m/>
    <s v="G0000117"/>
    <s v="MSUI2"/>
    <n v="0"/>
    <s v="2020-01-31"/>
    <s v="MIZ_FUT"/>
    <x v="0"/>
    <x v="0"/>
    <x v="18"/>
    <x v="0"/>
  </r>
  <r>
    <n v="2020"/>
    <s v="117"/>
    <s v="4470143"/>
    <m/>
    <n v="1218.21"/>
    <s v="RBC - Power - Gains &amp; Losses"/>
    <n v="1"/>
    <m/>
    <s v="G0000117"/>
    <s v="RBCC2"/>
    <n v="0"/>
    <s v="2020-01-31"/>
    <s v="RBC_FUT"/>
    <x v="0"/>
    <x v="0"/>
    <x v="19"/>
    <x v="0"/>
  </r>
  <r>
    <n v="2020"/>
    <s v="117"/>
    <s v="4470143"/>
    <m/>
    <n v="15.64"/>
    <s v="Re-book Actual CESR Ratio"/>
    <n v="1"/>
    <m/>
    <s v="G0000117"/>
    <s v="MSUI2"/>
    <n v="0"/>
    <s v="2020-01-31"/>
    <s v="CESR_REC"/>
    <x v="0"/>
    <x v="0"/>
    <x v="18"/>
    <x v="0"/>
  </r>
  <r>
    <n v="2020"/>
    <s v="117"/>
    <s v="4470143"/>
    <m/>
    <n v="-10829.35"/>
    <s v="Re-book Actual CESR Ratio"/>
    <n v="1"/>
    <m/>
    <s v="G0000117"/>
    <s v="RBCC2"/>
    <n v="0"/>
    <s v="2020-01-31"/>
    <s v="CESR_REC"/>
    <x v="0"/>
    <x v="0"/>
    <x v="19"/>
    <x v="0"/>
  </r>
  <r>
    <n v="2020"/>
    <s v="117"/>
    <s v="4470143"/>
    <m/>
    <n v="-97384.29"/>
    <s v="Re-book Actual CESR Ratio"/>
    <n v="1"/>
    <m/>
    <s v="G0000117"/>
    <s v="WELF2"/>
    <n v="0"/>
    <s v="2020-01-31"/>
    <s v="CESR_REC"/>
    <x v="0"/>
    <x v="0"/>
    <x v="20"/>
    <x v="0"/>
  </r>
  <r>
    <n v="2020"/>
    <s v="117"/>
    <s v="4470143"/>
    <m/>
    <n v="-15.64"/>
    <s v="Reverse Estimated CESR Ratio"/>
    <n v="1"/>
    <m/>
    <s v="G0000117"/>
    <s v="MSUI2"/>
    <n v="0"/>
    <s v="2020-01-31"/>
    <s v="CESR_REC"/>
    <x v="0"/>
    <x v="0"/>
    <x v="18"/>
    <x v="0"/>
  </r>
  <r>
    <n v="2020"/>
    <s v="117"/>
    <s v="4470143"/>
    <m/>
    <n v="10829.3"/>
    <s v="Reverse Estimated CESR Ratio"/>
    <n v="1"/>
    <m/>
    <s v="G0000117"/>
    <s v="RBCC2"/>
    <n v="0"/>
    <s v="2020-01-31"/>
    <s v="CESR_REC"/>
    <x v="0"/>
    <x v="0"/>
    <x v="19"/>
    <x v="0"/>
  </r>
  <r>
    <n v="2020"/>
    <s v="117"/>
    <s v="4470143"/>
    <m/>
    <n v="97383.81"/>
    <s v="Reverse Estimated CESR Ratio"/>
    <n v="1"/>
    <m/>
    <s v="G0000117"/>
    <s v="WELF2"/>
    <n v="0"/>
    <s v="2020-01-31"/>
    <s v="CESR_REC"/>
    <x v="0"/>
    <x v="0"/>
    <x v="20"/>
    <x v="0"/>
  </r>
  <r>
    <n v="2020"/>
    <s v="117"/>
    <s v="4470143"/>
    <m/>
    <n v="19.399999999999999"/>
    <s v="WELF - Power - Comm &amp; Fees"/>
    <n v="1"/>
    <m/>
    <s v="G0000117"/>
    <s v="WELF2"/>
    <n v="0"/>
    <s v="2020-01-31"/>
    <s v="WEL_FUT"/>
    <x v="0"/>
    <x v="0"/>
    <x v="20"/>
    <x v="0"/>
  </r>
  <r>
    <n v="2020"/>
    <s v="117"/>
    <s v="4470143"/>
    <m/>
    <n v="-409002.91"/>
    <s v="WELF - Power - Gains &amp; Losses"/>
    <n v="1"/>
    <m/>
    <s v="G0000117"/>
    <s v="WELF2"/>
    <n v="0"/>
    <s v="2020-01-31"/>
    <s v="WEL_FUT"/>
    <x v="0"/>
    <x v="0"/>
    <x v="20"/>
    <x v="0"/>
  </r>
  <r>
    <n v="2020"/>
    <s v="117"/>
    <s v="4470150"/>
    <m/>
    <n v="33.18"/>
    <s v="ACT - NITS 30.9"/>
    <n v="1"/>
    <m/>
    <s v="G0000117"/>
    <s v="PJM"/>
    <n v="0"/>
    <s v="2020-01-31"/>
    <s v="PJMTR_ACT"/>
    <x v="2"/>
    <x v="1"/>
    <x v="24"/>
    <x v="3"/>
  </r>
  <r>
    <n v="2020"/>
    <s v="117"/>
    <s v="4470150"/>
    <m/>
    <n v="266.19"/>
    <s v="ACT - SCHEDULE 1A DISPATCH"/>
    <n v="1"/>
    <m/>
    <s v="G0000117"/>
    <s v="PJM"/>
    <n v="0"/>
    <s v="2020-01-31"/>
    <s v="PJMTR_ACT"/>
    <x v="2"/>
    <x v="1"/>
    <x v="24"/>
    <x v="3"/>
  </r>
  <r>
    <n v="2020"/>
    <s v="117"/>
    <s v="4470150"/>
    <m/>
    <n v="373.52"/>
    <s v="ACT-BUCKEYE EXP"/>
    <n v="1"/>
    <m/>
    <s v="G0000117"/>
    <s v="PJM"/>
    <n v="0"/>
    <s v="2020-01-31"/>
    <s v="PJMTR_N_A"/>
    <x v="2"/>
    <x v="1"/>
    <x v="24"/>
    <x v="3"/>
  </r>
  <r>
    <n v="2020"/>
    <s v="117"/>
    <s v="4470150"/>
    <m/>
    <n v="1579.91"/>
    <s v="ACT-ENHANCMTS EXP"/>
    <n v="1"/>
    <m/>
    <s v="G0000117"/>
    <s v="PJM"/>
    <n v="0"/>
    <s v="2020-01-31"/>
    <s v="PJMTR_N_A"/>
    <x v="2"/>
    <x v="1"/>
    <x v="24"/>
    <x v="3"/>
  </r>
  <r>
    <n v="2020"/>
    <s v="117"/>
    <s v="4470150"/>
    <m/>
    <n v="8223.6"/>
    <s v="ACT-FR ENHANCMTS EXP"/>
    <n v="1"/>
    <m/>
    <s v="G0000117"/>
    <s v="PJM"/>
    <n v="0"/>
    <s v="2020-01-31"/>
    <s v="PJMTR_ACT"/>
    <x v="2"/>
    <x v="1"/>
    <x v="24"/>
    <x v="3"/>
  </r>
  <r>
    <n v="2020"/>
    <s v="117"/>
    <s v="4470150"/>
    <m/>
    <n v="-7.25"/>
    <s v="ACT-FR NITS EXP"/>
    <n v="1"/>
    <m/>
    <s v="G0000117"/>
    <s v="PJM"/>
    <n v="0"/>
    <s v="2020-01-01"/>
    <s v="PJMTRMD_E"/>
    <x v="2"/>
    <x v="1"/>
    <x v="24"/>
    <x v="3"/>
  </r>
  <r>
    <n v="2020"/>
    <s v="117"/>
    <s v="4470150"/>
    <m/>
    <n v="-20.38"/>
    <s v="ACT-FR NITS EXP"/>
    <n v="1"/>
    <m/>
    <s v="G0000117"/>
    <s v="PJM"/>
    <n v="0"/>
    <s v="2020-01-01"/>
    <s v="PJMTRPA_E"/>
    <x v="2"/>
    <x v="1"/>
    <x v="24"/>
    <x v="3"/>
  </r>
  <r>
    <n v="2020"/>
    <s v="117"/>
    <s v="4470150"/>
    <m/>
    <n v="-579.29"/>
    <s v="ACT-FR NITS EXP"/>
    <n v="1"/>
    <m/>
    <s v="G0000117"/>
    <s v="PJM"/>
    <n v="0"/>
    <s v="2020-01-01"/>
    <s v="PJMTRWV_E"/>
    <x v="2"/>
    <x v="1"/>
    <x v="24"/>
    <x v="3"/>
  </r>
  <r>
    <n v="2020"/>
    <s v="117"/>
    <s v="4470150"/>
    <m/>
    <n v="7.25"/>
    <s v="ACT-FR NITS EXP"/>
    <n v="1"/>
    <m/>
    <s v="G0000117"/>
    <s v="PJM"/>
    <n v="0"/>
    <s v="2020-01-31"/>
    <s v="PJMTRMD_A"/>
    <x v="2"/>
    <x v="1"/>
    <x v="24"/>
    <x v="3"/>
  </r>
  <r>
    <n v="2020"/>
    <s v="117"/>
    <s v="4470150"/>
    <m/>
    <n v="8.07"/>
    <s v="ACT-FR NITS EXP"/>
    <n v="1"/>
    <m/>
    <s v="G0000117"/>
    <s v="PJM"/>
    <n v="0"/>
    <s v="2020-01-31"/>
    <s v="PJMTRMD_E"/>
    <x v="2"/>
    <x v="1"/>
    <x v="24"/>
    <x v="3"/>
  </r>
  <r>
    <n v="2020"/>
    <s v="117"/>
    <s v="4470150"/>
    <m/>
    <n v="20.38"/>
    <s v="ACT-FR NITS EXP"/>
    <n v="1"/>
    <m/>
    <s v="G0000117"/>
    <s v="PJM"/>
    <n v="0"/>
    <s v="2020-01-31"/>
    <s v="PJMTRPA_A"/>
    <x v="2"/>
    <x v="1"/>
    <x v="24"/>
    <x v="3"/>
  </r>
  <r>
    <n v="2020"/>
    <s v="117"/>
    <s v="4470150"/>
    <m/>
    <n v="26.05"/>
    <s v="ACT-FR NITS EXP"/>
    <n v="1"/>
    <m/>
    <s v="G0000117"/>
    <s v="PJM"/>
    <n v="0"/>
    <s v="2020-01-31"/>
    <s v="PJMTRPA_E"/>
    <x v="2"/>
    <x v="1"/>
    <x v="24"/>
    <x v="3"/>
  </r>
  <r>
    <n v="2020"/>
    <s v="117"/>
    <s v="4470150"/>
    <m/>
    <n v="579.29"/>
    <s v="ACT-FR NITS EXP"/>
    <n v="1"/>
    <m/>
    <s v="G0000117"/>
    <s v="PJM"/>
    <n v="0"/>
    <s v="2020-01-31"/>
    <s v="PJMTRWV_A"/>
    <x v="2"/>
    <x v="1"/>
    <x v="24"/>
    <x v="3"/>
  </r>
  <r>
    <n v="2020"/>
    <s v="117"/>
    <s v="4470150"/>
    <m/>
    <n v="788.64"/>
    <s v="ACT-FR NITS EXP"/>
    <n v="1"/>
    <m/>
    <s v="G0000117"/>
    <s v="PJM"/>
    <n v="0"/>
    <s v="2020-01-31"/>
    <s v="PJMTRWV_E"/>
    <x v="2"/>
    <x v="1"/>
    <x v="24"/>
    <x v="3"/>
  </r>
  <r>
    <n v="2020"/>
    <s v="117"/>
    <s v="4470150"/>
    <m/>
    <n v="56889.64"/>
    <s v="ACT-FR NITS EXPENSE"/>
    <n v="1"/>
    <m/>
    <s v="G0000117"/>
    <s v="PJM"/>
    <n v="0"/>
    <s v="2020-01-31"/>
    <s v="PJMTR_ACT"/>
    <x v="2"/>
    <x v="1"/>
    <x v="24"/>
    <x v="3"/>
  </r>
  <r>
    <n v="2020"/>
    <s v="117"/>
    <s v="4470150"/>
    <m/>
    <n v="63081.66"/>
    <s v="ACT-NITS EXP"/>
    <n v="1"/>
    <m/>
    <s v="G0000117"/>
    <s v="PJM"/>
    <n v="0"/>
    <s v="2020-01-31"/>
    <s v="PJMTR_N_A"/>
    <x v="2"/>
    <x v="1"/>
    <x v="24"/>
    <x v="3"/>
  </r>
  <r>
    <n v="2020"/>
    <s v="117"/>
    <s v="4470150"/>
    <m/>
    <n v="665.28"/>
    <s v="ACT-PWR FACTOR EXP"/>
    <n v="1"/>
    <m/>
    <s v="G0000117"/>
    <s v="PJM"/>
    <n v="0"/>
    <s v="2020-01-31"/>
    <s v="PJMTR_N_A"/>
    <x v="2"/>
    <x v="1"/>
    <x v="24"/>
    <x v="3"/>
  </r>
  <r>
    <n v="2020"/>
    <s v="117"/>
    <s v="4470150"/>
    <m/>
    <n v="230.64"/>
    <s v="ACT-TRANSM OWNER EXP"/>
    <n v="1"/>
    <m/>
    <s v="G0000117"/>
    <s v="PJM"/>
    <n v="0"/>
    <s v="2020-01-31"/>
    <s v="PJMTR_N_A"/>
    <x v="2"/>
    <x v="1"/>
    <x v="24"/>
    <x v="3"/>
  </r>
  <r>
    <n v="2020"/>
    <s v="117"/>
    <s v="4470150"/>
    <m/>
    <n v="-33.18"/>
    <s v="EST - NITS 30.9"/>
    <n v="1"/>
    <m/>
    <s v="G0000117"/>
    <s v="PJM"/>
    <n v="0"/>
    <s v="2020-01-01"/>
    <s v="PJMTR_EST"/>
    <x v="2"/>
    <x v="1"/>
    <x v="24"/>
    <x v="3"/>
  </r>
  <r>
    <n v="2020"/>
    <s v="117"/>
    <s v="4470150"/>
    <m/>
    <n v="147.99"/>
    <s v="EST - NITS 30.9"/>
    <n v="1"/>
    <m/>
    <s v="G0000117"/>
    <s v="PJM"/>
    <n v="0"/>
    <s v="2020-01-31"/>
    <s v="PJMTR_EST"/>
    <x v="2"/>
    <x v="1"/>
    <x v="24"/>
    <x v="3"/>
  </r>
  <r>
    <n v="2020"/>
    <s v="117"/>
    <s v="4470150"/>
    <m/>
    <n v="-266.19"/>
    <s v="EST - SCHEDULE 1A DISPATCH"/>
    <n v="1"/>
    <m/>
    <s v="G0000117"/>
    <s v="PJM"/>
    <n v="0"/>
    <s v="2020-01-01"/>
    <s v="PJMTR_EST"/>
    <x v="2"/>
    <x v="1"/>
    <x v="24"/>
    <x v="3"/>
  </r>
  <r>
    <n v="2020"/>
    <s v="117"/>
    <s v="4470150"/>
    <m/>
    <n v="271.93"/>
    <s v="EST - SCHEDULE 1A DISPATCH"/>
    <n v="1"/>
    <m/>
    <s v="G0000117"/>
    <s v="PJM"/>
    <n v="0"/>
    <s v="2020-01-31"/>
    <s v="PJMTR_EST"/>
    <x v="2"/>
    <x v="1"/>
    <x v="24"/>
    <x v="3"/>
  </r>
  <r>
    <n v="2020"/>
    <s v="117"/>
    <s v="4470150"/>
    <m/>
    <n v="-8223.6"/>
    <s v="EST-FR ENHANCMTS EXP"/>
    <n v="1"/>
    <m/>
    <s v="G0000117"/>
    <s v="PJM"/>
    <n v="0"/>
    <s v="2020-01-01"/>
    <s v="PJMTR_EST"/>
    <x v="2"/>
    <x v="1"/>
    <x v="24"/>
    <x v="3"/>
  </r>
  <r>
    <n v="2020"/>
    <s v="117"/>
    <s v="4470150"/>
    <m/>
    <n v="8128.63"/>
    <s v="EST-FR ENHANCMTS EXP"/>
    <n v="1"/>
    <m/>
    <s v="G0000117"/>
    <s v="PJM"/>
    <n v="0"/>
    <s v="2020-01-31"/>
    <s v="PJMTR_EST"/>
    <x v="2"/>
    <x v="1"/>
    <x v="24"/>
    <x v="3"/>
  </r>
  <r>
    <n v="2020"/>
    <s v="117"/>
    <s v="4470150"/>
    <m/>
    <n v="-56889.64"/>
    <s v="EST-FR NITS EXPENSE"/>
    <n v="1"/>
    <m/>
    <s v="G0000117"/>
    <s v="PJM"/>
    <n v="0"/>
    <s v="2020-01-01"/>
    <s v="PJMTR_EST"/>
    <x v="2"/>
    <x v="1"/>
    <x v="24"/>
    <x v="3"/>
  </r>
  <r>
    <n v="2020"/>
    <s v="117"/>
    <s v="4470150"/>
    <m/>
    <n v="73457.36"/>
    <s v="EST-FR NITS EXPENSE"/>
    <n v="1"/>
    <m/>
    <s v="G0000117"/>
    <s v="PJM"/>
    <n v="0"/>
    <s v="2020-01-31"/>
    <s v="PJMTR_EST"/>
    <x v="2"/>
    <x v="1"/>
    <x v="24"/>
    <x v="3"/>
  </r>
  <r>
    <n v="2020"/>
    <s v="117"/>
    <s v="4470150"/>
    <m/>
    <n v="-380.19"/>
    <s v="Formula Rate Expenses"/>
    <n v="1"/>
    <m/>
    <s v="G0000117"/>
    <s v="PJM"/>
    <n v="0"/>
    <s v="2020-01-01"/>
    <s v="PJM_TEA_E"/>
    <x v="2"/>
    <x v="1"/>
    <x v="24"/>
    <x v="3"/>
  </r>
  <r>
    <n v="2020"/>
    <s v="117"/>
    <s v="4470150"/>
    <m/>
    <n v="509.86"/>
    <s v="Formula Rate Expenses"/>
    <n v="1"/>
    <m/>
    <s v="G0000117"/>
    <s v="PJM"/>
    <n v="0"/>
    <s v="2020-01-31"/>
    <s v="PJM_TEA_A"/>
    <x v="2"/>
    <x v="1"/>
    <x v="24"/>
    <x v="3"/>
  </r>
  <r>
    <n v="2020"/>
    <s v="117"/>
    <s v="4470150"/>
    <m/>
    <n v="509.86"/>
    <s v="Formula Rate Expenses"/>
    <n v="1"/>
    <m/>
    <s v="G0000117"/>
    <s v="PJM"/>
    <n v="0"/>
    <s v="2020-01-31"/>
    <s v="PJM_TEA_E"/>
    <x v="2"/>
    <x v="1"/>
    <x v="24"/>
    <x v="3"/>
  </r>
  <r>
    <n v="2020"/>
    <s v="117"/>
    <s v="4470150"/>
    <m/>
    <n v="-0.36"/>
    <s v="PJM PROV FOR REFUND"/>
    <n v="1"/>
    <m/>
    <s v="G0000117"/>
    <m/>
    <n v="0"/>
    <s v="2020-01-15"/>
    <s v="PJMTR_PROV"/>
    <x v="2"/>
    <x v="1"/>
    <x v="24"/>
    <x v="3"/>
  </r>
  <r>
    <n v="2020"/>
    <s v="117"/>
    <s v="4470150"/>
    <m/>
    <n v="-146.75"/>
    <s v="PJM PROV FOR REFUND"/>
    <n v="1"/>
    <m/>
    <s v="G0000117"/>
    <s v="PJM"/>
    <n v="0"/>
    <s v="2020-01-31"/>
    <s v="PJMTR_PROV"/>
    <x v="2"/>
    <x v="1"/>
    <x v="24"/>
    <x v="3"/>
  </r>
  <r>
    <n v="2020"/>
    <s v="117"/>
    <s v="4470150"/>
    <m/>
    <n v="-1682.08"/>
    <s v="PJM PROV FOR REFUND"/>
    <n v="1"/>
    <m/>
    <s v="G0000117"/>
    <s v="PJM"/>
    <n v="0"/>
    <s v="2020-01-31"/>
    <s v="PJM_PROV"/>
    <x v="2"/>
    <x v="1"/>
    <x v="24"/>
    <x v="3"/>
  </r>
  <r>
    <n v="2020"/>
    <s v="117"/>
    <s v="4470150"/>
    <m/>
    <n v="-65659.75"/>
    <s v="RECORD ESTIMATED PJM REVENUE"/>
    <n v="1"/>
    <m/>
    <s v="G0000117"/>
    <s v="PJM"/>
    <n v="0"/>
    <s v="2020-01-01"/>
    <s v="PJMTR_N_E"/>
    <x v="2"/>
    <x v="1"/>
    <x v="24"/>
    <x v="3"/>
  </r>
  <r>
    <n v="2020"/>
    <s v="117"/>
    <s v="4470150"/>
    <m/>
    <n v="70891.78"/>
    <s v="RECORD ESTIMATED PJM REVENUE"/>
    <n v="1"/>
    <m/>
    <s v="G0000117"/>
    <s v="PJM"/>
    <n v="0"/>
    <s v="2020-01-31"/>
    <s v="PJMTR_N_E"/>
    <x v="2"/>
    <x v="1"/>
    <x v="24"/>
    <x v="3"/>
  </r>
  <r>
    <n v="2020"/>
    <s v="117"/>
    <s v="4470151"/>
    <s v="250"/>
    <n v="84798.02"/>
    <s v="AEPSC-AUC MAR 2018 24 MO"/>
    <n v="1"/>
    <s v="KWH"/>
    <s v="G0000117"/>
    <s v="OHPA2"/>
    <n v="1755978.48"/>
    <s v="2020-01-01"/>
    <s v="EPOHAUCT"/>
    <x v="0"/>
    <x v="0"/>
    <x v="25"/>
    <x v="0"/>
  </r>
  <r>
    <n v="2020"/>
    <s v="117"/>
    <s v="4470151"/>
    <s v="250"/>
    <n v="-84794.17"/>
    <s v="AEPSC-AUC MAR 2018 24 MO"/>
    <n v="1"/>
    <s v="KWH"/>
    <s v="G0000117"/>
    <s v="OHPA2"/>
    <n v="-1755978.48"/>
    <s v="2020-01-31"/>
    <s v="EP8OHAUCT"/>
    <x v="0"/>
    <x v="0"/>
    <x v="25"/>
    <x v="0"/>
  </r>
  <r>
    <n v="2020"/>
    <s v="117"/>
    <s v="4470151"/>
    <s v="250"/>
    <n v="-93565.11"/>
    <s v="AEPSC-AUC MAR 2018 24 MO"/>
    <n v="1"/>
    <s v="KWH"/>
    <s v="G0000117"/>
    <s v="OHPA2"/>
    <n v="-1937594.06"/>
    <s v="2020-01-31"/>
    <s v="EPOHAUCT"/>
    <x v="0"/>
    <x v="0"/>
    <x v="25"/>
    <x v="0"/>
  </r>
  <r>
    <n v="2020"/>
    <s v="117"/>
    <s v="4470151"/>
    <s v="250"/>
    <n v="122824.54"/>
    <s v="AEPSC-AUC MAR 2019 12 MO"/>
    <n v="1"/>
    <s v="KWH"/>
    <s v="G0000117"/>
    <s v="OHPA2"/>
    <n v="2634016.98"/>
    <s v="2020-01-01"/>
    <s v="EPOHAUCT"/>
    <x v="0"/>
    <x v="0"/>
    <x v="25"/>
    <x v="0"/>
  </r>
  <r>
    <n v="2020"/>
    <s v="117"/>
    <s v="4470151"/>
    <s v="250"/>
    <n v="-122818.77"/>
    <s v="AEPSC-AUC MAR 2019 12 MO"/>
    <n v="1"/>
    <s v="KWH"/>
    <s v="G0000117"/>
    <s v="OHPA2"/>
    <n v="-2634016.98"/>
    <s v="2020-01-31"/>
    <s v="EP8OHAUCT"/>
    <x v="0"/>
    <x v="0"/>
    <x v="25"/>
    <x v="0"/>
  </r>
  <r>
    <n v="2020"/>
    <s v="117"/>
    <s v="4470151"/>
    <s v="250"/>
    <n v="-135523.12"/>
    <s v="AEPSC-AUC MAR 2019 12 MO"/>
    <n v="1"/>
    <s v="KWH"/>
    <s v="G0000117"/>
    <s v="OHPA2"/>
    <n v="-2906341.83"/>
    <s v="2020-01-31"/>
    <s v="EPOHAUCT"/>
    <x v="0"/>
    <x v="0"/>
    <x v="25"/>
    <x v="0"/>
  </r>
  <r>
    <n v="2020"/>
    <s v="117"/>
    <s v="4470175"/>
    <m/>
    <n v="-2812.3"/>
    <s v="FERC"/>
    <n v="1"/>
    <m/>
    <s v="G0000117"/>
    <s v="NASIA"/>
    <n v="0"/>
    <s v="2020-01-31"/>
    <s v="MRGN_BCKTE"/>
    <x v="0"/>
    <x v="0"/>
    <x v="26"/>
    <x v="4"/>
  </r>
  <r>
    <n v="2020"/>
    <s v="117"/>
    <s v="4470175"/>
    <m/>
    <n v="-80041.279999999999"/>
    <s v="KPCO"/>
    <n v="1"/>
    <m/>
    <s v="G0000117"/>
    <s v="NASIA"/>
    <n v="0"/>
    <s v="2020-01-31"/>
    <s v="MRGN_BCKTE"/>
    <x v="0"/>
    <x v="0"/>
    <x v="26"/>
    <x v="4"/>
  </r>
  <r>
    <n v="2020"/>
    <s v="117"/>
    <s v="4470176"/>
    <m/>
    <n v="2812.3"/>
    <s v="FERC"/>
    <n v="1"/>
    <m/>
    <s v="G0000117"/>
    <s v="NASIA"/>
    <n v="0"/>
    <s v="2020-01-31"/>
    <s v="MRGN_BCKTE"/>
    <x v="0"/>
    <x v="0"/>
    <x v="26"/>
    <x v="4"/>
  </r>
  <r>
    <n v="2020"/>
    <s v="117"/>
    <s v="4470176"/>
    <m/>
    <n v="80041.279999999999"/>
    <s v="KPCO"/>
    <n v="1"/>
    <m/>
    <s v="G0000117"/>
    <s v="NASIA"/>
    <n v="0"/>
    <s v="2020-01-31"/>
    <s v="MRGN_BCKTE"/>
    <x v="0"/>
    <x v="0"/>
    <x v="26"/>
    <x v="4"/>
  </r>
  <r>
    <n v="2020"/>
    <s v="117"/>
    <s v="4470206"/>
    <m/>
    <n v="-1.76"/>
    <s v="1242A - Day-Ahead Load Respons"/>
    <n v="1"/>
    <m/>
    <s v="G0000117"/>
    <s v="PJM"/>
    <n v="0"/>
    <s v="2020-01-31"/>
    <s v="PJM_A_2042"/>
    <x v="0"/>
    <x v="0"/>
    <x v="0"/>
    <x v="0"/>
  </r>
  <r>
    <n v="2020"/>
    <s v="117"/>
    <s v="4470206"/>
    <m/>
    <n v="111.03"/>
    <s v="2220 - Transmission Losses Cre"/>
    <n v="1"/>
    <m/>
    <s v="G0000117"/>
    <s v="PJM"/>
    <n v="0"/>
    <s v="2020-01-01"/>
    <s v="PJM_ER2037"/>
    <x v="0"/>
    <x v="0"/>
    <x v="0"/>
    <x v="0"/>
  </r>
  <r>
    <n v="2020"/>
    <s v="117"/>
    <s v="4470206"/>
    <m/>
    <n v="-351.79"/>
    <s v="2220 - Transmission Losses Cre"/>
    <n v="1"/>
    <m/>
    <s v="G0000117"/>
    <s v="PJM"/>
    <n v="0"/>
    <s v="2020-01-31"/>
    <s v="PJM_A_2042"/>
    <x v="0"/>
    <x v="0"/>
    <x v="0"/>
    <x v="0"/>
  </r>
  <r>
    <n v="2020"/>
    <s v="117"/>
    <s v="4470206"/>
    <m/>
    <n v="-490.09"/>
    <s v="2220 - Transmission Losses Cre"/>
    <n v="1"/>
    <m/>
    <s v="G0000117"/>
    <s v="PJM"/>
    <n v="0"/>
    <s v="2020-01-31"/>
    <s v="PJM_E_7442"/>
    <x v="0"/>
    <x v="0"/>
    <x v="0"/>
    <x v="0"/>
  </r>
  <r>
    <n v="2020"/>
    <s v="117"/>
    <s v="4470206"/>
    <m/>
    <n v="-55484.28"/>
    <s v="2220A - Adj to Transmission Lo"/>
    <n v="1"/>
    <m/>
    <s v="G0000117"/>
    <s v="PJM"/>
    <n v="0"/>
    <s v="2020-01-01"/>
    <s v="PJM_INV_E"/>
    <x v="0"/>
    <x v="0"/>
    <x v="0"/>
    <x v="0"/>
  </r>
  <r>
    <n v="2020"/>
    <s v="117"/>
    <s v="4470206"/>
    <m/>
    <n v="-131997.25"/>
    <s v="2220A - Adj to Transmission Lo"/>
    <n v="1"/>
    <m/>
    <s v="G0000117"/>
    <s v="PJM"/>
    <n v="0"/>
    <s v="2020-01-31"/>
    <s v="PJM_INV_A"/>
    <x v="0"/>
    <x v="0"/>
    <x v="0"/>
    <x v="0"/>
  </r>
  <r>
    <n v="2020"/>
    <s v="117"/>
    <s v="4470206"/>
    <m/>
    <n v="-7.0000000000000007E-2"/>
    <s v="2220A - Adj. to Transmission L"/>
    <n v="1"/>
    <m/>
    <s v="G0000117"/>
    <s v="PJM"/>
    <n v="0"/>
    <s v="2020-01-31"/>
    <s v="PJM_A_2042"/>
    <x v="0"/>
    <x v="0"/>
    <x v="0"/>
    <x v="0"/>
  </r>
  <r>
    <n v="2020"/>
    <s v="117"/>
    <s v="4470209"/>
    <m/>
    <n v="-249.76"/>
    <s v="1220 - Day-Ahead Transmission"/>
    <n v="1"/>
    <m/>
    <s v="G0000117"/>
    <s v="PJM"/>
    <n v="0"/>
    <s v="2020-01-01"/>
    <s v="PJM_ER2037"/>
    <x v="0"/>
    <x v="0"/>
    <x v="0"/>
    <x v="0"/>
  </r>
  <r>
    <n v="2020"/>
    <s v="117"/>
    <s v="4470209"/>
    <m/>
    <n v="975.57"/>
    <s v="1220 - Day-Ahead Transmission"/>
    <n v="1"/>
    <m/>
    <s v="G0000117"/>
    <s v="PJM"/>
    <n v="0"/>
    <s v="2020-01-31"/>
    <s v="PJM_A_2042"/>
    <x v="0"/>
    <x v="0"/>
    <x v="0"/>
    <x v="0"/>
  </r>
  <r>
    <n v="2020"/>
    <s v="117"/>
    <s v="4470209"/>
    <m/>
    <n v="2131.84"/>
    <s v="1220 - Day-Ahead Transmission"/>
    <n v="1"/>
    <m/>
    <s v="G0000117"/>
    <s v="PJM"/>
    <n v="0"/>
    <s v="2020-01-31"/>
    <s v="PJM_E_7442"/>
    <x v="0"/>
    <x v="0"/>
    <x v="0"/>
    <x v="0"/>
  </r>
  <r>
    <n v="2020"/>
    <s v="117"/>
    <s v="4470209"/>
    <m/>
    <n v="-158.25"/>
    <s v="1225 - Balancing Transmission"/>
    <n v="1"/>
    <m/>
    <s v="G0000117"/>
    <s v="PJM"/>
    <n v="0"/>
    <s v="2020-01-01"/>
    <s v="PJM_ER2037"/>
    <x v="0"/>
    <x v="0"/>
    <x v="0"/>
    <x v="0"/>
  </r>
  <r>
    <n v="2020"/>
    <s v="117"/>
    <s v="4470209"/>
    <m/>
    <n v="750.1"/>
    <s v="1225 - Balancing Transmission"/>
    <n v="1"/>
    <m/>
    <s v="G0000117"/>
    <s v="PJM"/>
    <n v="0"/>
    <s v="2020-01-31"/>
    <s v="PJM_A_2042"/>
    <x v="0"/>
    <x v="0"/>
    <x v="0"/>
    <x v="0"/>
  </r>
  <r>
    <n v="2020"/>
    <s v="117"/>
    <s v="4470209"/>
    <m/>
    <n v="402.6"/>
    <s v="1225 - Balancing Transmission"/>
    <n v="1"/>
    <m/>
    <s v="G0000117"/>
    <s v="PJM"/>
    <n v="0"/>
    <s v="2020-01-31"/>
    <s v="PJM_E_7442"/>
    <x v="0"/>
    <x v="0"/>
    <x v="0"/>
    <x v="0"/>
  </r>
  <r>
    <n v="2020"/>
    <s v="117"/>
    <s v="4470209"/>
    <m/>
    <n v="0.01"/>
    <s v="1420 - Load Reconciliation for"/>
    <n v="1"/>
    <m/>
    <s v="G0000117"/>
    <s v="PJM"/>
    <n v="0"/>
    <s v="2020-01-31"/>
    <s v="PJM_A_2042"/>
    <x v="0"/>
    <x v="0"/>
    <x v="0"/>
    <x v="0"/>
  </r>
  <r>
    <n v="2020"/>
    <s v="117"/>
    <s v="4470215"/>
    <m/>
    <n v="-4.57"/>
    <s v="1365A - Adj. to Day-ahead Sche"/>
    <n v="1"/>
    <m/>
    <s v="G0000117"/>
    <s v="PJM"/>
    <n v="0"/>
    <s v="2020-01-31"/>
    <s v="PJM_A_2042"/>
    <x v="0"/>
    <x v="0"/>
    <x v="0"/>
    <x v="0"/>
  </r>
  <r>
    <n v="2020"/>
    <s v="117"/>
    <s v="4470220"/>
    <m/>
    <n v="-12925.4"/>
    <s v="1340 - Regulation and Frequenc"/>
    <n v="1"/>
    <m/>
    <s v="G0000117"/>
    <s v="PJM"/>
    <n v="0"/>
    <s v="2020-01-01"/>
    <s v="PJM_ER2037"/>
    <x v="0"/>
    <x v="0"/>
    <x v="0"/>
    <x v="0"/>
  </r>
  <r>
    <n v="2020"/>
    <s v="117"/>
    <s v="4470220"/>
    <m/>
    <n v="12925.4"/>
    <s v="1340 - Regulation and Frequenc"/>
    <n v="1"/>
    <m/>
    <s v="G0000117"/>
    <s v="PJM"/>
    <n v="0"/>
    <s v="2020-01-31"/>
    <s v="PJM_A_2042"/>
    <x v="0"/>
    <x v="0"/>
    <x v="0"/>
    <x v="0"/>
  </r>
  <r>
    <n v="2020"/>
    <s v="117"/>
    <s v="4470220"/>
    <m/>
    <n v="19085.25"/>
    <s v="1340 - Regulation and Frequenc"/>
    <n v="1"/>
    <m/>
    <s v="G0000117"/>
    <s v="PJM"/>
    <n v="0"/>
    <s v="2020-01-31"/>
    <s v="PJM_E_7442"/>
    <x v="0"/>
    <x v="0"/>
    <x v="0"/>
    <x v="0"/>
  </r>
  <r>
    <n v="2020"/>
    <s v="117"/>
    <s v="4470220"/>
    <m/>
    <n v="16467.09"/>
    <s v="2340 - Regulation and Frequenc"/>
    <n v="1"/>
    <m/>
    <s v="G0000117"/>
    <s v="PJM"/>
    <n v="0"/>
    <s v="2020-01-01"/>
    <s v="PJM_ER2037"/>
    <x v="0"/>
    <x v="0"/>
    <x v="0"/>
    <x v="0"/>
  </r>
  <r>
    <n v="2020"/>
    <s v="117"/>
    <s v="4470220"/>
    <m/>
    <n v="-16467.09"/>
    <s v="2340 - Regulation and Frequenc"/>
    <n v="1"/>
    <m/>
    <s v="G0000117"/>
    <s v="PJM"/>
    <n v="0"/>
    <s v="2020-01-31"/>
    <s v="PJM_A_2042"/>
    <x v="0"/>
    <x v="0"/>
    <x v="0"/>
    <x v="0"/>
  </r>
  <r>
    <n v="2020"/>
    <s v="117"/>
    <s v="4470220"/>
    <m/>
    <n v="-38572.660000000003"/>
    <s v="2340 - Regulation and Frequenc"/>
    <n v="1"/>
    <m/>
    <s v="G0000117"/>
    <s v="PJM"/>
    <n v="0"/>
    <s v="2020-01-31"/>
    <s v="PJM_E_7442"/>
    <x v="0"/>
    <x v="0"/>
    <x v="0"/>
    <x v="0"/>
  </r>
  <r>
    <n v="2020"/>
    <s v="117"/>
    <s v="4470221"/>
    <m/>
    <n v="37.26"/>
    <s v="1360 - Synchronized Reserve Ti"/>
    <n v="1"/>
    <m/>
    <s v="G0000117"/>
    <s v="PJM"/>
    <n v="0"/>
    <s v="2020-01-31"/>
    <s v="PJM_E_7442"/>
    <x v="0"/>
    <x v="0"/>
    <x v="0"/>
    <x v="0"/>
  </r>
  <r>
    <n v="2020"/>
    <s v="117"/>
    <s v="4470221"/>
    <m/>
    <n v="-564.53"/>
    <s v="2360 - Synchronized Reserve Ti"/>
    <n v="1"/>
    <m/>
    <s v="G0000117"/>
    <s v="PJM"/>
    <n v="0"/>
    <s v="2020-01-31"/>
    <s v="PJM_E_7442"/>
    <x v="0"/>
    <x v="0"/>
    <x v="0"/>
    <x v="0"/>
  </r>
  <r>
    <n v="2020"/>
    <s v="117"/>
    <s v="4470222"/>
    <m/>
    <n v="8088.43"/>
    <s v="1330 - Reactive Supply and Vol"/>
    <n v="1"/>
    <m/>
    <s v="G0000117"/>
    <s v="PJM"/>
    <n v="0"/>
    <s v="2020-01-31"/>
    <s v="PJM_A_2042"/>
    <x v="0"/>
    <x v="0"/>
    <x v="0"/>
    <x v="0"/>
  </r>
  <r>
    <n v="2020"/>
    <s v="117"/>
    <s v="4470222"/>
    <m/>
    <n v="-54522.81"/>
    <s v="1330A - Adj. to Reactive Suppl"/>
    <n v="1"/>
    <m/>
    <s v="G0000117"/>
    <s v="PJM"/>
    <n v="0"/>
    <s v="2020-01-31"/>
    <s v="PJM_A_2042"/>
    <x v="0"/>
    <x v="0"/>
    <x v="0"/>
    <x v="0"/>
  </r>
  <r>
    <n v="2020"/>
    <s v="117"/>
    <s v="4470222"/>
    <m/>
    <n v="-3857.19"/>
    <s v="2330 - Reactive Supply and Vol"/>
    <n v="1"/>
    <m/>
    <s v="G0000117"/>
    <s v="PJM"/>
    <n v="0"/>
    <s v="2020-01-31"/>
    <s v="PJM_A_2042"/>
    <x v="0"/>
    <x v="0"/>
    <x v="0"/>
    <x v="0"/>
  </r>
  <r>
    <n v="2020"/>
    <s v="180"/>
    <s v="4470150"/>
    <m/>
    <n v="44790.78"/>
    <s v="Dedicated East Sales"/>
    <n v="1"/>
    <m/>
    <s v="G0000180"/>
    <s v="COOH2"/>
    <n v="0"/>
    <s v="2020-01-01"/>
    <s v="DEDE_E"/>
    <x v="0"/>
    <x v="1"/>
    <x v="16"/>
    <x v="1"/>
  </r>
  <r>
    <n v="2020"/>
    <s v="180"/>
    <s v="4470150"/>
    <m/>
    <n v="-44868.56"/>
    <s v="Dedicated East Sales"/>
    <n v="1"/>
    <m/>
    <s v="G0000180"/>
    <s v="COOH2"/>
    <n v="0"/>
    <s v="2020-01-31"/>
    <s v="DEDE_A"/>
    <x v="0"/>
    <x v="1"/>
    <x v="16"/>
    <x v="1"/>
  </r>
  <r>
    <n v="2020"/>
    <s v="180"/>
    <s v="4470150"/>
    <m/>
    <n v="-45416.53"/>
    <s v="Dedicated East Sales"/>
    <n v="1"/>
    <m/>
    <s v="G0000180"/>
    <s v="COOH2"/>
    <n v="0"/>
    <s v="2020-01-31"/>
    <s v="DEDE_E"/>
    <x v="0"/>
    <x v="1"/>
    <x v="16"/>
    <x v="1"/>
  </r>
  <r>
    <n v="2020"/>
    <s v="180"/>
    <s v="4470150"/>
    <m/>
    <n v="93519.38"/>
    <s v="Dedicated East Sales"/>
    <n v="1"/>
    <m/>
    <s v="G0000180"/>
    <s v="VANC2"/>
    <n v="0"/>
    <s v="2020-01-01"/>
    <s v="DEDE_E"/>
    <x v="0"/>
    <x v="1"/>
    <x v="17"/>
    <x v="2"/>
  </r>
  <r>
    <n v="2020"/>
    <s v="180"/>
    <s v="4470150"/>
    <m/>
    <n v="-93985.03"/>
    <s v="Dedicated East Sales"/>
    <n v="1"/>
    <m/>
    <s v="G0000180"/>
    <s v="VANC2"/>
    <n v="0"/>
    <s v="2020-01-31"/>
    <s v="DEDE_A"/>
    <x v="0"/>
    <x v="1"/>
    <x v="17"/>
    <x v="2"/>
  </r>
  <r>
    <n v="2020"/>
    <s v="180"/>
    <s v="4470150"/>
    <m/>
    <n v="-90334.96"/>
    <s v="Dedicated East Sales"/>
    <n v="1"/>
    <m/>
    <s v="G0000180"/>
    <s v="VANC2"/>
    <n v="0"/>
    <s v="2020-01-31"/>
    <s v="DEDE_E"/>
    <x v="0"/>
    <x v="1"/>
    <x v="17"/>
    <x v="2"/>
  </r>
  <r>
    <n v="2020"/>
    <s v="180"/>
    <s v="4470150"/>
    <m/>
    <n v="-0.24"/>
    <s v="PJM PROV FOR REFUND"/>
    <n v="1"/>
    <m/>
    <s v="G0000180"/>
    <m/>
    <n v="0"/>
    <s v="2020-01-15"/>
    <s v="PJMTR_PROV"/>
    <x v="2"/>
    <x v="1"/>
    <x v="24"/>
    <x v="3"/>
  </r>
  <r>
    <n v="2020"/>
    <s v="117"/>
    <s v="4470006"/>
    <m/>
    <n v="41190.67"/>
    <s v="1205 - Balancing Spot Market E"/>
    <n v="2"/>
    <s v="KWH"/>
    <s v="G0000117"/>
    <s v="PJM"/>
    <n v="1716704"/>
    <s v="2020-02-01"/>
    <s v="PJM_ER8542"/>
    <x v="0"/>
    <x v="0"/>
    <x v="0"/>
    <x v="0"/>
  </r>
  <r>
    <n v="2020"/>
    <s v="117"/>
    <s v="4470006"/>
    <m/>
    <n v="-41190.67"/>
    <s v="1205 - Balancing Spot Market E"/>
    <n v="2"/>
    <s v="KWH"/>
    <s v="G0000117"/>
    <s v="PJM"/>
    <n v="-1716704"/>
    <s v="2020-02-29"/>
    <s v="PJM_A_8547"/>
    <x v="0"/>
    <x v="0"/>
    <x v="0"/>
    <x v="0"/>
  </r>
  <r>
    <n v="2020"/>
    <s v="117"/>
    <s v="4470006"/>
    <m/>
    <n v="-32716.35"/>
    <s v="1205 - Balancing Spot Market E"/>
    <n v="2"/>
    <s v="KWH"/>
    <s v="G0000117"/>
    <s v="PJM"/>
    <n v="-1560640"/>
    <s v="2020-02-29"/>
    <s v="PJM_E_4032"/>
    <x v="0"/>
    <x v="0"/>
    <x v="0"/>
    <x v="0"/>
  </r>
  <r>
    <n v="2020"/>
    <s v="117"/>
    <s v="4470006"/>
    <m/>
    <n v="1300.47"/>
    <s v="1215 - Balancing Transmission"/>
    <n v="2"/>
    <m/>
    <s v="G0000117"/>
    <s v="PJM"/>
    <n v="0"/>
    <s v="2020-02-01"/>
    <s v="PJM_ER8542"/>
    <x v="0"/>
    <x v="0"/>
    <x v="0"/>
    <x v="0"/>
  </r>
  <r>
    <n v="2020"/>
    <s v="117"/>
    <s v="4470006"/>
    <m/>
    <n v="-1300.49"/>
    <s v="1215 - Balancing Transmission"/>
    <n v="2"/>
    <m/>
    <s v="G0000117"/>
    <s v="PJM"/>
    <n v="0"/>
    <s v="2020-02-29"/>
    <s v="PJM_A_8547"/>
    <x v="0"/>
    <x v="0"/>
    <x v="0"/>
    <x v="0"/>
  </r>
  <r>
    <n v="2020"/>
    <s v="117"/>
    <s v="4470006"/>
    <m/>
    <n v="-18.55"/>
    <s v="1215 - Balancing Transmission"/>
    <n v="2"/>
    <m/>
    <s v="G0000117"/>
    <s v="PJM"/>
    <n v="0"/>
    <s v="2020-02-29"/>
    <s v="PJM_E_4032"/>
    <x v="0"/>
    <x v="0"/>
    <x v="0"/>
    <x v="0"/>
  </r>
  <r>
    <n v="2020"/>
    <s v="117"/>
    <s v="4470006"/>
    <m/>
    <n v="-438.35"/>
    <s v="1225 - Balancing Transmission"/>
    <n v="2"/>
    <m/>
    <s v="G0000117"/>
    <s v="PJM"/>
    <n v="0"/>
    <s v="2020-02-01"/>
    <s v="PJM_ER8542"/>
    <x v="0"/>
    <x v="0"/>
    <x v="0"/>
    <x v="0"/>
  </r>
  <r>
    <n v="2020"/>
    <s v="117"/>
    <s v="4470006"/>
    <m/>
    <n v="438.35"/>
    <s v="1225 - Balancing Transmission"/>
    <n v="2"/>
    <m/>
    <s v="G0000117"/>
    <s v="PJM"/>
    <n v="0"/>
    <s v="2020-02-29"/>
    <s v="PJM_A_8547"/>
    <x v="0"/>
    <x v="0"/>
    <x v="0"/>
    <x v="0"/>
  </r>
  <r>
    <n v="2020"/>
    <s v="117"/>
    <s v="4470006"/>
    <m/>
    <n v="110.47"/>
    <s v="1225 - Balancing Transmission"/>
    <n v="2"/>
    <m/>
    <s v="G0000117"/>
    <s v="PJM"/>
    <n v="0"/>
    <s v="2020-02-29"/>
    <s v="PJM_E_4032"/>
    <x v="0"/>
    <x v="0"/>
    <x v="0"/>
    <x v="0"/>
  </r>
  <r>
    <n v="2020"/>
    <s v="117"/>
    <s v="4470006"/>
    <m/>
    <n v="-1.42"/>
    <s v="1330A - Adj. to Reactive Suppl"/>
    <n v="2"/>
    <m/>
    <s v="G0000117"/>
    <s v="PJM"/>
    <n v="0"/>
    <s v="2020-02-29"/>
    <s v="PJM_A_8547"/>
    <x v="0"/>
    <x v="0"/>
    <x v="0"/>
    <x v="0"/>
  </r>
  <r>
    <n v="2020"/>
    <s v="117"/>
    <s v="4470006"/>
    <m/>
    <n v="191.91"/>
    <s v="Broker Comm - Actual"/>
    <n v="2"/>
    <m/>
    <s v="G0000117"/>
    <s v="AMRX2"/>
    <n v="0"/>
    <s v="2020-02-28"/>
    <s v="CA0420"/>
    <x v="0"/>
    <x v="0"/>
    <x v="1"/>
    <x v="0"/>
  </r>
  <r>
    <n v="2020"/>
    <s v="117"/>
    <s v="4470006"/>
    <m/>
    <n v="0"/>
    <s v="Broker Comm - Actual"/>
    <n v="2"/>
    <m/>
    <s v="G0000117"/>
    <s v="AMRX2"/>
    <n v="0"/>
    <s v="2020-02-29"/>
    <s v="CA0420"/>
    <x v="0"/>
    <x v="0"/>
    <x v="1"/>
    <x v="0"/>
  </r>
  <r>
    <n v="2020"/>
    <s v="117"/>
    <s v="4470006"/>
    <m/>
    <n v="55.04"/>
    <s v="Broker Comm - Actual"/>
    <n v="2"/>
    <m/>
    <s v="G0000117"/>
    <s v="APBE2"/>
    <n v="0"/>
    <s v="2020-02-28"/>
    <s v="CA0420"/>
    <x v="0"/>
    <x v="0"/>
    <x v="2"/>
    <x v="0"/>
  </r>
  <r>
    <n v="2020"/>
    <s v="117"/>
    <s v="4470006"/>
    <m/>
    <n v="0"/>
    <s v="Broker Comm - Actual"/>
    <n v="2"/>
    <m/>
    <s v="G0000117"/>
    <s v="APBE2"/>
    <n v="0"/>
    <s v="2020-02-29"/>
    <s v="CA0420"/>
    <x v="0"/>
    <x v="0"/>
    <x v="2"/>
    <x v="0"/>
  </r>
  <r>
    <n v="2020"/>
    <s v="117"/>
    <s v="4470006"/>
    <m/>
    <n v="125.06"/>
    <s v="Broker Comm - Actual"/>
    <n v="2"/>
    <m/>
    <s v="G0000117"/>
    <s v="EVOF2"/>
    <n v="0"/>
    <s v="2020-02-28"/>
    <s v="CA0420"/>
    <x v="0"/>
    <x v="0"/>
    <x v="3"/>
    <x v="0"/>
  </r>
  <r>
    <n v="2020"/>
    <s v="117"/>
    <s v="4470006"/>
    <m/>
    <n v="0"/>
    <s v="Broker Comm - Actual"/>
    <n v="2"/>
    <m/>
    <s v="G0000117"/>
    <s v="EVOF2"/>
    <n v="0"/>
    <s v="2020-02-29"/>
    <s v="CA0420"/>
    <x v="0"/>
    <x v="0"/>
    <x v="3"/>
    <x v="0"/>
  </r>
  <r>
    <n v="2020"/>
    <s v="117"/>
    <s v="4470006"/>
    <m/>
    <n v="106.53"/>
    <s v="Broker Comm - Actual"/>
    <n v="2"/>
    <m/>
    <s v="G0000117"/>
    <s v="IVGE2"/>
    <n v="0"/>
    <s v="2020-02-28"/>
    <s v="CA0420"/>
    <x v="0"/>
    <x v="0"/>
    <x v="4"/>
    <x v="0"/>
  </r>
  <r>
    <n v="2020"/>
    <s v="117"/>
    <s v="4470006"/>
    <m/>
    <n v="0"/>
    <s v="Broker Comm - Actual"/>
    <n v="2"/>
    <m/>
    <s v="G0000117"/>
    <s v="IVGE2"/>
    <n v="0"/>
    <s v="2020-02-29"/>
    <s v="CA0420"/>
    <x v="0"/>
    <x v="0"/>
    <x v="4"/>
    <x v="0"/>
  </r>
  <r>
    <n v="2020"/>
    <s v="117"/>
    <s v="4470006"/>
    <m/>
    <n v="356.1"/>
    <s v="Broker Comm - Actual"/>
    <n v="2"/>
    <m/>
    <s v="G0000117"/>
    <s v="PREE2"/>
    <n v="0"/>
    <s v="2020-02-28"/>
    <s v="CA0420"/>
    <x v="0"/>
    <x v="0"/>
    <x v="5"/>
    <x v="0"/>
  </r>
  <r>
    <n v="2020"/>
    <s v="117"/>
    <s v="4470006"/>
    <m/>
    <n v="0"/>
    <s v="Broker Comm - Actual"/>
    <n v="2"/>
    <m/>
    <s v="G0000117"/>
    <s v="PREE2"/>
    <n v="0"/>
    <s v="2020-02-29"/>
    <s v="CA0420"/>
    <x v="0"/>
    <x v="0"/>
    <x v="5"/>
    <x v="0"/>
  </r>
  <r>
    <n v="2020"/>
    <s v="117"/>
    <s v="4470006"/>
    <m/>
    <n v="4.58"/>
    <s v="Broker Comm - Actual"/>
    <n v="2"/>
    <m/>
    <s v="G0000117"/>
    <s v="PVMF2"/>
    <n v="0"/>
    <s v="2020-02-28"/>
    <s v="CA0420"/>
    <x v="0"/>
    <x v="0"/>
    <x v="27"/>
    <x v="0"/>
  </r>
  <r>
    <n v="2020"/>
    <s v="117"/>
    <s v="4470006"/>
    <m/>
    <n v="0"/>
    <s v="Broker Comm - Actual"/>
    <n v="2"/>
    <m/>
    <s v="G0000117"/>
    <s v="PVMF2"/>
    <n v="0"/>
    <s v="2020-02-29"/>
    <s v="CA0420"/>
    <x v="0"/>
    <x v="0"/>
    <x v="27"/>
    <x v="0"/>
  </r>
  <r>
    <n v="2020"/>
    <s v="117"/>
    <s v="4470006"/>
    <m/>
    <n v="8.58"/>
    <s v="Broker Comm - Actual"/>
    <n v="2"/>
    <m/>
    <s v="G0000117"/>
    <s v="TFSF2"/>
    <n v="0"/>
    <s v="2020-02-28"/>
    <s v="CA0420"/>
    <x v="0"/>
    <x v="0"/>
    <x v="7"/>
    <x v="0"/>
  </r>
  <r>
    <n v="2020"/>
    <s v="117"/>
    <s v="4470006"/>
    <m/>
    <n v="86554.3"/>
    <s v="Trading activity-sale"/>
    <n v="2"/>
    <s v="KWH"/>
    <s v="G0000117"/>
    <s v="DEOI2"/>
    <n v="1806000"/>
    <s v="2020-02-01"/>
    <s v="OFFSYS_E"/>
    <x v="0"/>
    <x v="0"/>
    <x v="8"/>
    <x v="0"/>
  </r>
  <r>
    <n v="2020"/>
    <s v="117"/>
    <s v="4470006"/>
    <m/>
    <n v="-91967.41"/>
    <s v="Trading activity-sale"/>
    <n v="2"/>
    <s v="KWH"/>
    <s v="G0000117"/>
    <s v="DEOI2"/>
    <n v="-1851000"/>
    <s v="2020-02-29"/>
    <s v="OFFSYS_A"/>
    <x v="0"/>
    <x v="0"/>
    <x v="8"/>
    <x v="0"/>
  </r>
  <r>
    <n v="2020"/>
    <s v="117"/>
    <s v="4470006"/>
    <m/>
    <n v="-88121.32"/>
    <s v="Trading activity-sale"/>
    <n v="2"/>
    <s v="KWH"/>
    <s v="G0000117"/>
    <s v="DEOI2"/>
    <n v="-1838000"/>
    <s v="2020-02-29"/>
    <s v="OFFSYS_E"/>
    <x v="0"/>
    <x v="0"/>
    <x v="8"/>
    <x v="0"/>
  </r>
  <r>
    <n v="2020"/>
    <s v="117"/>
    <s v="4470006"/>
    <m/>
    <n v="1489.54"/>
    <s v="Trading activity-sale"/>
    <n v="2"/>
    <s v="KWH"/>
    <s v="G0000117"/>
    <s v="DLPM"/>
    <n v="27000"/>
    <s v="2020-02-01"/>
    <s v="OFFSYS_E"/>
    <x v="0"/>
    <x v="0"/>
    <x v="9"/>
    <x v="0"/>
  </r>
  <r>
    <n v="2020"/>
    <s v="117"/>
    <s v="4470006"/>
    <m/>
    <n v="-1488.57"/>
    <s v="Trading activity-sale"/>
    <n v="2"/>
    <s v="KWH"/>
    <s v="G0000117"/>
    <s v="DLPM"/>
    <n v="-27000"/>
    <s v="2020-02-29"/>
    <s v="OFFSYS_A"/>
    <x v="0"/>
    <x v="0"/>
    <x v="9"/>
    <x v="0"/>
  </r>
  <r>
    <n v="2020"/>
    <s v="117"/>
    <s v="4470006"/>
    <m/>
    <n v="16536.189999999999"/>
    <s v="Trading activity-sale"/>
    <n v="2"/>
    <s v="KWH"/>
    <s v="G0000117"/>
    <s v="DPLG"/>
    <n v="340000"/>
    <s v="2020-02-01"/>
    <s v="OFFSYS_E"/>
    <x v="0"/>
    <x v="0"/>
    <x v="10"/>
    <x v="0"/>
  </r>
  <r>
    <n v="2020"/>
    <s v="117"/>
    <s v="4470006"/>
    <m/>
    <n v="-16582.05"/>
    <s v="Trading activity-sale"/>
    <n v="2"/>
    <s v="KWH"/>
    <s v="G0000117"/>
    <s v="DPLG"/>
    <n v="-341000"/>
    <s v="2020-02-29"/>
    <s v="OFFSYS_A"/>
    <x v="0"/>
    <x v="0"/>
    <x v="10"/>
    <x v="0"/>
  </r>
  <r>
    <n v="2020"/>
    <s v="117"/>
    <s v="4470006"/>
    <m/>
    <n v="-15565.43"/>
    <s v="Trading activity-sale"/>
    <n v="2"/>
    <s v="KWH"/>
    <s v="G0000117"/>
    <s v="DPLG"/>
    <n v="-320000"/>
    <s v="2020-02-29"/>
    <s v="OFFSYS_E"/>
    <x v="0"/>
    <x v="0"/>
    <x v="10"/>
    <x v="0"/>
  </r>
  <r>
    <n v="2020"/>
    <s v="117"/>
    <s v="4470006"/>
    <m/>
    <n v="400138.98"/>
    <s v="Trading activity-sale"/>
    <n v="2"/>
    <s v="KWH"/>
    <s v="G0000117"/>
    <s v="FESC"/>
    <n v="8562000"/>
    <s v="2020-02-01"/>
    <s v="OFFSYS_E"/>
    <x v="0"/>
    <x v="0"/>
    <x v="11"/>
    <x v="0"/>
  </r>
  <r>
    <n v="2020"/>
    <s v="117"/>
    <s v="4470006"/>
    <m/>
    <n v="-400531.3"/>
    <s v="Trading activity-sale"/>
    <n v="2"/>
    <s v="KWH"/>
    <s v="G0000117"/>
    <s v="FESC"/>
    <n v="-8571000"/>
    <s v="2020-02-29"/>
    <s v="OFFSYS_A"/>
    <x v="0"/>
    <x v="0"/>
    <x v="11"/>
    <x v="0"/>
  </r>
  <r>
    <n v="2020"/>
    <s v="117"/>
    <s v="4470006"/>
    <m/>
    <n v="-355343.9"/>
    <s v="Trading activity-sale"/>
    <n v="2"/>
    <s v="KWH"/>
    <s v="G0000117"/>
    <s v="FESC"/>
    <n v="-7604000"/>
    <s v="2020-02-29"/>
    <s v="OFFSYS_E"/>
    <x v="0"/>
    <x v="0"/>
    <x v="11"/>
    <x v="0"/>
  </r>
  <r>
    <n v="2020"/>
    <s v="117"/>
    <s v="4470006"/>
    <m/>
    <n v="613465.32999999996"/>
    <s v="Trading activity-sale"/>
    <n v="2"/>
    <s v="KWH"/>
    <s v="G0000117"/>
    <s v="PPLT2"/>
    <n v="13408000"/>
    <s v="2020-02-01"/>
    <s v="OFFSYS_E"/>
    <x v="0"/>
    <x v="0"/>
    <x v="12"/>
    <x v="0"/>
  </r>
  <r>
    <n v="2020"/>
    <s v="117"/>
    <s v="4470006"/>
    <m/>
    <n v="-618605.77"/>
    <s v="Trading activity-sale"/>
    <n v="2"/>
    <s v="KWH"/>
    <s v="G0000117"/>
    <s v="PPLT2"/>
    <n v="-13520000"/>
    <s v="2020-02-29"/>
    <s v="OFFSYS_A"/>
    <x v="0"/>
    <x v="0"/>
    <x v="12"/>
    <x v="0"/>
  </r>
  <r>
    <n v="2020"/>
    <s v="117"/>
    <s v="4470006"/>
    <m/>
    <n v="-555448.55000000005"/>
    <s v="Trading activity-sale"/>
    <n v="2"/>
    <s v="KWH"/>
    <s v="G0000117"/>
    <s v="PPLT2"/>
    <n v="-12136000"/>
    <s v="2020-02-29"/>
    <s v="OFFSYS_E"/>
    <x v="0"/>
    <x v="0"/>
    <x v="12"/>
    <x v="0"/>
  </r>
  <r>
    <n v="2020"/>
    <s v="117"/>
    <s v="4470010"/>
    <m/>
    <n v="-613867.4"/>
    <s v="1200 - Day-Ahead Spot Market E"/>
    <n v="2"/>
    <s v="KWH"/>
    <s v="G0000117"/>
    <s v="PJM"/>
    <n v="-27508284"/>
    <s v="2020-02-01"/>
    <s v="PJM_ER9375"/>
    <x v="0"/>
    <x v="0"/>
    <x v="0"/>
    <x v="0"/>
  </r>
  <r>
    <n v="2020"/>
    <s v="117"/>
    <s v="4470010"/>
    <m/>
    <n v="-7487.14"/>
    <s v="1200 - Day-Ahead Spot Market E"/>
    <n v="2"/>
    <s v="KWH"/>
    <s v="G0000117"/>
    <s v="PJM"/>
    <n v="-336133"/>
    <s v="2020-02-01"/>
    <s v="PJM_ER9383"/>
    <x v="0"/>
    <x v="0"/>
    <x v="0"/>
    <x v="0"/>
  </r>
  <r>
    <n v="2020"/>
    <s v="117"/>
    <s v="4470010"/>
    <m/>
    <n v="613867.4"/>
    <s v="1200 - Day-Ahead Spot Market E"/>
    <n v="2"/>
    <s v="KWH"/>
    <s v="G0000117"/>
    <s v="PJM"/>
    <n v="27508284"/>
    <s v="2020-02-29"/>
    <s v="PJM_A_9379"/>
    <x v="0"/>
    <x v="0"/>
    <x v="0"/>
    <x v="0"/>
  </r>
  <r>
    <n v="2020"/>
    <s v="117"/>
    <s v="4470010"/>
    <m/>
    <n v="7487.14"/>
    <s v="1200 - Day-Ahead Spot Market E"/>
    <n v="2"/>
    <s v="KWH"/>
    <s v="G0000117"/>
    <s v="PJM"/>
    <n v="336133"/>
    <s v="2020-02-29"/>
    <s v="PJM_A_9387"/>
    <x v="0"/>
    <x v="0"/>
    <x v="0"/>
    <x v="0"/>
  </r>
  <r>
    <n v="2020"/>
    <s v="117"/>
    <s v="4470010"/>
    <m/>
    <n v="525642.43000000005"/>
    <s v="1200 - Day-Ahead Spot Market E"/>
    <n v="2"/>
    <s v="KWH"/>
    <s v="G0000117"/>
    <s v="PJM"/>
    <n v="26599743"/>
    <s v="2020-02-29"/>
    <s v="PJM_E_4182"/>
    <x v="0"/>
    <x v="0"/>
    <x v="0"/>
    <x v="0"/>
  </r>
  <r>
    <n v="2020"/>
    <s v="117"/>
    <s v="4470010"/>
    <m/>
    <n v="-23804.21"/>
    <s v="1205 - Balancing Spot Market E"/>
    <n v="2"/>
    <s v="KWH"/>
    <s v="G0000117"/>
    <s v="PJM"/>
    <n v="-1037392"/>
    <s v="2020-02-01"/>
    <s v="PJM_ER9375"/>
    <x v="0"/>
    <x v="0"/>
    <x v="0"/>
    <x v="0"/>
  </r>
  <r>
    <n v="2020"/>
    <s v="117"/>
    <s v="4470010"/>
    <m/>
    <n v="-97.3"/>
    <s v="1205 - Balancing Spot Market E"/>
    <n v="2"/>
    <s v="KWH"/>
    <s v="G0000117"/>
    <s v="PJM"/>
    <n v="-3818"/>
    <s v="2020-02-01"/>
    <s v="PJM_ER9383"/>
    <x v="0"/>
    <x v="0"/>
    <x v="0"/>
    <x v="0"/>
  </r>
  <r>
    <n v="2020"/>
    <s v="117"/>
    <s v="4470010"/>
    <m/>
    <n v="23857.59"/>
    <s v="1205 - Balancing Spot Market E"/>
    <n v="2"/>
    <s v="KWH"/>
    <s v="G0000117"/>
    <s v="PJM"/>
    <n v="1039930"/>
    <s v="2020-02-29"/>
    <s v="PJM_A_9379"/>
    <x v="0"/>
    <x v="0"/>
    <x v="0"/>
    <x v="0"/>
  </r>
  <r>
    <n v="2020"/>
    <s v="117"/>
    <s v="4470010"/>
    <m/>
    <n v="97.3"/>
    <s v="1205 - Balancing Spot Market E"/>
    <n v="2"/>
    <s v="KWH"/>
    <s v="G0000117"/>
    <s v="PJM"/>
    <n v="3818"/>
    <s v="2020-02-29"/>
    <s v="PJM_A_9387"/>
    <x v="0"/>
    <x v="0"/>
    <x v="0"/>
    <x v="0"/>
  </r>
  <r>
    <n v="2020"/>
    <s v="117"/>
    <s v="4470010"/>
    <m/>
    <n v="-5411.99"/>
    <s v="1205 - Balancing Spot Market E"/>
    <n v="2"/>
    <s v="KWH"/>
    <s v="G0000117"/>
    <s v="PJM"/>
    <n v="-392721"/>
    <s v="2020-02-29"/>
    <s v="PJM_E_4182"/>
    <x v="0"/>
    <x v="0"/>
    <x v="0"/>
    <x v="0"/>
  </r>
  <r>
    <n v="2020"/>
    <s v="117"/>
    <s v="4470010"/>
    <m/>
    <n v="14242.18"/>
    <s v="1210 - Day-Ahead Transmission"/>
    <n v="2"/>
    <m/>
    <s v="G0000117"/>
    <s v="PJM"/>
    <n v="0"/>
    <s v="2020-02-01"/>
    <s v="PJM_ER9375"/>
    <x v="0"/>
    <x v="0"/>
    <x v="0"/>
    <x v="0"/>
  </r>
  <r>
    <n v="2020"/>
    <s v="117"/>
    <s v="4470010"/>
    <m/>
    <n v="-132.57"/>
    <s v="1210 - Day-Ahead Transmission"/>
    <n v="2"/>
    <m/>
    <s v="G0000117"/>
    <s v="PJM"/>
    <n v="0"/>
    <s v="2020-02-01"/>
    <s v="PJM_ER9383"/>
    <x v="0"/>
    <x v="0"/>
    <x v="0"/>
    <x v="0"/>
  </r>
  <r>
    <n v="2020"/>
    <s v="117"/>
    <s v="4470010"/>
    <m/>
    <n v="-14242.18"/>
    <s v="1210 - Day-Ahead Transmission"/>
    <n v="2"/>
    <m/>
    <s v="G0000117"/>
    <s v="PJM"/>
    <n v="0"/>
    <s v="2020-02-29"/>
    <s v="PJM_A_9379"/>
    <x v="0"/>
    <x v="0"/>
    <x v="0"/>
    <x v="0"/>
  </r>
  <r>
    <n v="2020"/>
    <s v="117"/>
    <s v="4470010"/>
    <m/>
    <n v="132.57"/>
    <s v="1210 - Day-Ahead Transmission"/>
    <n v="2"/>
    <m/>
    <s v="G0000117"/>
    <s v="PJM"/>
    <n v="0"/>
    <s v="2020-02-29"/>
    <s v="PJM_A_9387"/>
    <x v="0"/>
    <x v="0"/>
    <x v="0"/>
    <x v="0"/>
  </r>
  <r>
    <n v="2020"/>
    <s v="117"/>
    <s v="4470010"/>
    <m/>
    <n v="-9123.6299999999992"/>
    <s v="1210 - Day-Ahead Transmission"/>
    <n v="2"/>
    <m/>
    <s v="G0000117"/>
    <s v="PJM"/>
    <n v="0"/>
    <s v="2020-02-29"/>
    <s v="PJM_E_4182"/>
    <x v="0"/>
    <x v="0"/>
    <x v="0"/>
    <x v="0"/>
  </r>
  <r>
    <n v="2020"/>
    <s v="117"/>
    <s v="4470010"/>
    <m/>
    <n v="-90.91"/>
    <s v="1215 - Balancing Transmission"/>
    <n v="2"/>
    <m/>
    <s v="G0000117"/>
    <s v="PJM"/>
    <n v="0"/>
    <s v="2020-02-01"/>
    <s v="PJM_ER9375"/>
    <x v="0"/>
    <x v="0"/>
    <x v="0"/>
    <x v="0"/>
  </r>
  <r>
    <n v="2020"/>
    <s v="117"/>
    <s v="4470010"/>
    <m/>
    <n v="4.38"/>
    <s v="1215 - Balancing Transmission"/>
    <n v="2"/>
    <m/>
    <s v="G0000117"/>
    <s v="PJM"/>
    <n v="0"/>
    <s v="2020-02-01"/>
    <s v="PJM_ER9383"/>
    <x v="0"/>
    <x v="0"/>
    <x v="0"/>
    <x v="0"/>
  </r>
  <r>
    <n v="2020"/>
    <s v="117"/>
    <s v="4470010"/>
    <m/>
    <n v="90.91"/>
    <s v="1215 - Balancing Transmission"/>
    <n v="2"/>
    <m/>
    <s v="G0000117"/>
    <s v="PJM"/>
    <n v="0"/>
    <s v="2020-02-29"/>
    <s v="PJM_A_9379"/>
    <x v="0"/>
    <x v="0"/>
    <x v="0"/>
    <x v="0"/>
  </r>
  <r>
    <n v="2020"/>
    <s v="117"/>
    <s v="4470010"/>
    <m/>
    <n v="-4.38"/>
    <s v="1215 - Balancing Transmission"/>
    <n v="2"/>
    <m/>
    <s v="G0000117"/>
    <s v="PJM"/>
    <n v="0"/>
    <s v="2020-02-29"/>
    <s v="PJM_A_9387"/>
    <x v="0"/>
    <x v="0"/>
    <x v="0"/>
    <x v="0"/>
  </r>
  <r>
    <n v="2020"/>
    <s v="117"/>
    <s v="4470010"/>
    <m/>
    <n v="-348.28"/>
    <s v="1215 - Balancing Transmission"/>
    <n v="2"/>
    <m/>
    <s v="G0000117"/>
    <s v="PJM"/>
    <n v="0"/>
    <s v="2020-02-29"/>
    <s v="PJM_E_4182"/>
    <x v="0"/>
    <x v="0"/>
    <x v="0"/>
    <x v="0"/>
  </r>
  <r>
    <n v="2020"/>
    <s v="117"/>
    <s v="4470010"/>
    <m/>
    <n v="2601.84"/>
    <s v="1220 - Day-Ahead Transmission"/>
    <n v="2"/>
    <m/>
    <s v="G0000117"/>
    <s v="PJM"/>
    <n v="0"/>
    <s v="2020-02-01"/>
    <s v="PJM_ER9375"/>
    <x v="0"/>
    <x v="0"/>
    <x v="0"/>
    <x v="0"/>
  </r>
  <r>
    <n v="2020"/>
    <s v="117"/>
    <s v="4470010"/>
    <m/>
    <n v="-314.83"/>
    <s v="1220 - Day-Ahead Transmission"/>
    <n v="2"/>
    <m/>
    <s v="G0000117"/>
    <s v="PJM"/>
    <n v="0"/>
    <s v="2020-02-01"/>
    <s v="PJM_ER9383"/>
    <x v="0"/>
    <x v="0"/>
    <x v="0"/>
    <x v="0"/>
  </r>
  <r>
    <n v="2020"/>
    <s v="117"/>
    <s v="4470010"/>
    <m/>
    <n v="-2601.84"/>
    <s v="1220 - Day-Ahead Transmission"/>
    <n v="2"/>
    <m/>
    <s v="G0000117"/>
    <s v="PJM"/>
    <n v="0"/>
    <s v="2020-02-29"/>
    <s v="PJM_A_9379"/>
    <x v="0"/>
    <x v="0"/>
    <x v="0"/>
    <x v="0"/>
  </r>
  <r>
    <n v="2020"/>
    <s v="117"/>
    <s v="4470010"/>
    <m/>
    <n v="314.83"/>
    <s v="1220 - Day-Ahead Transmission"/>
    <n v="2"/>
    <m/>
    <s v="G0000117"/>
    <s v="PJM"/>
    <n v="0"/>
    <s v="2020-02-29"/>
    <s v="PJM_A_9387"/>
    <x v="0"/>
    <x v="0"/>
    <x v="0"/>
    <x v="0"/>
  </r>
  <r>
    <n v="2020"/>
    <s v="117"/>
    <s v="4470010"/>
    <m/>
    <n v="-1422.37"/>
    <s v="1220 - Day-Ahead Transmission"/>
    <n v="2"/>
    <m/>
    <s v="G0000117"/>
    <s v="PJM"/>
    <n v="0"/>
    <s v="2020-02-29"/>
    <s v="PJM_E_4182"/>
    <x v="0"/>
    <x v="0"/>
    <x v="0"/>
    <x v="0"/>
  </r>
  <r>
    <n v="2020"/>
    <s v="117"/>
    <s v="4470010"/>
    <m/>
    <n v="-107.99"/>
    <s v="1225 - Balancing Transmission"/>
    <n v="2"/>
    <m/>
    <s v="G0000117"/>
    <s v="PJM"/>
    <n v="0"/>
    <s v="2020-02-01"/>
    <s v="PJM_ER9375"/>
    <x v="0"/>
    <x v="0"/>
    <x v="0"/>
    <x v="0"/>
  </r>
  <r>
    <n v="2020"/>
    <s v="117"/>
    <s v="4470010"/>
    <m/>
    <n v="3.47"/>
    <s v="1225 - Balancing Transmission"/>
    <n v="2"/>
    <m/>
    <s v="G0000117"/>
    <s v="PJM"/>
    <n v="0"/>
    <s v="2020-02-01"/>
    <s v="PJM_ER9383"/>
    <x v="0"/>
    <x v="0"/>
    <x v="0"/>
    <x v="0"/>
  </r>
  <r>
    <n v="2020"/>
    <s v="117"/>
    <s v="4470010"/>
    <m/>
    <n v="107.99"/>
    <s v="1225 - Balancing Transmission"/>
    <n v="2"/>
    <m/>
    <s v="G0000117"/>
    <s v="PJM"/>
    <n v="0"/>
    <s v="2020-02-29"/>
    <s v="PJM_A_9379"/>
    <x v="0"/>
    <x v="0"/>
    <x v="0"/>
    <x v="0"/>
  </r>
  <r>
    <n v="2020"/>
    <s v="117"/>
    <s v="4470010"/>
    <m/>
    <n v="-3.47"/>
    <s v="1225 - Balancing Transmission"/>
    <n v="2"/>
    <m/>
    <s v="G0000117"/>
    <s v="PJM"/>
    <n v="0"/>
    <s v="2020-02-29"/>
    <s v="PJM_A_9387"/>
    <x v="0"/>
    <x v="0"/>
    <x v="0"/>
    <x v="0"/>
  </r>
  <r>
    <n v="2020"/>
    <s v="117"/>
    <s v="4470010"/>
    <m/>
    <n v="-199.52"/>
    <s v="1225 - Balancing Transmission"/>
    <n v="2"/>
    <m/>
    <s v="G0000117"/>
    <s v="PJM"/>
    <n v="0"/>
    <s v="2020-02-29"/>
    <s v="PJM_E_4182"/>
    <x v="0"/>
    <x v="0"/>
    <x v="0"/>
    <x v="0"/>
  </r>
  <r>
    <n v="2020"/>
    <s v="117"/>
    <s v="4470010"/>
    <m/>
    <n v="48.59"/>
    <s v="1230 - Inadvertent Interchange"/>
    <n v="2"/>
    <m/>
    <s v="G0000117"/>
    <s v="PJM"/>
    <n v="0"/>
    <s v="2020-02-01"/>
    <s v="PJM_ER9375"/>
    <x v="0"/>
    <x v="0"/>
    <x v="0"/>
    <x v="0"/>
  </r>
  <r>
    <n v="2020"/>
    <s v="117"/>
    <s v="4470010"/>
    <m/>
    <n v="0.59"/>
    <s v="1230 - Inadvertent Interchange"/>
    <n v="2"/>
    <m/>
    <s v="G0000117"/>
    <s v="PJM"/>
    <n v="0"/>
    <s v="2020-02-01"/>
    <s v="PJM_ER9383"/>
    <x v="0"/>
    <x v="0"/>
    <x v="0"/>
    <x v="0"/>
  </r>
  <r>
    <n v="2020"/>
    <s v="117"/>
    <s v="4470010"/>
    <m/>
    <n v="-37.869999999999997"/>
    <s v="1230 - Inadvertent Interchange"/>
    <n v="2"/>
    <m/>
    <s v="G0000117"/>
    <s v="PJM"/>
    <n v="0"/>
    <s v="2020-02-29"/>
    <s v="PJM_A_9379"/>
    <x v="0"/>
    <x v="0"/>
    <x v="0"/>
    <x v="0"/>
  </r>
  <r>
    <n v="2020"/>
    <s v="117"/>
    <s v="4470010"/>
    <m/>
    <n v="-0.46"/>
    <s v="1230 - Inadvertent Interchange"/>
    <n v="2"/>
    <m/>
    <s v="G0000117"/>
    <s v="PJM"/>
    <n v="0"/>
    <s v="2020-02-29"/>
    <s v="PJM_A_9387"/>
    <x v="0"/>
    <x v="0"/>
    <x v="0"/>
    <x v="0"/>
  </r>
  <r>
    <n v="2020"/>
    <s v="117"/>
    <s v="4470010"/>
    <m/>
    <n v="-123.92"/>
    <s v="1230 - Inadvertent Interchange"/>
    <n v="2"/>
    <m/>
    <s v="G0000117"/>
    <s v="PJM"/>
    <n v="0"/>
    <s v="2020-02-29"/>
    <s v="PJM_E_4182"/>
    <x v="0"/>
    <x v="0"/>
    <x v="0"/>
    <x v="0"/>
  </r>
  <r>
    <n v="2020"/>
    <s v="117"/>
    <s v="4470010"/>
    <m/>
    <n v="15.22"/>
    <s v="1242 - Day-Ahead Load Response"/>
    <n v="2"/>
    <m/>
    <s v="G0000117"/>
    <s v="PJM"/>
    <n v="0"/>
    <s v="2020-02-29"/>
    <s v="PJM_A_9379"/>
    <x v="0"/>
    <x v="0"/>
    <x v="0"/>
    <x v="0"/>
  </r>
  <r>
    <n v="2020"/>
    <s v="117"/>
    <s v="4470010"/>
    <m/>
    <n v="1.24"/>
    <s v="1243 - Real-Time Load Response"/>
    <n v="2"/>
    <m/>
    <s v="G0000117"/>
    <s v="PJM"/>
    <n v="0"/>
    <s v="2020-02-29"/>
    <s v="PJM_A_9379"/>
    <x v="0"/>
    <x v="0"/>
    <x v="0"/>
    <x v="0"/>
  </r>
  <r>
    <n v="2020"/>
    <s v="117"/>
    <s v="4470010"/>
    <m/>
    <n v="-0.22"/>
    <s v="1250A - Adj. to Meter Error Co"/>
    <n v="2"/>
    <m/>
    <s v="G0000117"/>
    <s v="PJM"/>
    <n v="0"/>
    <s v="2020-02-29"/>
    <s v="PJM_A_9379"/>
    <x v="0"/>
    <x v="0"/>
    <x v="0"/>
    <x v="0"/>
  </r>
  <r>
    <n v="2020"/>
    <s v="117"/>
    <s v="4470010"/>
    <m/>
    <n v="-6026.2"/>
    <s v="1301 - Schedule 9-1: Control A"/>
    <n v="2"/>
    <m/>
    <s v="G0000117"/>
    <s v="PJM"/>
    <n v="0"/>
    <s v="2020-02-01"/>
    <s v="PJM_ER9375"/>
    <x v="0"/>
    <x v="0"/>
    <x v="0"/>
    <x v="0"/>
  </r>
  <r>
    <n v="2020"/>
    <s v="117"/>
    <s v="4470010"/>
    <m/>
    <n v="6440.5"/>
    <s v="1301 - Schedule 9-1: Control A"/>
    <n v="2"/>
    <m/>
    <s v="G0000117"/>
    <s v="PJM"/>
    <n v="0"/>
    <s v="2020-02-29"/>
    <s v="PJM_A_9379"/>
    <x v="0"/>
    <x v="0"/>
    <x v="0"/>
    <x v="0"/>
  </r>
  <r>
    <n v="2020"/>
    <s v="117"/>
    <s v="4470010"/>
    <m/>
    <n v="5720.67"/>
    <s v="1301 - Schedule 9-1: Control A"/>
    <n v="2"/>
    <m/>
    <s v="G0000117"/>
    <s v="PJM"/>
    <n v="0"/>
    <s v="2020-02-29"/>
    <s v="PJM_E_4182"/>
    <x v="0"/>
    <x v="0"/>
    <x v="0"/>
    <x v="0"/>
  </r>
  <r>
    <n v="2020"/>
    <s v="117"/>
    <s v="4470010"/>
    <m/>
    <n v="-1354.68"/>
    <s v="1303 - Schedule 9-3: Market Su"/>
    <n v="2"/>
    <m/>
    <s v="G0000117"/>
    <s v="PJM"/>
    <n v="0"/>
    <s v="2020-02-01"/>
    <s v="PJM_ER9375"/>
    <x v="0"/>
    <x v="0"/>
    <x v="0"/>
    <x v="0"/>
  </r>
  <r>
    <n v="2020"/>
    <s v="117"/>
    <s v="4470010"/>
    <m/>
    <n v="1447.64"/>
    <s v="1303 - Schedule 9-3: Market Su"/>
    <n v="2"/>
    <m/>
    <s v="G0000117"/>
    <s v="PJM"/>
    <n v="0"/>
    <s v="2020-02-29"/>
    <s v="PJM_A_9379"/>
    <x v="0"/>
    <x v="0"/>
    <x v="0"/>
    <x v="0"/>
  </r>
  <r>
    <n v="2020"/>
    <s v="117"/>
    <s v="4470010"/>
    <m/>
    <n v="1286.55"/>
    <s v="1303 - Schedule 9-3: Market Su"/>
    <n v="2"/>
    <m/>
    <s v="G0000117"/>
    <s v="PJM"/>
    <n v="0"/>
    <s v="2020-02-29"/>
    <s v="PJM_E_4182"/>
    <x v="0"/>
    <x v="0"/>
    <x v="0"/>
    <x v="0"/>
  </r>
  <r>
    <n v="2020"/>
    <s v="117"/>
    <s v="4470010"/>
    <m/>
    <n v="-47.76"/>
    <s v="1304 - Schedule 9-4: Regulatio"/>
    <n v="2"/>
    <m/>
    <s v="G0000117"/>
    <s v="PJM"/>
    <n v="0"/>
    <s v="2020-02-01"/>
    <s v="PJM_ER9375"/>
    <x v="0"/>
    <x v="0"/>
    <x v="0"/>
    <x v="0"/>
  </r>
  <r>
    <n v="2020"/>
    <s v="117"/>
    <s v="4470010"/>
    <m/>
    <n v="50.09"/>
    <s v="1304 - Schedule 9-4: Regulatio"/>
    <n v="2"/>
    <m/>
    <s v="G0000117"/>
    <s v="PJM"/>
    <n v="0"/>
    <s v="2020-02-29"/>
    <s v="PJM_A_9379"/>
    <x v="0"/>
    <x v="0"/>
    <x v="0"/>
    <x v="0"/>
  </r>
  <r>
    <n v="2020"/>
    <s v="117"/>
    <s v="4470010"/>
    <m/>
    <n v="45.1"/>
    <s v="1304 - Schedule 9-4: Regulatio"/>
    <n v="2"/>
    <m/>
    <s v="G0000117"/>
    <s v="PJM"/>
    <n v="0"/>
    <s v="2020-02-29"/>
    <s v="PJM_E_4182"/>
    <x v="0"/>
    <x v="0"/>
    <x v="0"/>
    <x v="0"/>
  </r>
  <r>
    <n v="2020"/>
    <s v="117"/>
    <s v="4470010"/>
    <m/>
    <n v="-272.10000000000002"/>
    <s v="1305 - Schedule 9-5: Capacity"/>
    <n v="2"/>
    <m/>
    <s v="G0000117"/>
    <s v="PJM"/>
    <n v="0"/>
    <s v="2020-02-01"/>
    <s v="PJM_ER9375"/>
    <x v="0"/>
    <x v="0"/>
    <x v="0"/>
    <x v="0"/>
  </r>
  <r>
    <n v="2020"/>
    <s v="117"/>
    <s v="4470010"/>
    <m/>
    <n v="280.56"/>
    <s v="1305 - Schedule 9-5: Capacity"/>
    <n v="2"/>
    <m/>
    <s v="G0000117"/>
    <s v="PJM"/>
    <n v="0"/>
    <s v="2020-02-29"/>
    <s v="PJM_A_9379"/>
    <x v="0"/>
    <x v="0"/>
    <x v="0"/>
    <x v="0"/>
  </r>
  <r>
    <n v="2020"/>
    <s v="117"/>
    <s v="4470010"/>
    <m/>
    <n v="255.5"/>
    <s v="1305 - Schedule 9-5: Capacity"/>
    <n v="2"/>
    <m/>
    <s v="G0000117"/>
    <s v="PJM"/>
    <n v="0"/>
    <s v="2020-02-29"/>
    <s v="PJM_E_4182"/>
    <x v="0"/>
    <x v="0"/>
    <x v="0"/>
    <x v="0"/>
  </r>
  <r>
    <n v="2020"/>
    <s v="117"/>
    <s v="4470010"/>
    <m/>
    <n v="144.66"/>
    <s v="1307 - Schedule 9-3 Offset: Ma"/>
    <n v="2"/>
    <m/>
    <s v="G0000117"/>
    <s v="PJM"/>
    <n v="0"/>
    <s v="2020-02-01"/>
    <s v="PJM_ER9375"/>
    <x v="0"/>
    <x v="0"/>
    <x v="0"/>
    <x v="0"/>
  </r>
  <r>
    <n v="2020"/>
    <s v="117"/>
    <s v="4470010"/>
    <m/>
    <n v="-154.61000000000001"/>
    <s v="1307 - Schedule 9-3 Offset: Ma"/>
    <n v="2"/>
    <m/>
    <s v="G0000117"/>
    <s v="PJM"/>
    <n v="0"/>
    <s v="2020-02-29"/>
    <s v="PJM_A_9379"/>
    <x v="0"/>
    <x v="0"/>
    <x v="0"/>
    <x v="0"/>
  </r>
  <r>
    <n v="2020"/>
    <s v="117"/>
    <s v="4470010"/>
    <m/>
    <n v="-137.4"/>
    <s v="1307 - Schedule 9-3 Offset: Ma"/>
    <n v="2"/>
    <m/>
    <s v="G0000117"/>
    <s v="PJM"/>
    <n v="0"/>
    <s v="2020-02-29"/>
    <s v="PJM_E_4182"/>
    <x v="0"/>
    <x v="0"/>
    <x v="0"/>
    <x v="0"/>
  </r>
  <r>
    <n v="2020"/>
    <s v="117"/>
    <s v="4470010"/>
    <m/>
    <n v="1029.3900000000001"/>
    <s v="1308 - Schedule 9-1: Control A"/>
    <n v="2"/>
    <m/>
    <s v="G0000117"/>
    <s v="PJM"/>
    <n v="0"/>
    <s v="2020-02-01"/>
    <s v="PJM_ER9375"/>
    <x v="0"/>
    <x v="0"/>
    <x v="0"/>
    <x v="0"/>
  </r>
  <r>
    <n v="2020"/>
    <s v="117"/>
    <s v="4470010"/>
    <m/>
    <n v="-1100.1400000000001"/>
    <s v="1308 - Schedule 9-1: Control A"/>
    <n v="2"/>
    <m/>
    <s v="G0000117"/>
    <s v="PJM"/>
    <n v="0"/>
    <s v="2020-02-29"/>
    <s v="PJM_A_9379"/>
    <x v="0"/>
    <x v="0"/>
    <x v="0"/>
    <x v="0"/>
  </r>
  <r>
    <n v="2020"/>
    <s v="117"/>
    <s v="4470010"/>
    <m/>
    <n v="-960.89"/>
    <s v="1308 - Schedule 9-1: Control A"/>
    <n v="2"/>
    <m/>
    <s v="G0000117"/>
    <s v="PJM"/>
    <n v="0"/>
    <s v="2020-02-29"/>
    <s v="PJM_E_4182"/>
    <x v="0"/>
    <x v="0"/>
    <x v="0"/>
    <x v="0"/>
  </r>
  <r>
    <n v="2020"/>
    <s v="117"/>
    <s v="4470010"/>
    <m/>
    <n v="233.86"/>
    <s v="1310 - Schedule 9-3: Market Su"/>
    <n v="2"/>
    <m/>
    <s v="G0000117"/>
    <s v="PJM"/>
    <n v="0"/>
    <s v="2020-02-01"/>
    <s v="PJM_ER9375"/>
    <x v="0"/>
    <x v="0"/>
    <x v="0"/>
    <x v="0"/>
  </r>
  <r>
    <n v="2020"/>
    <s v="117"/>
    <s v="4470010"/>
    <m/>
    <n v="-249.93"/>
    <s v="1310 - Schedule 9-3: Market Su"/>
    <n v="2"/>
    <m/>
    <s v="G0000117"/>
    <s v="PJM"/>
    <n v="0"/>
    <s v="2020-02-29"/>
    <s v="PJM_A_9379"/>
    <x v="0"/>
    <x v="0"/>
    <x v="0"/>
    <x v="0"/>
  </r>
  <r>
    <n v="2020"/>
    <s v="117"/>
    <s v="4470010"/>
    <m/>
    <n v="-218.34"/>
    <s v="1310 - Schedule 9-3: Market Su"/>
    <n v="2"/>
    <m/>
    <s v="G0000117"/>
    <s v="PJM"/>
    <n v="0"/>
    <s v="2020-02-29"/>
    <s v="PJM_E_4182"/>
    <x v="0"/>
    <x v="0"/>
    <x v="0"/>
    <x v="0"/>
  </r>
  <r>
    <n v="2020"/>
    <s v="117"/>
    <s v="4470010"/>
    <m/>
    <n v="18.3"/>
    <s v="1311 - Schedule 9-4: Regulatio"/>
    <n v="2"/>
    <m/>
    <s v="G0000117"/>
    <s v="PJM"/>
    <n v="0"/>
    <s v="2020-02-01"/>
    <s v="PJM_ER9375"/>
    <x v="0"/>
    <x v="0"/>
    <x v="0"/>
    <x v="0"/>
  </r>
  <r>
    <n v="2020"/>
    <s v="117"/>
    <s v="4470010"/>
    <m/>
    <n v="-19.489999999999998"/>
    <s v="1311 - Schedule 9-4: Regulatio"/>
    <n v="2"/>
    <m/>
    <s v="G0000117"/>
    <s v="PJM"/>
    <n v="0"/>
    <s v="2020-02-29"/>
    <s v="PJM_A_9379"/>
    <x v="0"/>
    <x v="0"/>
    <x v="0"/>
    <x v="0"/>
  </r>
  <r>
    <n v="2020"/>
    <s v="117"/>
    <s v="4470010"/>
    <m/>
    <n v="-17.53"/>
    <s v="1311 - Schedule 9-4: Regulatio"/>
    <n v="2"/>
    <m/>
    <s v="G0000117"/>
    <s v="PJM"/>
    <n v="0"/>
    <s v="2020-02-29"/>
    <s v="PJM_E_4182"/>
    <x v="0"/>
    <x v="0"/>
    <x v="0"/>
    <x v="0"/>
  </r>
  <r>
    <n v="2020"/>
    <s v="117"/>
    <s v="4470010"/>
    <m/>
    <n v="39.28"/>
    <s v="1312 - Schedule 9-5: Capacity"/>
    <n v="2"/>
    <m/>
    <s v="G0000117"/>
    <s v="PJM"/>
    <n v="0"/>
    <s v="2020-02-01"/>
    <s v="PJM_ER9375"/>
    <x v="0"/>
    <x v="0"/>
    <x v="0"/>
    <x v="0"/>
  </r>
  <r>
    <n v="2020"/>
    <s v="117"/>
    <s v="4470010"/>
    <m/>
    <n v="-41.88"/>
    <s v="1312 - Schedule 9-5: Capacity"/>
    <n v="2"/>
    <m/>
    <s v="G0000117"/>
    <s v="PJM"/>
    <n v="0"/>
    <s v="2020-02-29"/>
    <s v="PJM_A_9379"/>
    <x v="0"/>
    <x v="0"/>
    <x v="0"/>
    <x v="0"/>
  </r>
  <r>
    <n v="2020"/>
    <s v="117"/>
    <s v="4470010"/>
    <m/>
    <n v="-37.369999999999997"/>
    <s v="1312 - Schedule 9-5: Capacity"/>
    <n v="2"/>
    <m/>
    <s v="G0000117"/>
    <s v="PJM"/>
    <n v="0"/>
    <s v="2020-02-29"/>
    <s v="PJM_E_4182"/>
    <x v="0"/>
    <x v="0"/>
    <x v="0"/>
    <x v="0"/>
  </r>
  <r>
    <n v="2020"/>
    <s v="117"/>
    <s v="4470010"/>
    <m/>
    <n v="-144.66"/>
    <s v="1313 - Schedule 9-PJMSettlemen"/>
    <n v="2"/>
    <m/>
    <s v="G0000117"/>
    <s v="PJM"/>
    <n v="0"/>
    <s v="2020-02-01"/>
    <s v="PJM_ER9375"/>
    <x v="0"/>
    <x v="0"/>
    <x v="0"/>
    <x v="0"/>
  </r>
  <r>
    <n v="2020"/>
    <s v="117"/>
    <s v="4470010"/>
    <m/>
    <n v="154.61000000000001"/>
    <s v="1313 - Schedule 9-PJMSettlemen"/>
    <n v="2"/>
    <m/>
    <s v="G0000117"/>
    <s v="PJM"/>
    <n v="0"/>
    <s v="2020-02-29"/>
    <s v="PJM_A_9379"/>
    <x v="0"/>
    <x v="0"/>
    <x v="0"/>
    <x v="0"/>
  </r>
  <r>
    <n v="2020"/>
    <s v="117"/>
    <s v="4470010"/>
    <m/>
    <n v="137.4"/>
    <s v="1313 - Schedule 9-PJMSettlemen"/>
    <n v="2"/>
    <m/>
    <s v="G0000117"/>
    <s v="PJM"/>
    <n v="0"/>
    <s v="2020-02-29"/>
    <s v="PJM_E_4182"/>
    <x v="0"/>
    <x v="0"/>
    <x v="0"/>
    <x v="0"/>
  </r>
  <r>
    <n v="2020"/>
    <s v="117"/>
    <s v="4470010"/>
    <m/>
    <n v="-192.62"/>
    <s v="1314 - Schedule 9-Market Monit"/>
    <n v="2"/>
    <m/>
    <s v="G0000117"/>
    <s v="PJM"/>
    <n v="0"/>
    <s v="2020-02-01"/>
    <s v="PJM_ER9375"/>
    <x v="0"/>
    <x v="0"/>
    <x v="0"/>
    <x v="0"/>
  </r>
  <r>
    <n v="2020"/>
    <s v="117"/>
    <s v="4470010"/>
    <m/>
    <n v="205.86"/>
    <s v="1314 - Schedule 9-Market Monit"/>
    <n v="2"/>
    <m/>
    <s v="G0000117"/>
    <s v="PJM"/>
    <n v="0"/>
    <s v="2020-02-29"/>
    <s v="PJM_A_9379"/>
    <x v="0"/>
    <x v="0"/>
    <x v="0"/>
    <x v="0"/>
  </r>
  <r>
    <n v="2020"/>
    <s v="117"/>
    <s v="4470010"/>
    <m/>
    <n v="183.01"/>
    <s v="1314 - Schedule 9-Market Monit"/>
    <n v="2"/>
    <m/>
    <s v="G0000117"/>
    <s v="PJM"/>
    <n v="0"/>
    <s v="2020-02-29"/>
    <s v="PJM_E_4182"/>
    <x v="0"/>
    <x v="0"/>
    <x v="0"/>
    <x v="0"/>
  </r>
  <r>
    <n v="2020"/>
    <s v="117"/>
    <s v="4470010"/>
    <m/>
    <n v="-2138.0300000000002"/>
    <s v="1315 - Schedule 9-FERC: FERC A"/>
    <n v="2"/>
    <m/>
    <s v="G0000117"/>
    <s v="PJM"/>
    <n v="0"/>
    <s v="2020-02-01"/>
    <s v="PJM_ER9375"/>
    <x v="0"/>
    <x v="0"/>
    <x v="0"/>
    <x v="0"/>
  </r>
  <r>
    <n v="2020"/>
    <s v="117"/>
    <s v="4470010"/>
    <m/>
    <n v="2285.0100000000002"/>
    <s v="1315 - Schedule 9-FERC: FERC A"/>
    <n v="2"/>
    <m/>
    <s v="G0000117"/>
    <s v="PJM"/>
    <n v="0"/>
    <s v="2020-02-29"/>
    <s v="PJM_A_9379"/>
    <x v="0"/>
    <x v="0"/>
    <x v="0"/>
    <x v="0"/>
  </r>
  <r>
    <n v="2020"/>
    <s v="117"/>
    <s v="4470010"/>
    <m/>
    <n v="2029.58"/>
    <s v="1315 - Schedule 9-FERC: FERC A"/>
    <n v="2"/>
    <m/>
    <s v="G0000117"/>
    <s v="PJM"/>
    <n v="0"/>
    <s v="2020-02-29"/>
    <s v="PJM_E_4182"/>
    <x v="0"/>
    <x v="0"/>
    <x v="0"/>
    <x v="0"/>
  </r>
  <r>
    <n v="2020"/>
    <s v="117"/>
    <s v="4470010"/>
    <m/>
    <n v="-28.15"/>
    <s v="1316 - Schedule 9-OPSI: Organi"/>
    <n v="2"/>
    <m/>
    <s v="G0000117"/>
    <s v="PJM"/>
    <n v="0"/>
    <s v="2020-02-01"/>
    <s v="PJM_ER9375"/>
    <x v="0"/>
    <x v="0"/>
    <x v="0"/>
    <x v="0"/>
  </r>
  <r>
    <n v="2020"/>
    <s v="117"/>
    <s v="4470010"/>
    <m/>
    <n v="30.08"/>
    <s v="1316 - Schedule 9-OPSI: Organi"/>
    <n v="2"/>
    <m/>
    <s v="G0000117"/>
    <s v="PJM"/>
    <n v="0"/>
    <s v="2020-02-29"/>
    <s v="PJM_A_9379"/>
    <x v="0"/>
    <x v="0"/>
    <x v="0"/>
    <x v="0"/>
  </r>
  <r>
    <n v="2020"/>
    <s v="117"/>
    <s v="4470010"/>
    <m/>
    <n v="26.65"/>
    <s v="1316 - Schedule 9-OPSI: Organi"/>
    <n v="2"/>
    <m/>
    <s v="G0000117"/>
    <s v="PJM"/>
    <n v="0"/>
    <s v="2020-02-29"/>
    <s v="PJM_E_4182"/>
    <x v="0"/>
    <x v="0"/>
    <x v="0"/>
    <x v="0"/>
  </r>
  <r>
    <n v="2020"/>
    <s v="117"/>
    <s v="4470010"/>
    <m/>
    <n v="-428.68"/>
    <s v="1317 - Schedule 10-NERC: North"/>
    <n v="2"/>
    <m/>
    <s v="G0000117"/>
    <s v="PJM"/>
    <n v="0"/>
    <s v="2020-02-01"/>
    <s v="PJM_ER9375"/>
    <x v="0"/>
    <x v="0"/>
    <x v="0"/>
    <x v="0"/>
  </r>
  <r>
    <n v="2020"/>
    <s v="117"/>
    <s v="4470010"/>
    <m/>
    <n v="458.14"/>
    <s v="1317 - Schedule 10-NERC: North"/>
    <n v="2"/>
    <m/>
    <s v="G0000117"/>
    <s v="PJM"/>
    <n v="0"/>
    <s v="2020-02-29"/>
    <s v="PJM_A_9379"/>
    <x v="0"/>
    <x v="0"/>
    <x v="0"/>
    <x v="0"/>
  </r>
  <r>
    <n v="2020"/>
    <s v="117"/>
    <s v="4470010"/>
    <m/>
    <n v="406.96"/>
    <s v="1317 - Schedule 10-NERC: North"/>
    <n v="2"/>
    <m/>
    <s v="G0000117"/>
    <s v="PJM"/>
    <n v="0"/>
    <s v="2020-02-29"/>
    <s v="PJM_E_4182"/>
    <x v="0"/>
    <x v="0"/>
    <x v="0"/>
    <x v="0"/>
  </r>
  <r>
    <n v="2020"/>
    <s v="117"/>
    <s v="4470010"/>
    <m/>
    <n v="-652.65"/>
    <s v="1318 - Schedule 10-RFC: Reliab"/>
    <n v="2"/>
    <m/>
    <s v="G0000117"/>
    <s v="PJM"/>
    <n v="0"/>
    <s v="2020-02-01"/>
    <s v="PJM_ER9375"/>
    <x v="0"/>
    <x v="0"/>
    <x v="0"/>
    <x v="0"/>
  </r>
  <r>
    <n v="2020"/>
    <s v="117"/>
    <s v="4470010"/>
    <m/>
    <n v="697.51"/>
    <s v="1318 - Schedule 10-RFC: Reliab"/>
    <n v="2"/>
    <m/>
    <s v="G0000117"/>
    <s v="PJM"/>
    <n v="0"/>
    <s v="2020-02-29"/>
    <s v="PJM_A_9379"/>
    <x v="0"/>
    <x v="0"/>
    <x v="0"/>
    <x v="0"/>
  </r>
  <r>
    <n v="2020"/>
    <s v="117"/>
    <s v="4470010"/>
    <m/>
    <n v="619.46"/>
    <s v="1318 - Schedule 10-RFC: Reliab"/>
    <n v="2"/>
    <m/>
    <s v="G0000117"/>
    <s v="PJM"/>
    <n v="0"/>
    <s v="2020-02-29"/>
    <s v="PJM_E_4182"/>
    <x v="0"/>
    <x v="0"/>
    <x v="0"/>
    <x v="0"/>
  </r>
  <r>
    <n v="2020"/>
    <s v="117"/>
    <s v="4470010"/>
    <m/>
    <n v="-16.7"/>
    <s v="1319 - Schedule 9-CAPS: Consum"/>
    <n v="2"/>
    <m/>
    <s v="G0000117"/>
    <s v="PJM"/>
    <n v="0"/>
    <s v="2020-02-01"/>
    <s v="PJM_ER9375"/>
    <x v="0"/>
    <x v="0"/>
    <x v="0"/>
    <x v="0"/>
  </r>
  <r>
    <n v="2020"/>
    <s v="117"/>
    <s v="4470010"/>
    <m/>
    <n v="17.84"/>
    <s v="1319 - Schedule 9-CAPS: Consum"/>
    <n v="2"/>
    <m/>
    <s v="G0000117"/>
    <s v="PJM"/>
    <n v="0"/>
    <s v="2020-02-29"/>
    <s v="PJM_A_9379"/>
    <x v="0"/>
    <x v="0"/>
    <x v="0"/>
    <x v="0"/>
  </r>
  <r>
    <n v="2020"/>
    <s v="117"/>
    <s v="4470010"/>
    <m/>
    <n v="15.55"/>
    <s v="1319 - Schedule 9-CAPS: Consum"/>
    <n v="2"/>
    <m/>
    <s v="G0000117"/>
    <s v="PJM"/>
    <n v="0"/>
    <s v="2020-02-29"/>
    <s v="PJM_E_4182"/>
    <x v="0"/>
    <x v="0"/>
    <x v="0"/>
    <x v="0"/>
  </r>
  <r>
    <n v="2020"/>
    <s v="117"/>
    <s v="4470010"/>
    <m/>
    <n v="-817.1"/>
    <s v="1320 - Transmission Owner Sche"/>
    <n v="2"/>
    <m/>
    <s v="G0000117"/>
    <s v="PJM"/>
    <n v="0"/>
    <s v="2020-02-01"/>
    <s v="PJM_ER9375"/>
    <x v="0"/>
    <x v="0"/>
    <x v="0"/>
    <x v="0"/>
  </r>
  <r>
    <n v="2020"/>
    <s v="117"/>
    <s v="4470010"/>
    <m/>
    <n v="1734.68"/>
    <s v="1320 - Transmission Owner Sche"/>
    <n v="2"/>
    <m/>
    <s v="G0000117"/>
    <s v="PJM"/>
    <n v="0"/>
    <s v="2020-02-29"/>
    <s v="PJM_A_9379"/>
    <x v="0"/>
    <x v="0"/>
    <x v="0"/>
    <x v="0"/>
  </r>
  <r>
    <n v="2020"/>
    <s v="117"/>
    <s v="4470010"/>
    <m/>
    <n v="796.36"/>
    <s v="1320 - Transmission Owner Sche"/>
    <n v="2"/>
    <m/>
    <s v="G0000117"/>
    <s v="PJM"/>
    <n v="0"/>
    <s v="2020-02-29"/>
    <s v="PJM_E_4182"/>
    <x v="0"/>
    <x v="0"/>
    <x v="0"/>
    <x v="0"/>
  </r>
  <r>
    <n v="2020"/>
    <s v="117"/>
    <s v="4470010"/>
    <m/>
    <n v="-12315.37"/>
    <s v="1330 - Reactive Supply and Vol"/>
    <n v="2"/>
    <m/>
    <s v="G0000117"/>
    <s v="PJM"/>
    <n v="0"/>
    <s v="2020-02-01"/>
    <s v="PJM_ER9375"/>
    <x v="0"/>
    <x v="0"/>
    <x v="0"/>
    <x v="0"/>
  </r>
  <r>
    <n v="2020"/>
    <s v="117"/>
    <s v="4470010"/>
    <m/>
    <n v="14823.89"/>
    <s v="1330 - Reactive Supply and Vol"/>
    <n v="2"/>
    <m/>
    <s v="G0000117"/>
    <s v="PJM"/>
    <n v="0"/>
    <s v="2020-02-29"/>
    <s v="PJM_A_9379"/>
    <x v="0"/>
    <x v="0"/>
    <x v="0"/>
    <x v="0"/>
  </r>
  <r>
    <n v="2020"/>
    <s v="117"/>
    <s v="4470010"/>
    <m/>
    <n v="15105.52"/>
    <s v="1330 - Reactive Supply and Vol"/>
    <n v="2"/>
    <m/>
    <s v="G0000117"/>
    <s v="PJM"/>
    <n v="0"/>
    <s v="2020-02-29"/>
    <s v="PJM_E_4182"/>
    <x v="0"/>
    <x v="0"/>
    <x v="0"/>
    <x v="0"/>
  </r>
  <r>
    <n v="2020"/>
    <s v="117"/>
    <s v="4470010"/>
    <m/>
    <n v="-2630.17"/>
    <s v="1340 - Regulation and Frequenc"/>
    <n v="2"/>
    <m/>
    <s v="G0000117"/>
    <s v="PJM"/>
    <n v="0"/>
    <s v="2020-02-01"/>
    <s v="PJM_ER9375"/>
    <x v="0"/>
    <x v="0"/>
    <x v="0"/>
    <x v="0"/>
  </r>
  <r>
    <n v="2020"/>
    <s v="117"/>
    <s v="4470010"/>
    <m/>
    <n v="-31.3"/>
    <s v="1340 - Regulation and Frequenc"/>
    <n v="2"/>
    <m/>
    <s v="G0000117"/>
    <s v="PJM"/>
    <n v="0"/>
    <s v="2020-02-01"/>
    <s v="PJM_ER9383"/>
    <x v="0"/>
    <x v="0"/>
    <x v="0"/>
    <x v="0"/>
  </r>
  <r>
    <n v="2020"/>
    <s v="117"/>
    <s v="4470010"/>
    <m/>
    <n v="2807.39"/>
    <s v="1340 - Regulation and Frequenc"/>
    <n v="2"/>
    <m/>
    <s v="G0000117"/>
    <s v="PJM"/>
    <n v="0"/>
    <s v="2020-02-29"/>
    <s v="PJM_A_9379"/>
    <x v="0"/>
    <x v="0"/>
    <x v="0"/>
    <x v="0"/>
  </r>
  <r>
    <n v="2020"/>
    <s v="117"/>
    <s v="4470010"/>
    <m/>
    <n v="33.42"/>
    <s v="1340 - Regulation and Frequenc"/>
    <n v="2"/>
    <m/>
    <s v="G0000117"/>
    <s v="PJM"/>
    <n v="0"/>
    <s v="2020-02-29"/>
    <s v="PJM_A_9387"/>
    <x v="0"/>
    <x v="0"/>
    <x v="0"/>
    <x v="0"/>
  </r>
  <r>
    <n v="2020"/>
    <s v="117"/>
    <s v="4470010"/>
    <m/>
    <n v="1990.56"/>
    <s v="1340 - Regulation and Frequenc"/>
    <n v="2"/>
    <m/>
    <s v="G0000117"/>
    <s v="PJM"/>
    <n v="0"/>
    <s v="2020-02-29"/>
    <s v="PJM_E_4182"/>
    <x v="0"/>
    <x v="0"/>
    <x v="0"/>
    <x v="0"/>
  </r>
  <r>
    <n v="2020"/>
    <s v="117"/>
    <s v="4470010"/>
    <m/>
    <n v="0.26"/>
    <s v="1340A - Adj. to Regulation and"/>
    <n v="2"/>
    <m/>
    <s v="G0000117"/>
    <s v="PJM"/>
    <n v="0"/>
    <s v="2020-02-29"/>
    <s v="PJM_A_9379"/>
    <x v="0"/>
    <x v="0"/>
    <x v="0"/>
    <x v="0"/>
  </r>
  <r>
    <n v="2020"/>
    <s v="117"/>
    <s v="4470010"/>
    <m/>
    <n v="-441.99"/>
    <s v="1360 - Synchronized Reserve Ti"/>
    <n v="2"/>
    <m/>
    <s v="G0000117"/>
    <s v="PJM"/>
    <n v="0"/>
    <s v="2020-02-01"/>
    <s v="PJM_ER9375"/>
    <x v="0"/>
    <x v="0"/>
    <x v="0"/>
    <x v="0"/>
  </r>
  <r>
    <n v="2020"/>
    <s v="117"/>
    <s v="4470010"/>
    <m/>
    <n v="-4.68"/>
    <s v="1360 - Synchronized Reserve Ti"/>
    <n v="2"/>
    <m/>
    <s v="G0000117"/>
    <s v="PJM"/>
    <n v="0"/>
    <s v="2020-02-01"/>
    <s v="PJM_ER9383"/>
    <x v="0"/>
    <x v="0"/>
    <x v="0"/>
    <x v="0"/>
  </r>
  <r>
    <n v="2020"/>
    <s v="117"/>
    <s v="4470010"/>
    <m/>
    <n v="488.63"/>
    <s v="1360 - Synchronized Reserve Ti"/>
    <n v="2"/>
    <m/>
    <s v="G0000117"/>
    <s v="PJM"/>
    <n v="0"/>
    <s v="2020-02-29"/>
    <s v="PJM_A_9379"/>
    <x v="0"/>
    <x v="0"/>
    <x v="0"/>
    <x v="0"/>
  </r>
  <r>
    <n v="2020"/>
    <s v="117"/>
    <s v="4470010"/>
    <m/>
    <n v="5.08"/>
    <s v="1360 - Synchronized Reserve Ti"/>
    <n v="2"/>
    <m/>
    <s v="G0000117"/>
    <s v="PJM"/>
    <n v="0"/>
    <s v="2020-02-29"/>
    <s v="PJM_A_9387"/>
    <x v="0"/>
    <x v="0"/>
    <x v="0"/>
    <x v="0"/>
  </r>
  <r>
    <n v="2020"/>
    <s v="117"/>
    <s v="4470010"/>
    <m/>
    <n v="219.22"/>
    <s v="1360 - Synchronized Reserve Ti"/>
    <n v="2"/>
    <m/>
    <s v="G0000117"/>
    <s v="PJM"/>
    <n v="0"/>
    <s v="2020-02-29"/>
    <s v="PJM_E_4182"/>
    <x v="0"/>
    <x v="0"/>
    <x v="0"/>
    <x v="0"/>
  </r>
  <r>
    <n v="2020"/>
    <s v="117"/>
    <s v="4470010"/>
    <m/>
    <n v="0.08"/>
    <s v="1360A - Adj. to Synchronized R"/>
    <n v="2"/>
    <m/>
    <s v="G0000117"/>
    <s v="PJM"/>
    <n v="0"/>
    <s v="2020-02-29"/>
    <s v="PJM_A_9379"/>
    <x v="0"/>
    <x v="0"/>
    <x v="0"/>
    <x v="0"/>
  </r>
  <r>
    <n v="2020"/>
    <s v="117"/>
    <s v="4470010"/>
    <m/>
    <n v="-159.6"/>
    <s v="1362 - Non-Synchronized Reserv"/>
    <n v="2"/>
    <m/>
    <s v="G0000117"/>
    <s v="PJM"/>
    <n v="0"/>
    <s v="2020-02-01"/>
    <s v="PJM_ER9375"/>
    <x v="0"/>
    <x v="0"/>
    <x v="0"/>
    <x v="0"/>
  </r>
  <r>
    <n v="2020"/>
    <s v="117"/>
    <s v="4470010"/>
    <m/>
    <n v="-1.83"/>
    <s v="1362 - Non-Synchronized Reserv"/>
    <n v="2"/>
    <m/>
    <s v="G0000117"/>
    <s v="PJM"/>
    <n v="0"/>
    <s v="2020-02-01"/>
    <s v="PJM_ER9383"/>
    <x v="0"/>
    <x v="0"/>
    <x v="0"/>
    <x v="0"/>
  </r>
  <r>
    <n v="2020"/>
    <s v="117"/>
    <s v="4470010"/>
    <m/>
    <n v="184.99"/>
    <s v="1362 - Non-Synchronized Reserv"/>
    <n v="2"/>
    <m/>
    <s v="G0000117"/>
    <s v="PJM"/>
    <n v="0"/>
    <s v="2020-02-29"/>
    <s v="PJM_A_9379"/>
    <x v="0"/>
    <x v="0"/>
    <x v="0"/>
    <x v="0"/>
  </r>
  <r>
    <n v="2020"/>
    <s v="117"/>
    <s v="4470010"/>
    <m/>
    <n v="2.12"/>
    <s v="1362 - Non-Synchronized Reserv"/>
    <n v="2"/>
    <m/>
    <s v="G0000117"/>
    <s v="PJM"/>
    <n v="0"/>
    <s v="2020-02-29"/>
    <s v="PJM_A_9387"/>
    <x v="0"/>
    <x v="0"/>
    <x v="0"/>
    <x v="0"/>
  </r>
  <r>
    <n v="2020"/>
    <s v="117"/>
    <s v="4470010"/>
    <m/>
    <n v="69.11"/>
    <s v="1362 - Non-Synchronized Reserv"/>
    <n v="2"/>
    <m/>
    <s v="G0000117"/>
    <s v="PJM"/>
    <n v="0"/>
    <s v="2020-02-29"/>
    <s v="PJM_E_4182"/>
    <x v="0"/>
    <x v="0"/>
    <x v="0"/>
    <x v="0"/>
  </r>
  <r>
    <n v="2020"/>
    <s v="117"/>
    <s v="4470010"/>
    <m/>
    <n v="-2.02"/>
    <s v="1362A - Non-Synchronized Reser"/>
    <n v="2"/>
    <m/>
    <s v="G0000117"/>
    <s v="PJM"/>
    <n v="0"/>
    <s v="2020-02-29"/>
    <s v="PJM_A_9379"/>
    <x v="0"/>
    <x v="0"/>
    <x v="0"/>
    <x v="0"/>
  </r>
  <r>
    <n v="2020"/>
    <s v="117"/>
    <s v="4470010"/>
    <m/>
    <n v="-0.02"/>
    <s v="1362A - Non-Synchronized Reser"/>
    <n v="2"/>
    <m/>
    <s v="G0000117"/>
    <s v="PJM"/>
    <n v="0"/>
    <s v="2020-02-29"/>
    <s v="PJM_A_9387"/>
    <x v="0"/>
    <x v="0"/>
    <x v="0"/>
    <x v="0"/>
  </r>
  <r>
    <n v="2020"/>
    <s v="117"/>
    <s v="4470010"/>
    <m/>
    <n v="-0.65"/>
    <s v="1365 - Day-Ahead Scheduling Re"/>
    <n v="2"/>
    <m/>
    <s v="G0000117"/>
    <s v="PJM"/>
    <n v="0"/>
    <s v="2020-02-01"/>
    <s v="PJM_ER9375"/>
    <x v="0"/>
    <x v="0"/>
    <x v="0"/>
    <x v="0"/>
  </r>
  <r>
    <n v="2020"/>
    <s v="117"/>
    <s v="4470010"/>
    <m/>
    <n v="0.65"/>
    <s v="1365 - Day-Ahead Scheduling Re"/>
    <n v="2"/>
    <m/>
    <s v="G0000117"/>
    <s v="PJM"/>
    <n v="0"/>
    <s v="2020-02-29"/>
    <s v="PJM_A_9379"/>
    <x v="0"/>
    <x v="0"/>
    <x v="0"/>
    <x v="0"/>
  </r>
  <r>
    <n v="2020"/>
    <s v="117"/>
    <s v="4470010"/>
    <m/>
    <n v="0.69"/>
    <s v="1365 - Day-Ahead Scheduling Re"/>
    <n v="2"/>
    <m/>
    <s v="G0000117"/>
    <s v="PJM"/>
    <n v="0"/>
    <s v="2020-02-29"/>
    <s v="PJM_E_4182"/>
    <x v="0"/>
    <x v="0"/>
    <x v="0"/>
    <x v="0"/>
  </r>
  <r>
    <n v="2020"/>
    <s v="117"/>
    <s v="4470010"/>
    <m/>
    <n v="210.21"/>
    <s v="1365A - Adj. to Day-ahead Sche"/>
    <n v="2"/>
    <m/>
    <s v="G0000117"/>
    <s v="PJM"/>
    <n v="0"/>
    <s v="2020-02-29"/>
    <s v="PJM_A_9379"/>
    <x v="0"/>
    <x v="0"/>
    <x v="0"/>
    <x v="0"/>
  </r>
  <r>
    <n v="2020"/>
    <s v="117"/>
    <s v="4470010"/>
    <m/>
    <n v="10.97"/>
    <s v="1365A - Adj. to Day-ahead Sche"/>
    <n v="2"/>
    <m/>
    <s v="G0000117"/>
    <s v="PJM"/>
    <n v="0"/>
    <s v="2020-02-29"/>
    <s v="PJM_A_9387"/>
    <x v="0"/>
    <x v="0"/>
    <x v="0"/>
    <x v="0"/>
  </r>
  <r>
    <n v="2020"/>
    <s v="117"/>
    <s v="4470010"/>
    <m/>
    <n v="-139.86000000000001"/>
    <s v="1370 - Day-Ahead Operating Res"/>
    <n v="2"/>
    <m/>
    <s v="G0000117"/>
    <s v="PJM"/>
    <n v="0"/>
    <s v="2020-02-01"/>
    <s v="PJM_ER9375"/>
    <x v="0"/>
    <x v="0"/>
    <x v="0"/>
    <x v="0"/>
  </r>
  <r>
    <n v="2020"/>
    <s v="117"/>
    <s v="4470010"/>
    <m/>
    <n v="-1.72"/>
    <s v="1370 - Day-Ahead Operating Res"/>
    <n v="2"/>
    <m/>
    <s v="G0000117"/>
    <s v="PJM"/>
    <n v="0"/>
    <s v="2020-02-01"/>
    <s v="PJM_ER9383"/>
    <x v="0"/>
    <x v="0"/>
    <x v="0"/>
    <x v="0"/>
  </r>
  <r>
    <n v="2020"/>
    <s v="117"/>
    <s v="4470010"/>
    <m/>
    <n v="43.48"/>
    <s v="1370 - Day-Ahead Operating Res"/>
    <n v="2"/>
    <m/>
    <s v="G0000117"/>
    <s v="PJM"/>
    <n v="0"/>
    <s v="2020-02-29"/>
    <s v="PJM_A_9379"/>
    <x v="0"/>
    <x v="0"/>
    <x v="0"/>
    <x v="0"/>
  </r>
  <r>
    <n v="2020"/>
    <s v="117"/>
    <s v="4470010"/>
    <m/>
    <n v="0.54"/>
    <s v="1370 - Day-Ahead Operating Res"/>
    <n v="2"/>
    <m/>
    <s v="G0000117"/>
    <s v="PJM"/>
    <n v="0"/>
    <s v="2020-02-29"/>
    <s v="PJM_A_9387"/>
    <x v="0"/>
    <x v="0"/>
    <x v="0"/>
    <x v="0"/>
  </r>
  <r>
    <n v="2020"/>
    <s v="117"/>
    <s v="4470010"/>
    <m/>
    <n v="113.5"/>
    <s v="1370 - Day-Ahead Operating Res"/>
    <n v="2"/>
    <m/>
    <s v="G0000117"/>
    <s v="PJM"/>
    <n v="0"/>
    <s v="2020-02-29"/>
    <s v="PJM_E_4182"/>
    <x v="0"/>
    <x v="0"/>
    <x v="0"/>
    <x v="0"/>
  </r>
  <r>
    <n v="2020"/>
    <s v="117"/>
    <s v="4470010"/>
    <m/>
    <n v="-283.18"/>
    <s v="1375 - Balancing Operating Res"/>
    <n v="2"/>
    <m/>
    <s v="G0000117"/>
    <s v="PJM"/>
    <n v="0"/>
    <s v="2020-02-01"/>
    <s v="PJM_ER9375"/>
    <x v="0"/>
    <x v="0"/>
    <x v="0"/>
    <x v="0"/>
  </r>
  <r>
    <n v="2020"/>
    <s v="117"/>
    <s v="4470010"/>
    <m/>
    <n v="-5.15"/>
    <s v="1375 - Balancing Operating Res"/>
    <n v="2"/>
    <m/>
    <s v="G0000117"/>
    <s v="PJM"/>
    <n v="0"/>
    <s v="2020-02-01"/>
    <s v="PJM_ER9383"/>
    <x v="0"/>
    <x v="0"/>
    <x v="0"/>
    <x v="0"/>
  </r>
  <r>
    <n v="2020"/>
    <s v="117"/>
    <s v="4470010"/>
    <m/>
    <n v="323.95999999999998"/>
    <s v="1375 - Balancing Operating Res"/>
    <n v="2"/>
    <m/>
    <s v="G0000117"/>
    <s v="PJM"/>
    <n v="0"/>
    <s v="2020-02-29"/>
    <s v="PJM_A_9379"/>
    <x v="0"/>
    <x v="0"/>
    <x v="0"/>
    <x v="0"/>
  </r>
  <r>
    <n v="2020"/>
    <s v="117"/>
    <s v="4470010"/>
    <m/>
    <n v="5.89"/>
    <s v="1375 - Balancing Operating Res"/>
    <n v="2"/>
    <m/>
    <s v="G0000117"/>
    <s v="PJM"/>
    <n v="0"/>
    <s v="2020-02-29"/>
    <s v="PJM_A_9387"/>
    <x v="0"/>
    <x v="0"/>
    <x v="0"/>
    <x v="0"/>
  </r>
  <r>
    <n v="2020"/>
    <s v="117"/>
    <s v="4470010"/>
    <m/>
    <n v="156.31"/>
    <s v="1375 - Balancing Operating Res"/>
    <n v="2"/>
    <m/>
    <s v="G0000117"/>
    <s v="PJM"/>
    <n v="0"/>
    <s v="2020-02-29"/>
    <s v="PJM_E_4182"/>
    <x v="0"/>
    <x v="0"/>
    <x v="0"/>
    <x v="0"/>
  </r>
  <r>
    <n v="2020"/>
    <s v="117"/>
    <s v="4470010"/>
    <m/>
    <n v="2.9"/>
    <s v="1375A - Adj. to Balancing Oper"/>
    <n v="2"/>
    <m/>
    <s v="G0000117"/>
    <s v="PJM"/>
    <n v="0"/>
    <s v="2020-02-29"/>
    <s v="PJM_A_9379"/>
    <x v="0"/>
    <x v="0"/>
    <x v="0"/>
    <x v="0"/>
  </r>
  <r>
    <n v="2020"/>
    <s v="117"/>
    <s v="4470010"/>
    <m/>
    <n v="-0.12"/>
    <s v="1375A - Adj. to Balancing Oper"/>
    <n v="2"/>
    <m/>
    <s v="G0000117"/>
    <s v="PJM"/>
    <n v="0"/>
    <s v="2020-02-29"/>
    <s v="PJM_A_9387"/>
    <x v="0"/>
    <x v="0"/>
    <x v="0"/>
    <x v="0"/>
  </r>
  <r>
    <n v="2020"/>
    <s v="117"/>
    <s v="4470010"/>
    <m/>
    <n v="-1926.65"/>
    <s v="1380 - Black Start Service Cha"/>
    <n v="2"/>
    <m/>
    <s v="G0000117"/>
    <s v="PJM"/>
    <n v="0"/>
    <s v="2020-02-01"/>
    <s v="PJM_ER9375"/>
    <x v="0"/>
    <x v="0"/>
    <x v="0"/>
    <x v="0"/>
  </r>
  <r>
    <n v="2020"/>
    <s v="117"/>
    <s v="4470010"/>
    <m/>
    <n v="1924.17"/>
    <s v="1380 - Black Start Service Cha"/>
    <n v="2"/>
    <m/>
    <s v="G0000117"/>
    <s v="PJM"/>
    <n v="0"/>
    <s v="2020-02-29"/>
    <s v="PJM_A_9379"/>
    <x v="0"/>
    <x v="0"/>
    <x v="0"/>
    <x v="0"/>
  </r>
  <r>
    <n v="2020"/>
    <s v="117"/>
    <s v="4470010"/>
    <m/>
    <n v="1945.61"/>
    <s v="1380 - Black Start Service Cha"/>
    <n v="2"/>
    <m/>
    <s v="G0000117"/>
    <s v="PJM"/>
    <n v="0"/>
    <s v="2020-02-29"/>
    <s v="PJM_E_4182"/>
    <x v="0"/>
    <x v="0"/>
    <x v="0"/>
    <x v="0"/>
  </r>
  <r>
    <n v="2020"/>
    <s v="117"/>
    <s v="4470010"/>
    <m/>
    <n v="9068.1200000000008"/>
    <s v="1400 - Load Reconciliation for"/>
    <n v="2"/>
    <m/>
    <s v="G0000117"/>
    <s v="PJM"/>
    <n v="0"/>
    <s v="2020-02-29"/>
    <s v="PJM_A_9379"/>
    <x v="0"/>
    <x v="0"/>
    <x v="0"/>
    <x v="0"/>
  </r>
  <r>
    <n v="2020"/>
    <s v="117"/>
    <s v="4470010"/>
    <m/>
    <n v="29.45"/>
    <s v="1400 - Load Reconciliation for"/>
    <n v="2"/>
    <m/>
    <s v="G0000117"/>
    <s v="PJM"/>
    <n v="0"/>
    <s v="2020-02-29"/>
    <s v="PJM_A_9387"/>
    <x v="0"/>
    <x v="0"/>
    <x v="0"/>
    <x v="0"/>
  </r>
  <r>
    <n v="2020"/>
    <s v="117"/>
    <s v="4470010"/>
    <m/>
    <n v="480.5"/>
    <s v="1410 - Load Reconciliation for"/>
    <n v="2"/>
    <m/>
    <s v="G0000117"/>
    <s v="PJM"/>
    <n v="0"/>
    <s v="2020-02-29"/>
    <s v="PJM_A_9379"/>
    <x v="0"/>
    <x v="0"/>
    <x v="0"/>
    <x v="0"/>
  </r>
  <r>
    <n v="2020"/>
    <s v="117"/>
    <s v="4470010"/>
    <m/>
    <n v="2.79"/>
    <s v="1410 - Load Reconciliation for"/>
    <n v="2"/>
    <m/>
    <s v="G0000117"/>
    <s v="PJM"/>
    <n v="0"/>
    <s v="2020-02-29"/>
    <s v="PJM_A_9387"/>
    <x v="0"/>
    <x v="0"/>
    <x v="0"/>
    <x v="0"/>
  </r>
  <r>
    <n v="2020"/>
    <s v="117"/>
    <s v="4470010"/>
    <m/>
    <n v="159.03"/>
    <s v="1420 - Load Reconciliation for"/>
    <n v="2"/>
    <m/>
    <s v="G0000117"/>
    <s v="PJM"/>
    <n v="0"/>
    <s v="2020-02-29"/>
    <s v="PJM_A_9379"/>
    <x v="0"/>
    <x v="0"/>
    <x v="0"/>
    <x v="0"/>
  </r>
  <r>
    <n v="2020"/>
    <s v="117"/>
    <s v="4470010"/>
    <m/>
    <n v="1.55"/>
    <s v="1420 - Load Reconciliation for"/>
    <n v="2"/>
    <m/>
    <s v="G0000117"/>
    <s v="PJM"/>
    <n v="0"/>
    <s v="2020-02-29"/>
    <s v="PJM_A_9387"/>
    <x v="0"/>
    <x v="0"/>
    <x v="0"/>
    <x v="0"/>
  </r>
  <r>
    <n v="2020"/>
    <s v="117"/>
    <s v="4470010"/>
    <m/>
    <n v="-2.79"/>
    <s v="1430 - Load Reconciliation for"/>
    <n v="2"/>
    <m/>
    <s v="G0000117"/>
    <s v="PJM"/>
    <n v="0"/>
    <s v="2020-02-29"/>
    <s v="PJM_A_9379"/>
    <x v="0"/>
    <x v="0"/>
    <x v="0"/>
    <x v="0"/>
  </r>
  <r>
    <n v="2020"/>
    <s v="117"/>
    <s v="4470010"/>
    <m/>
    <n v="88.97"/>
    <s v="1440 - Load Reconciliation for"/>
    <n v="2"/>
    <m/>
    <s v="G0000117"/>
    <s v="PJM"/>
    <n v="0"/>
    <s v="2020-02-29"/>
    <s v="PJM_A_9379"/>
    <x v="0"/>
    <x v="0"/>
    <x v="0"/>
    <x v="0"/>
  </r>
  <r>
    <n v="2020"/>
    <s v="117"/>
    <s v="4470010"/>
    <m/>
    <n v="-19.84"/>
    <s v="1441 - Load Reconciliation for"/>
    <n v="2"/>
    <m/>
    <s v="G0000117"/>
    <s v="PJM"/>
    <n v="0"/>
    <s v="2020-02-29"/>
    <s v="PJM_A_9379"/>
    <x v="0"/>
    <x v="0"/>
    <x v="0"/>
    <x v="0"/>
  </r>
  <r>
    <n v="2020"/>
    <s v="117"/>
    <s v="4470010"/>
    <m/>
    <n v="1.55"/>
    <s v="1444 - Load Reconciliation for"/>
    <n v="2"/>
    <m/>
    <s v="G0000117"/>
    <s v="PJM"/>
    <n v="0"/>
    <s v="2020-02-29"/>
    <s v="PJM_A_9379"/>
    <x v="0"/>
    <x v="0"/>
    <x v="0"/>
    <x v="0"/>
  </r>
  <r>
    <n v="2020"/>
    <s v="117"/>
    <s v="4470010"/>
    <m/>
    <n v="26.04"/>
    <s v="1445 - Load Reconciliation for"/>
    <n v="2"/>
    <m/>
    <s v="G0000117"/>
    <s v="PJM"/>
    <n v="0"/>
    <s v="2020-02-29"/>
    <s v="PJM_A_9379"/>
    <x v="0"/>
    <x v="0"/>
    <x v="0"/>
    <x v="0"/>
  </r>
  <r>
    <n v="2020"/>
    <s v="117"/>
    <s v="4470010"/>
    <m/>
    <n v="4.6500000000000004"/>
    <s v="1447 - Load Reconciliation for"/>
    <n v="2"/>
    <m/>
    <s v="G0000117"/>
    <s v="PJM"/>
    <n v="0"/>
    <s v="2020-02-29"/>
    <s v="PJM_A_9379"/>
    <x v="0"/>
    <x v="0"/>
    <x v="0"/>
    <x v="0"/>
  </r>
  <r>
    <n v="2020"/>
    <s v="117"/>
    <s v="4470010"/>
    <m/>
    <n v="7.44"/>
    <s v="1448 - Load Reconciliation for"/>
    <n v="2"/>
    <m/>
    <s v="G0000117"/>
    <s v="PJM"/>
    <n v="0"/>
    <s v="2020-02-29"/>
    <s v="PJM_A_9379"/>
    <x v="0"/>
    <x v="0"/>
    <x v="0"/>
    <x v="0"/>
  </r>
  <r>
    <n v="2020"/>
    <s v="117"/>
    <s v="4470010"/>
    <m/>
    <n v="1.24"/>
    <s v="1450 - Load Reconciliation for"/>
    <n v="2"/>
    <m/>
    <s v="G0000117"/>
    <s v="PJM"/>
    <n v="0"/>
    <s v="2020-02-29"/>
    <s v="PJM_A_9379"/>
    <x v="0"/>
    <x v="0"/>
    <x v="0"/>
    <x v="0"/>
  </r>
  <r>
    <n v="2020"/>
    <s v="117"/>
    <s v="4470010"/>
    <m/>
    <n v="44.33"/>
    <s v="1460 - Load Reconciliation for"/>
    <n v="2"/>
    <m/>
    <s v="G0000117"/>
    <s v="PJM"/>
    <n v="0"/>
    <s v="2020-02-29"/>
    <s v="PJM_A_9379"/>
    <x v="0"/>
    <x v="0"/>
    <x v="0"/>
    <x v="0"/>
  </r>
  <r>
    <n v="2020"/>
    <s v="117"/>
    <s v="4470010"/>
    <m/>
    <n v="0.31"/>
    <s v="1460 - Load Reconciliation for"/>
    <n v="2"/>
    <m/>
    <s v="G0000117"/>
    <s v="PJM"/>
    <n v="0"/>
    <s v="2020-02-29"/>
    <s v="PJM_A_9387"/>
    <x v="0"/>
    <x v="0"/>
    <x v="0"/>
    <x v="0"/>
  </r>
  <r>
    <n v="2020"/>
    <s v="117"/>
    <s v="4470010"/>
    <m/>
    <n v="7.13"/>
    <s v="1470 - Load Reconciliation for"/>
    <n v="2"/>
    <m/>
    <s v="G0000117"/>
    <s v="PJM"/>
    <n v="0"/>
    <s v="2020-02-29"/>
    <s v="PJM_A_9379"/>
    <x v="0"/>
    <x v="0"/>
    <x v="0"/>
    <x v="0"/>
  </r>
  <r>
    <n v="2020"/>
    <s v="117"/>
    <s v="4470010"/>
    <m/>
    <n v="5.89"/>
    <s v="1472 - Load Reconciliation for"/>
    <n v="2"/>
    <m/>
    <s v="G0000117"/>
    <s v="PJM"/>
    <n v="0"/>
    <s v="2020-02-29"/>
    <s v="PJM_A_9379"/>
    <x v="0"/>
    <x v="0"/>
    <x v="0"/>
    <x v="0"/>
  </r>
  <r>
    <n v="2020"/>
    <s v="117"/>
    <s v="4470010"/>
    <m/>
    <n v="0.93"/>
    <s v="1475 - Load Reconciliation for"/>
    <n v="2"/>
    <m/>
    <s v="G0000117"/>
    <s v="PJM"/>
    <n v="0"/>
    <s v="2020-02-29"/>
    <s v="PJM_A_9379"/>
    <x v="0"/>
    <x v="0"/>
    <x v="0"/>
    <x v="0"/>
  </r>
  <r>
    <n v="2020"/>
    <s v="117"/>
    <s v="4470010"/>
    <m/>
    <n v="6.2"/>
    <s v="1478 - Load Reconciliation for"/>
    <n v="2"/>
    <m/>
    <s v="G0000117"/>
    <s v="PJM"/>
    <n v="0"/>
    <s v="2020-02-29"/>
    <s v="PJM_A_9379"/>
    <x v="0"/>
    <x v="0"/>
    <x v="0"/>
    <x v="0"/>
  </r>
  <r>
    <n v="2020"/>
    <s v="117"/>
    <s v="4470010"/>
    <m/>
    <n v="-243939.45"/>
    <s v="1610 - Locational Reliability"/>
    <n v="2"/>
    <m/>
    <s v="G0000117"/>
    <s v="PJM"/>
    <n v="0"/>
    <s v="2020-02-01"/>
    <s v="PJM_ER9375"/>
    <x v="0"/>
    <x v="0"/>
    <x v="0"/>
    <x v="0"/>
  </r>
  <r>
    <n v="2020"/>
    <s v="117"/>
    <s v="4470010"/>
    <m/>
    <n v="-2954.08"/>
    <s v="1610 - Locational Reliability"/>
    <n v="2"/>
    <m/>
    <s v="G0000117"/>
    <s v="PJM"/>
    <n v="0"/>
    <s v="2020-02-01"/>
    <s v="PJM_ER9383"/>
    <x v="0"/>
    <x v="0"/>
    <x v="0"/>
    <x v="0"/>
  </r>
  <r>
    <n v="2020"/>
    <s v="117"/>
    <s v="4470010"/>
    <m/>
    <n v="243939.45"/>
    <s v="1610 - Locational Reliability"/>
    <n v="2"/>
    <m/>
    <s v="G0000117"/>
    <s v="PJM"/>
    <n v="0"/>
    <s v="2020-02-29"/>
    <s v="PJM_A_9379"/>
    <x v="0"/>
    <x v="0"/>
    <x v="0"/>
    <x v="0"/>
  </r>
  <r>
    <n v="2020"/>
    <s v="117"/>
    <s v="4470010"/>
    <m/>
    <n v="2954.08"/>
    <s v="1610 - Locational Reliability"/>
    <n v="2"/>
    <m/>
    <s v="G0000117"/>
    <s v="PJM"/>
    <n v="0"/>
    <s v="2020-02-29"/>
    <s v="PJM_A_9387"/>
    <x v="0"/>
    <x v="0"/>
    <x v="0"/>
    <x v="0"/>
  </r>
  <r>
    <n v="2020"/>
    <s v="117"/>
    <s v="4470010"/>
    <m/>
    <n v="228781.3"/>
    <s v="1610 - Locational Reliability"/>
    <n v="2"/>
    <m/>
    <s v="G0000117"/>
    <s v="PJM"/>
    <n v="0"/>
    <s v="2020-02-29"/>
    <s v="PJM_E_4182"/>
    <x v="0"/>
    <x v="0"/>
    <x v="0"/>
    <x v="0"/>
  </r>
  <r>
    <n v="2020"/>
    <s v="117"/>
    <s v="4470010"/>
    <m/>
    <n v="-94.91"/>
    <s v="1720 - RTO Start-up Cost Recov"/>
    <n v="2"/>
    <m/>
    <s v="G0000117"/>
    <s v="PJM"/>
    <n v="0"/>
    <s v="2020-02-01"/>
    <s v="PJM_ER9375"/>
    <x v="0"/>
    <x v="0"/>
    <x v="0"/>
    <x v="0"/>
  </r>
  <r>
    <n v="2020"/>
    <s v="117"/>
    <s v="4470010"/>
    <m/>
    <n v="101.47"/>
    <s v="1720 - RTO Start-up Cost Recov"/>
    <n v="2"/>
    <m/>
    <s v="G0000117"/>
    <s v="PJM"/>
    <n v="0"/>
    <s v="2020-02-29"/>
    <s v="PJM_A_9379"/>
    <x v="0"/>
    <x v="0"/>
    <x v="0"/>
    <x v="0"/>
  </r>
  <r>
    <n v="2020"/>
    <s v="117"/>
    <s v="4470010"/>
    <m/>
    <n v="95.92"/>
    <s v="1720 - RTO Start-up Cost Recov"/>
    <n v="2"/>
    <m/>
    <s v="G0000117"/>
    <s v="PJM"/>
    <n v="0"/>
    <s v="2020-02-29"/>
    <s v="PJM_E_4182"/>
    <x v="0"/>
    <x v="0"/>
    <x v="0"/>
    <x v="0"/>
  </r>
  <r>
    <n v="2020"/>
    <s v="117"/>
    <s v="4470010"/>
    <m/>
    <n v="-473.06"/>
    <s v="1952 - Deferred Tax Adjustment"/>
    <n v="2"/>
    <m/>
    <s v="G0000117"/>
    <s v="PJM"/>
    <n v="0"/>
    <s v="2020-02-01"/>
    <s v="PJM_ER9375"/>
    <x v="0"/>
    <x v="0"/>
    <x v="0"/>
    <x v="0"/>
  </r>
  <r>
    <n v="2020"/>
    <s v="117"/>
    <s v="4470010"/>
    <m/>
    <n v="473.37"/>
    <s v="1952 - Deferred Tax Adjustment"/>
    <n v="2"/>
    <m/>
    <s v="G0000117"/>
    <s v="PJM"/>
    <n v="0"/>
    <s v="2020-02-29"/>
    <s v="PJM_A_9379"/>
    <x v="0"/>
    <x v="0"/>
    <x v="0"/>
    <x v="0"/>
  </r>
  <r>
    <n v="2020"/>
    <s v="117"/>
    <s v="4470010"/>
    <m/>
    <n v="474.15"/>
    <s v="1952 - Deferred Tax Adjustment"/>
    <n v="2"/>
    <m/>
    <s v="G0000117"/>
    <s v="PJM"/>
    <n v="0"/>
    <s v="2020-02-29"/>
    <s v="PJM_E_4182"/>
    <x v="0"/>
    <x v="0"/>
    <x v="0"/>
    <x v="0"/>
  </r>
  <r>
    <n v="2020"/>
    <s v="117"/>
    <s v="4470010"/>
    <m/>
    <n v="468.17"/>
    <s v="1980A - Adj. to Miscellaneous"/>
    <n v="2"/>
    <m/>
    <s v="G0000117"/>
    <s v="PJM"/>
    <n v="0"/>
    <s v="2020-02-29"/>
    <s v="PJM_A_9379"/>
    <x v="0"/>
    <x v="0"/>
    <x v="0"/>
    <x v="0"/>
  </r>
  <r>
    <n v="2020"/>
    <s v="117"/>
    <s v="4470010"/>
    <m/>
    <n v="113.77"/>
    <s v="2140 - Non-Firm Point-to-Point"/>
    <n v="2"/>
    <m/>
    <s v="G0000117"/>
    <s v="PJM"/>
    <n v="0"/>
    <s v="2020-02-01"/>
    <s v="PJM_ER9375"/>
    <x v="0"/>
    <x v="0"/>
    <x v="0"/>
    <x v="0"/>
  </r>
  <r>
    <n v="2020"/>
    <s v="117"/>
    <s v="4470010"/>
    <m/>
    <n v="-187.24"/>
    <s v="2140 - Non-Firm Point-to-Point"/>
    <n v="2"/>
    <m/>
    <s v="G0000117"/>
    <s v="PJM"/>
    <n v="0"/>
    <s v="2020-02-29"/>
    <s v="PJM_A_9379"/>
    <x v="0"/>
    <x v="0"/>
    <x v="0"/>
    <x v="0"/>
  </r>
  <r>
    <n v="2020"/>
    <s v="117"/>
    <s v="4470010"/>
    <m/>
    <n v="-80.91"/>
    <s v="2140 - Non-Firm Point-to-Point"/>
    <n v="2"/>
    <m/>
    <s v="G0000117"/>
    <s v="PJM"/>
    <n v="0"/>
    <s v="2020-02-29"/>
    <s v="PJM_E_4182"/>
    <x v="0"/>
    <x v="0"/>
    <x v="0"/>
    <x v="0"/>
  </r>
  <r>
    <n v="2020"/>
    <s v="117"/>
    <s v="4470010"/>
    <m/>
    <n v="-12.19"/>
    <s v="2140A - Adj. to Non-Firm Point"/>
    <n v="2"/>
    <m/>
    <s v="G0000117"/>
    <s v="PJM"/>
    <n v="0"/>
    <s v="2020-02-29"/>
    <s v="PJM_A_9379"/>
    <x v="0"/>
    <x v="0"/>
    <x v="0"/>
    <x v="0"/>
  </r>
  <r>
    <n v="2020"/>
    <s v="117"/>
    <s v="4470010"/>
    <m/>
    <n v="-2776.58"/>
    <s v="2215 - Balancing Transmission"/>
    <n v="2"/>
    <m/>
    <s v="G0000117"/>
    <s v="PJM"/>
    <n v="0"/>
    <s v="2020-02-01"/>
    <s v="PJM_ER9375"/>
    <x v="0"/>
    <x v="0"/>
    <x v="0"/>
    <x v="0"/>
  </r>
  <r>
    <n v="2020"/>
    <s v="117"/>
    <s v="4470010"/>
    <m/>
    <n v="-34.21"/>
    <s v="2215 - Balancing Transmission"/>
    <n v="2"/>
    <m/>
    <s v="G0000117"/>
    <s v="PJM"/>
    <n v="0"/>
    <s v="2020-02-01"/>
    <s v="PJM_ER9383"/>
    <x v="0"/>
    <x v="0"/>
    <x v="0"/>
    <x v="0"/>
  </r>
  <r>
    <n v="2020"/>
    <s v="117"/>
    <s v="4470010"/>
    <m/>
    <n v="2811.25"/>
    <s v="2215 - Balancing Transmission"/>
    <n v="2"/>
    <m/>
    <s v="G0000117"/>
    <s v="PJM"/>
    <n v="0"/>
    <s v="2020-02-29"/>
    <s v="PJM_A_9379"/>
    <x v="0"/>
    <x v="0"/>
    <x v="0"/>
    <x v="0"/>
  </r>
  <r>
    <n v="2020"/>
    <s v="117"/>
    <s v="4470010"/>
    <m/>
    <n v="34.619999999999997"/>
    <s v="2215 - Balancing Transmission"/>
    <n v="2"/>
    <m/>
    <s v="G0000117"/>
    <s v="PJM"/>
    <n v="0"/>
    <s v="2020-02-29"/>
    <s v="PJM_A_9387"/>
    <x v="0"/>
    <x v="0"/>
    <x v="0"/>
    <x v="0"/>
  </r>
  <r>
    <n v="2020"/>
    <s v="117"/>
    <s v="4470010"/>
    <m/>
    <n v="4333.2700000000004"/>
    <s v="2215 - Balancing Transmission"/>
    <n v="2"/>
    <m/>
    <s v="G0000117"/>
    <s v="PJM"/>
    <n v="0"/>
    <s v="2020-02-29"/>
    <s v="PJM_E_4182"/>
    <x v="0"/>
    <x v="0"/>
    <x v="0"/>
    <x v="0"/>
  </r>
  <r>
    <n v="2020"/>
    <s v="117"/>
    <s v="4470010"/>
    <m/>
    <n v="-19.21"/>
    <s v="2215A - Balancing Transmission"/>
    <n v="2"/>
    <m/>
    <s v="G0000117"/>
    <s v="PJM"/>
    <n v="0"/>
    <s v="2020-02-29"/>
    <s v="PJM_A_9379"/>
    <x v="0"/>
    <x v="0"/>
    <x v="0"/>
    <x v="0"/>
  </r>
  <r>
    <n v="2020"/>
    <s v="117"/>
    <s v="4470010"/>
    <m/>
    <n v="-0.25"/>
    <s v="2215A - Balancing Transmission"/>
    <n v="2"/>
    <m/>
    <s v="G0000117"/>
    <s v="PJM"/>
    <n v="0"/>
    <s v="2020-02-29"/>
    <s v="PJM_A_9387"/>
    <x v="0"/>
    <x v="0"/>
    <x v="0"/>
    <x v="0"/>
  </r>
  <r>
    <n v="2020"/>
    <s v="117"/>
    <s v="4470010"/>
    <m/>
    <n v="5315.66"/>
    <s v="2220 - Transmission Losses Cre"/>
    <n v="2"/>
    <m/>
    <s v="G0000117"/>
    <s v="PJM"/>
    <n v="0"/>
    <s v="2020-02-01"/>
    <s v="PJM_ER9375"/>
    <x v="0"/>
    <x v="0"/>
    <x v="0"/>
    <x v="0"/>
  </r>
  <r>
    <n v="2020"/>
    <s v="117"/>
    <s v="4470010"/>
    <m/>
    <n v="63.23"/>
    <s v="2220 - Transmission Losses Cre"/>
    <n v="2"/>
    <m/>
    <s v="G0000117"/>
    <s v="PJM"/>
    <n v="0"/>
    <s v="2020-02-01"/>
    <s v="PJM_ER9383"/>
    <x v="0"/>
    <x v="0"/>
    <x v="0"/>
    <x v="0"/>
  </r>
  <r>
    <n v="2020"/>
    <s v="117"/>
    <s v="4470010"/>
    <m/>
    <n v="-5830.26"/>
    <s v="2220 - Transmission Losses Cre"/>
    <n v="2"/>
    <m/>
    <s v="G0000117"/>
    <s v="PJM"/>
    <n v="0"/>
    <s v="2020-02-29"/>
    <s v="PJM_A_9379"/>
    <x v="0"/>
    <x v="0"/>
    <x v="0"/>
    <x v="0"/>
  </r>
  <r>
    <n v="2020"/>
    <s v="117"/>
    <s v="4470010"/>
    <m/>
    <n v="-69.34"/>
    <s v="2220 - Transmission Losses Cre"/>
    <n v="2"/>
    <m/>
    <s v="G0000117"/>
    <s v="PJM"/>
    <n v="0"/>
    <s v="2020-02-29"/>
    <s v="PJM_A_9387"/>
    <x v="0"/>
    <x v="0"/>
    <x v="0"/>
    <x v="0"/>
  </r>
  <r>
    <n v="2020"/>
    <s v="117"/>
    <s v="4470010"/>
    <m/>
    <n v="-4651.2700000000004"/>
    <s v="2220 - Transmission Losses Cre"/>
    <n v="2"/>
    <m/>
    <s v="G0000117"/>
    <s v="PJM"/>
    <n v="0"/>
    <s v="2020-02-29"/>
    <s v="PJM_E_4182"/>
    <x v="0"/>
    <x v="0"/>
    <x v="0"/>
    <x v="0"/>
  </r>
  <r>
    <n v="2020"/>
    <s v="117"/>
    <s v="4470010"/>
    <m/>
    <n v="19.239999999999998"/>
    <s v="2390 - Fuel Cost Policy Penalt"/>
    <n v="2"/>
    <m/>
    <s v="G0000117"/>
    <s v="PJM"/>
    <n v="0"/>
    <s v="2020-02-01"/>
    <s v="PJM_ER9375"/>
    <x v="0"/>
    <x v="0"/>
    <x v="0"/>
    <x v="0"/>
  </r>
  <r>
    <n v="2020"/>
    <s v="117"/>
    <s v="4470010"/>
    <m/>
    <n v="0.21"/>
    <s v="2390 - Fuel Cost Policy Penalt"/>
    <n v="2"/>
    <m/>
    <s v="G0000117"/>
    <s v="PJM"/>
    <n v="0"/>
    <s v="2020-02-01"/>
    <s v="PJM_ER9383"/>
    <x v="0"/>
    <x v="0"/>
    <x v="0"/>
    <x v="0"/>
  </r>
  <r>
    <n v="2020"/>
    <s v="117"/>
    <s v="4470010"/>
    <m/>
    <n v="-19.239999999999998"/>
    <s v="2390 - Fuel Cost Policy Penalt"/>
    <n v="2"/>
    <m/>
    <s v="G0000117"/>
    <s v="PJM"/>
    <n v="0"/>
    <s v="2020-02-29"/>
    <s v="PJM_A_9379"/>
    <x v="0"/>
    <x v="0"/>
    <x v="0"/>
    <x v="0"/>
  </r>
  <r>
    <n v="2020"/>
    <s v="117"/>
    <s v="4470010"/>
    <m/>
    <n v="-0.21"/>
    <s v="2390 - Fuel Cost Policy Penalt"/>
    <n v="2"/>
    <m/>
    <s v="G0000117"/>
    <s v="PJM"/>
    <n v="0"/>
    <s v="2020-02-29"/>
    <s v="PJM_A_9387"/>
    <x v="0"/>
    <x v="0"/>
    <x v="0"/>
    <x v="0"/>
  </r>
  <r>
    <n v="2020"/>
    <s v="117"/>
    <s v="4470010"/>
    <m/>
    <n v="-16.190000000000001"/>
    <s v="2390A - Fuel Cost Policy Penal"/>
    <n v="2"/>
    <m/>
    <s v="G0000117"/>
    <s v="PJM"/>
    <n v="0"/>
    <s v="2020-02-29"/>
    <s v="PJM_A_9379"/>
    <x v="0"/>
    <x v="0"/>
    <x v="0"/>
    <x v="0"/>
  </r>
  <r>
    <n v="2020"/>
    <s v="117"/>
    <s v="4470010"/>
    <m/>
    <n v="-0.18"/>
    <s v="2390A - Fuel Cost Policy Penal"/>
    <n v="2"/>
    <m/>
    <s v="G0000117"/>
    <s v="PJM"/>
    <n v="0"/>
    <s v="2020-02-29"/>
    <s v="PJM_A_9387"/>
    <x v="0"/>
    <x v="0"/>
    <x v="0"/>
    <x v="0"/>
  </r>
  <r>
    <n v="2020"/>
    <s v="117"/>
    <s v="4470010"/>
    <m/>
    <n v="98.27"/>
    <s v="2415 - Balancing Transmission"/>
    <n v="2"/>
    <m/>
    <s v="G0000117"/>
    <s v="PJM"/>
    <n v="0"/>
    <s v="2020-02-29"/>
    <s v="PJM_A_9379"/>
    <x v="0"/>
    <x v="0"/>
    <x v="0"/>
    <x v="0"/>
  </r>
  <r>
    <n v="2020"/>
    <s v="117"/>
    <s v="4470010"/>
    <m/>
    <n v="-78.739999999999995"/>
    <s v="2420 - Load Reconciliation for"/>
    <n v="2"/>
    <m/>
    <s v="G0000117"/>
    <s v="PJM"/>
    <n v="0"/>
    <s v="2020-02-29"/>
    <s v="PJM_A_9379"/>
    <x v="0"/>
    <x v="0"/>
    <x v="0"/>
    <x v="0"/>
  </r>
  <r>
    <n v="2020"/>
    <s v="117"/>
    <s v="4470010"/>
    <m/>
    <n v="-0.31"/>
    <s v="2420 - Load Reconciliation for"/>
    <n v="2"/>
    <m/>
    <s v="G0000117"/>
    <s v="PJM"/>
    <n v="0"/>
    <s v="2020-02-29"/>
    <s v="PJM_A_9387"/>
    <x v="0"/>
    <x v="0"/>
    <x v="0"/>
    <x v="0"/>
  </r>
  <r>
    <n v="2020"/>
    <s v="117"/>
    <s v="4470010"/>
    <m/>
    <n v="25620.68"/>
    <s v="2510 - Auction Revenue Rights"/>
    <n v="2"/>
    <m/>
    <s v="G0000117"/>
    <s v="PJM"/>
    <n v="0"/>
    <s v="2020-02-01"/>
    <s v="PJM_ER9375"/>
    <x v="0"/>
    <x v="0"/>
    <x v="0"/>
    <x v="0"/>
  </r>
  <r>
    <n v="2020"/>
    <s v="117"/>
    <s v="4470010"/>
    <m/>
    <n v="161.28"/>
    <s v="2510 - Auction Revenue Rights"/>
    <n v="2"/>
    <m/>
    <s v="G0000117"/>
    <s v="PJM"/>
    <n v="0"/>
    <s v="2020-02-01"/>
    <s v="PJM_ER9383"/>
    <x v="0"/>
    <x v="0"/>
    <x v="0"/>
    <x v="0"/>
  </r>
  <r>
    <n v="2020"/>
    <s v="117"/>
    <s v="4470010"/>
    <m/>
    <n v="-25620.68"/>
    <s v="2510 - Auction Revenue Rights"/>
    <n v="2"/>
    <m/>
    <s v="G0000117"/>
    <s v="PJM"/>
    <n v="0"/>
    <s v="2020-02-29"/>
    <s v="PJM_A_9379"/>
    <x v="0"/>
    <x v="0"/>
    <x v="0"/>
    <x v="0"/>
  </r>
  <r>
    <n v="2020"/>
    <s v="117"/>
    <s v="4470010"/>
    <m/>
    <n v="-161.28"/>
    <s v="2510 - Auction Revenue Rights"/>
    <n v="2"/>
    <m/>
    <s v="G0000117"/>
    <s v="PJM"/>
    <n v="0"/>
    <s v="2020-02-29"/>
    <s v="PJM_A_9387"/>
    <x v="0"/>
    <x v="0"/>
    <x v="0"/>
    <x v="0"/>
  </r>
  <r>
    <n v="2020"/>
    <s v="117"/>
    <s v="4470010"/>
    <m/>
    <n v="-24167.99"/>
    <s v="2510 - Auction Revenue Rights"/>
    <n v="2"/>
    <m/>
    <s v="G0000117"/>
    <s v="PJM"/>
    <n v="0"/>
    <s v="2020-02-29"/>
    <s v="PJM_E_4182"/>
    <x v="0"/>
    <x v="0"/>
    <x v="0"/>
    <x v="0"/>
  </r>
  <r>
    <n v="2020"/>
    <s v="117"/>
    <s v="4470010"/>
    <m/>
    <n v="122.44"/>
    <s v="2640 - ICTR for Transmission E"/>
    <n v="2"/>
    <m/>
    <s v="G0000117"/>
    <s v="PJM"/>
    <n v="0"/>
    <s v="2020-02-01"/>
    <s v="PJM_ER9375"/>
    <x v="0"/>
    <x v="0"/>
    <x v="0"/>
    <x v="0"/>
  </r>
  <r>
    <n v="2020"/>
    <s v="117"/>
    <s v="4470010"/>
    <m/>
    <n v="-122.44"/>
    <s v="2640 - ICTR for Transmission E"/>
    <n v="2"/>
    <m/>
    <s v="G0000117"/>
    <s v="PJM"/>
    <n v="0"/>
    <s v="2020-02-29"/>
    <s v="PJM_A_9379"/>
    <x v="0"/>
    <x v="0"/>
    <x v="0"/>
    <x v="0"/>
  </r>
  <r>
    <n v="2020"/>
    <s v="117"/>
    <s v="4470010"/>
    <m/>
    <n v="-113.98"/>
    <s v="2640 - ICTR for Transmission E"/>
    <n v="2"/>
    <m/>
    <s v="G0000117"/>
    <s v="PJM"/>
    <n v="0"/>
    <s v="2020-02-29"/>
    <s v="PJM_E_4182"/>
    <x v="0"/>
    <x v="0"/>
    <x v="0"/>
    <x v="0"/>
  </r>
  <r>
    <n v="2020"/>
    <s v="117"/>
    <s v="4470010"/>
    <m/>
    <n v="7.44"/>
    <s v="2661 - Capacity Resource Defic"/>
    <n v="2"/>
    <m/>
    <s v="G0000117"/>
    <s v="PJM"/>
    <n v="0"/>
    <s v="2020-02-01"/>
    <s v="PJM_ER9375"/>
    <x v="0"/>
    <x v="0"/>
    <x v="0"/>
    <x v="0"/>
  </r>
  <r>
    <n v="2020"/>
    <s v="117"/>
    <s v="4470010"/>
    <m/>
    <n v="-7.44"/>
    <s v="2661 - Capacity Resource Defic"/>
    <n v="2"/>
    <m/>
    <s v="G0000117"/>
    <s v="PJM"/>
    <n v="0"/>
    <s v="2020-02-29"/>
    <s v="PJM_A_9379"/>
    <x v="0"/>
    <x v="0"/>
    <x v="0"/>
    <x v="0"/>
  </r>
  <r>
    <n v="2020"/>
    <s v="117"/>
    <s v="4470010"/>
    <m/>
    <n v="-22.88"/>
    <s v="2661 - Capacity Resource Defic"/>
    <n v="2"/>
    <m/>
    <s v="G0000117"/>
    <s v="PJM"/>
    <n v="0"/>
    <s v="2020-02-29"/>
    <s v="PJM_E_4182"/>
    <x v="0"/>
    <x v="0"/>
    <x v="0"/>
    <x v="0"/>
  </r>
  <r>
    <n v="2020"/>
    <s v="117"/>
    <s v="4470010"/>
    <m/>
    <n v="17.670000000000002"/>
    <s v="2666 - Load Management Test Fa"/>
    <n v="2"/>
    <m/>
    <s v="G0000117"/>
    <s v="PJM"/>
    <n v="0"/>
    <s v="2020-02-01"/>
    <s v="PJM_ER9375"/>
    <x v="0"/>
    <x v="0"/>
    <x v="0"/>
    <x v="0"/>
  </r>
  <r>
    <n v="2020"/>
    <s v="117"/>
    <s v="4470010"/>
    <m/>
    <n v="-70.56"/>
    <s v="2666 - Load Management Test Fa"/>
    <n v="2"/>
    <m/>
    <s v="G0000117"/>
    <s v="PJM"/>
    <n v="0"/>
    <s v="2020-02-29"/>
    <s v="PJM_A_9379"/>
    <x v="0"/>
    <x v="0"/>
    <x v="0"/>
    <x v="0"/>
  </r>
  <r>
    <n v="2020"/>
    <s v="117"/>
    <s v="4470010"/>
    <m/>
    <n v="-0.93"/>
    <s v="2666 - Load Management Test Fa"/>
    <n v="2"/>
    <m/>
    <s v="G0000117"/>
    <s v="PJM"/>
    <n v="0"/>
    <s v="2020-02-29"/>
    <s v="PJM_A_9387"/>
    <x v="0"/>
    <x v="0"/>
    <x v="0"/>
    <x v="0"/>
  </r>
  <r>
    <n v="2020"/>
    <s v="117"/>
    <s v="4470010"/>
    <m/>
    <n v="377.16"/>
    <s v="Broker Comm - Actual"/>
    <n v="2"/>
    <m/>
    <s v="G0000117"/>
    <s v="AMRX2"/>
    <n v="0"/>
    <s v="2020-02-28"/>
    <s v="CA0420"/>
    <x v="0"/>
    <x v="0"/>
    <x v="1"/>
    <x v="0"/>
  </r>
  <r>
    <n v="2020"/>
    <s v="117"/>
    <s v="4470010"/>
    <m/>
    <n v="0"/>
    <s v="Broker Comm - Actual"/>
    <n v="2"/>
    <m/>
    <s v="G0000117"/>
    <s v="AMRX2"/>
    <n v="0"/>
    <s v="2020-02-29"/>
    <s v="CA0420"/>
    <x v="0"/>
    <x v="0"/>
    <x v="1"/>
    <x v="0"/>
  </r>
  <r>
    <n v="2020"/>
    <s v="117"/>
    <s v="4470010"/>
    <m/>
    <n v="49.94"/>
    <s v="Broker Comm - Actual"/>
    <n v="2"/>
    <m/>
    <s v="G0000117"/>
    <s v="APBE2"/>
    <n v="0"/>
    <s v="2020-02-28"/>
    <s v="CA0420"/>
    <x v="0"/>
    <x v="0"/>
    <x v="2"/>
    <x v="0"/>
  </r>
  <r>
    <n v="2020"/>
    <s v="117"/>
    <s v="4470010"/>
    <m/>
    <n v="0"/>
    <s v="Broker Comm - Actual"/>
    <n v="2"/>
    <m/>
    <s v="G0000117"/>
    <s v="APBE2"/>
    <n v="0"/>
    <s v="2020-02-29"/>
    <s v="CA0420"/>
    <x v="0"/>
    <x v="0"/>
    <x v="2"/>
    <x v="0"/>
  </r>
  <r>
    <n v="2020"/>
    <s v="117"/>
    <s v="4470010"/>
    <m/>
    <n v="128.72999999999999"/>
    <s v="Broker Comm - Actual"/>
    <n v="2"/>
    <m/>
    <s v="G0000117"/>
    <s v="EVOF2"/>
    <n v="0"/>
    <s v="2020-02-28"/>
    <s v="CA0420"/>
    <x v="0"/>
    <x v="0"/>
    <x v="3"/>
    <x v="0"/>
  </r>
  <r>
    <n v="2020"/>
    <s v="117"/>
    <s v="4470010"/>
    <m/>
    <n v="0"/>
    <s v="Broker Comm - Actual"/>
    <n v="2"/>
    <m/>
    <s v="G0000117"/>
    <s v="EVOF2"/>
    <n v="0"/>
    <s v="2020-02-29"/>
    <s v="CA0420"/>
    <x v="0"/>
    <x v="0"/>
    <x v="3"/>
    <x v="0"/>
  </r>
  <r>
    <n v="2020"/>
    <s v="117"/>
    <s v="4470010"/>
    <m/>
    <n v="18.29"/>
    <s v="Broker Comm - Actual"/>
    <n v="2"/>
    <m/>
    <s v="G0000117"/>
    <s v="ICET2"/>
    <n v="0"/>
    <s v="2020-02-28"/>
    <s v="CA0420"/>
    <x v="0"/>
    <x v="0"/>
    <x v="13"/>
    <x v="0"/>
  </r>
  <r>
    <n v="2020"/>
    <s v="117"/>
    <s v="4470010"/>
    <m/>
    <n v="0"/>
    <s v="Broker Comm - Actual"/>
    <n v="2"/>
    <m/>
    <s v="G0000117"/>
    <s v="ICET2"/>
    <n v="0"/>
    <s v="2020-02-29"/>
    <s v="CA0420"/>
    <x v="0"/>
    <x v="0"/>
    <x v="13"/>
    <x v="0"/>
  </r>
  <r>
    <n v="2020"/>
    <s v="117"/>
    <s v="4470010"/>
    <m/>
    <n v="37.049999999999997"/>
    <s v="Broker Comm - Actual"/>
    <n v="2"/>
    <m/>
    <s v="G0000117"/>
    <s v="IVGE2"/>
    <n v="0"/>
    <s v="2020-02-28"/>
    <s v="CA0420"/>
    <x v="0"/>
    <x v="0"/>
    <x v="4"/>
    <x v="0"/>
  </r>
  <r>
    <n v="2020"/>
    <s v="117"/>
    <s v="4470010"/>
    <m/>
    <n v="0"/>
    <s v="Broker Comm - Actual"/>
    <n v="2"/>
    <m/>
    <s v="G0000117"/>
    <s v="IVGE2"/>
    <n v="0"/>
    <s v="2020-02-29"/>
    <s v="CA0420"/>
    <x v="0"/>
    <x v="0"/>
    <x v="4"/>
    <x v="0"/>
  </r>
  <r>
    <n v="2020"/>
    <s v="117"/>
    <s v="4470010"/>
    <m/>
    <n v="484.46"/>
    <s v="Broker Comm - Actual"/>
    <n v="2"/>
    <m/>
    <s v="G0000117"/>
    <s v="PREE2"/>
    <n v="0"/>
    <s v="2020-02-28"/>
    <s v="CA0420"/>
    <x v="0"/>
    <x v="0"/>
    <x v="5"/>
    <x v="0"/>
  </r>
  <r>
    <n v="2020"/>
    <s v="117"/>
    <s v="4470010"/>
    <m/>
    <n v="0"/>
    <s v="Broker Comm - Actual"/>
    <n v="2"/>
    <m/>
    <s v="G0000117"/>
    <s v="PREE2"/>
    <n v="0"/>
    <s v="2020-02-29"/>
    <s v="CA0420"/>
    <x v="0"/>
    <x v="0"/>
    <x v="5"/>
    <x v="0"/>
  </r>
  <r>
    <n v="2020"/>
    <s v="117"/>
    <s v="4470010"/>
    <m/>
    <n v="0"/>
    <s v="Broker Comm - Actual"/>
    <n v="2"/>
    <m/>
    <s v="G0000117"/>
    <s v="TFSF2"/>
    <n v="0"/>
    <s v="2020-02-29"/>
    <s v="CA0420"/>
    <x v="0"/>
    <x v="0"/>
    <x v="7"/>
    <x v="0"/>
  </r>
  <r>
    <n v="2020"/>
    <s v="117"/>
    <s v="4470010"/>
    <m/>
    <n v="24.97"/>
    <s v="Broker Comm - Actual"/>
    <n v="2"/>
    <m/>
    <s v="G0000117"/>
    <s v="TRED2"/>
    <n v="0"/>
    <s v="2020-02-28"/>
    <s v="CA0420"/>
    <x v="0"/>
    <x v="0"/>
    <x v="14"/>
    <x v="0"/>
  </r>
  <r>
    <n v="2020"/>
    <s v="117"/>
    <s v="4470010"/>
    <m/>
    <n v="0"/>
    <s v="Broker Comm - Actual"/>
    <n v="2"/>
    <m/>
    <s v="G0000117"/>
    <s v="TRED2"/>
    <n v="0"/>
    <s v="2020-02-29"/>
    <s v="CA0420"/>
    <x v="0"/>
    <x v="0"/>
    <x v="14"/>
    <x v="0"/>
  </r>
  <r>
    <n v="2020"/>
    <s v="117"/>
    <s v="4470010"/>
    <m/>
    <n v="0"/>
    <s v="Fuel - Broker Commissions"/>
    <n v="2"/>
    <m/>
    <s v="G0000117"/>
    <s v="ICET2"/>
    <n v="0"/>
    <s v="2020-02-29"/>
    <s v="CA0420"/>
    <x v="0"/>
    <x v="0"/>
    <x v="13"/>
    <x v="0"/>
  </r>
  <r>
    <n v="2020"/>
    <s v="117"/>
    <s v="4470010"/>
    <m/>
    <n v="-643.27"/>
    <s v="PJM (PAR) Adjustments"/>
    <n v="2"/>
    <m/>
    <s v="G0000117"/>
    <s v="PJM"/>
    <n v="0"/>
    <s v="2020-02-01"/>
    <s v="PJM_PAR_E"/>
    <x v="0"/>
    <x v="0"/>
    <x v="0"/>
    <x v="0"/>
  </r>
  <r>
    <n v="2020"/>
    <s v="117"/>
    <s v="4470010"/>
    <m/>
    <n v="0.09"/>
    <s v="PJM (PAR) Adjustments"/>
    <n v="2"/>
    <m/>
    <s v="G0000117"/>
    <s v="PJM"/>
    <n v="0"/>
    <s v="2020-02-29"/>
    <s v="PJMMISCPAR"/>
    <x v="0"/>
    <x v="0"/>
    <x v="0"/>
    <x v="0"/>
  </r>
  <r>
    <n v="2020"/>
    <s v="117"/>
    <s v="4470010"/>
    <m/>
    <n v="-642.66999999999996"/>
    <s v="PJM (PAR) Adjustments"/>
    <n v="2"/>
    <m/>
    <s v="G0000117"/>
    <s v="PJM"/>
    <n v="0"/>
    <s v="2020-02-29"/>
    <s v="PJM_PAR_E"/>
    <x v="0"/>
    <x v="0"/>
    <x v="0"/>
    <x v="0"/>
  </r>
  <r>
    <n v="2020"/>
    <s v="117"/>
    <s v="4470010"/>
    <m/>
    <n v="-3967.97"/>
    <s v="PJM (PAR) Adjustments"/>
    <n v="2"/>
    <s v="KWH"/>
    <s v="G0000117"/>
    <s v="PJM"/>
    <n v="-230701"/>
    <s v="2020-02-01"/>
    <s v="PJM_PAR_E"/>
    <x v="0"/>
    <x v="0"/>
    <x v="0"/>
    <x v="0"/>
  </r>
  <r>
    <n v="2020"/>
    <s v="117"/>
    <s v="4470010"/>
    <m/>
    <n v="-3275.04"/>
    <s v="PJM (PAR) Adjustments"/>
    <n v="2"/>
    <s v="KWH"/>
    <s v="G0000117"/>
    <s v="PJM"/>
    <n v="332451"/>
    <s v="2020-02-29"/>
    <s v="PJM_PAR_A"/>
    <x v="0"/>
    <x v="0"/>
    <x v="0"/>
    <x v="0"/>
  </r>
  <r>
    <n v="2020"/>
    <s v="117"/>
    <s v="4470010"/>
    <m/>
    <n v="-1918.51"/>
    <s v="PJM (PAR) Adjustments"/>
    <n v="2"/>
    <s v="KWH"/>
    <s v="G0000117"/>
    <s v="PJM"/>
    <n v="400557"/>
    <s v="2020-02-29"/>
    <s v="PJM_PAR_E"/>
    <x v="0"/>
    <x v="0"/>
    <x v="0"/>
    <x v="0"/>
  </r>
  <r>
    <n v="2020"/>
    <s v="117"/>
    <s v="4470010"/>
    <m/>
    <n v="-77852.53"/>
    <s v="Trading activity-purchase"/>
    <n v="2"/>
    <s v="KWH"/>
    <s v="G0000117"/>
    <s v="BPEC"/>
    <n v="-1717000"/>
    <s v="2020-02-01"/>
    <s v="OFFSYS_E"/>
    <x v="0"/>
    <x v="0"/>
    <x v="15"/>
    <x v="0"/>
  </r>
  <r>
    <n v="2020"/>
    <s v="117"/>
    <s v="4470010"/>
    <m/>
    <n v="70775.02"/>
    <s v="Trading activity-purchase"/>
    <n v="2"/>
    <s v="KWH"/>
    <s v="G0000117"/>
    <s v="BPEC"/>
    <n v="1561000"/>
    <s v="2020-02-29"/>
    <s v="OFFSYS_E"/>
    <x v="0"/>
    <x v="0"/>
    <x v="15"/>
    <x v="0"/>
  </r>
  <r>
    <n v="2020"/>
    <s v="117"/>
    <s v="4470010"/>
    <m/>
    <n v="77852.53"/>
    <s v="Trading activity-purchase - 3r"/>
    <n v="2"/>
    <s v="KWH"/>
    <s v="G0000117"/>
    <s v="BPEC"/>
    <n v="1717000"/>
    <s v="2020-02-29"/>
    <s v="OFFSYS_A"/>
    <x v="0"/>
    <x v="0"/>
    <x v="15"/>
    <x v="0"/>
  </r>
  <r>
    <n v="2020"/>
    <s v="117"/>
    <s v="4470027"/>
    <m/>
    <n v="66850.61"/>
    <s v="Dedicated East Sales"/>
    <n v="2"/>
    <s v="KWH"/>
    <s v="G0000117"/>
    <s v="COOH2"/>
    <n v="2131014"/>
    <s v="2020-02-01"/>
    <s v="DEDE_E"/>
    <x v="0"/>
    <x v="1"/>
    <x v="16"/>
    <x v="1"/>
  </r>
  <r>
    <n v="2020"/>
    <s v="117"/>
    <s v="4470027"/>
    <m/>
    <n v="-66850.61"/>
    <s v="Dedicated East Sales"/>
    <n v="2"/>
    <s v="KWH"/>
    <s v="G0000117"/>
    <s v="COOH2"/>
    <n v="-2131014"/>
    <s v="2020-02-29"/>
    <s v="DEDE_A"/>
    <x v="0"/>
    <x v="1"/>
    <x v="16"/>
    <x v="1"/>
  </r>
  <r>
    <n v="2020"/>
    <s v="117"/>
    <s v="4470027"/>
    <m/>
    <n v="-66948.13"/>
    <s v="Dedicated East Sales"/>
    <n v="2"/>
    <s v="KWH"/>
    <s v="G0000117"/>
    <s v="COOH2"/>
    <n v="-2038241"/>
    <s v="2020-02-29"/>
    <s v="DEDE_E"/>
    <x v="0"/>
    <x v="1"/>
    <x v="16"/>
    <x v="1"/>
  </r>
  <r>
    <n v="2020"/>
    <s v="117"/>
    <s v="4470027"/>
    <m/>
    <n v="166760.18"/>
    <s v="Dedicated East Sales"/>
    <n v="2"/>
    <s v="KWH"/>
    <s v="G0000117"/>
    <s v="VANC2"/>
    <n v="5402503"/>
    <s v="2020-02-01"/>
    <s v="DEDE_E"/>
    <x v="0"/>
    <x v="1"/>
    <x v="17"/>
    <x v="2"/>
  </r>
  <r>
    <n v="2020"/>
    <s v="117"/>
    <s v="4470027"/>
    <m/>
    <n v="-166760.18"/>
    <s v="Dedicated East Sales"/>
    <n v="2"/>
    <s v="KWH"/>
    <s v="G0000117"/>
    <s v="VANC2"/>
    <n v="-5402503"/>
    <s v="2020-02-29"/>
    <s v="DEDE_A"/>
    <x v="0"/>
    <x v="1"/>
    <x v="17"/>
    <x v="2"/>
  </r>
  <r>
    <n v="2020"/>
    <s v="117"/>
    <s v="4470027"/>
    <m/>
    <n v="-163342.32"/>
    <s v="Dedicated East Sales"/>
    <n v="2"/>
    <s v="KWH"/>
    <s v="G0000117"/>
    <s v="VANC2"/>
    <n v="-5067074"/>
    <s v="2020-02-29"/>
    <s v="DEDE_E"/>
    <x v="0"/>
    <x v="1"/>
    <x v="17"/>
    <x v="2"/>
  </r>
  <r>
    <n v="2020"/>
    <s v="117"/>
    <s v="4470033"/>
    <m/>
    <n v="79988.77"/>
    <s v="Dedicated East Sales"/>
    <n v="2"/>
    <m/>
    <s v="G0000117"/>
    <s v="COOH2"/>
    <n v="0"/>
    <s v="2020-02-01"/>
    <s v="DEDE_E"/>
    <x v="1"/>
    <x v="1"/>
    <x v="16"/>
    <x v="1"/>
  </r>
  <r>
    <n v="2020"/>
    <s v="117"/>
    <s v="4470033"/>
    <m/>
    <n v="-79988.77"/>
    <s v="Dedicated East Sales"/>
    <n v="2"/>
    <m/>
    <s v="G0000117"/>
    <s v="COOH2"/>
    <n v="0"/>
    <s v="2020-02-29"/>
    <s v="DEDE_A"/>
    <x v="1"/>
    <x v="1"/>
    <x v="16"/>
    <x v="1"/>
  </r>
  <r>
    <n v="2020"/>
    <s v="117"/>
    <s v="4470033"/>
    <m/>
    <n v="-77485.72"/>
    <s v="Dedicated East Sales"/>
    <n v="2"/>
    <m/>
    <s v="G0000117"/>
    <s v="COOH2"/>
    <n v="0"/>
    <s v="2020-02-29"/>
    <s v="DEDE_E"/>
    <x v="1"/>
    <x v="1"/>
    <x v="16"/>
    <x v="1"/>
  </r>
  <r>
    <n v="2020"/>
    <s v="117"/>
    <s v="4470033"/>
    <m/>
    <n v="189457.36"/>
    <s v="Dedicated East Sales"/>
    <n v="2"/>
    <m/>
    <s v="G0000117"/>
    <s v="VANC2"/>
    <n v="0"/>
    <s v="2020-02-01"/>
    <s v="DEDE_E"/>
    <x v="1"/>
    <x v="1"/>
    <x v="17"/>
    <x v="2"/>
  </r>
  <r>
    <n v="2020"/>
    <s v="117"/>
    <s v="4470033"/>
    <m/>
    <n v="-189457.36"/>
    <s v="Dedicated East Sales"/>
    <n v="2"/>
    <m/>
    <s v="G0000117"/>
    <s v="VANC2"/>
    <n v="0"/>
    <s v="2020-02-29"/>
    <s v="DEDE_A"/>
    <x v="1"/>
    <x v="1"/>
    <x v="17"/>
    <x v="2"/>
  </r>
  <r>
    <n v="2020"/>
    <s v="117"/>
    <s v="4470033"/>
    <m/>
    <n v="-180028.23"/>
    <s v="Dedicated East Sales"/>
    <n v="2"/>
    <m/>
    <s v="G0000117"/>
    <s v="VANC2"/>
    <n v="0"/>
    <s v="2020-02-29"/>
    <s v="DEDE_E"/>
    <x v="1"/>
    <x v="1"/>
    <x v="17"/>
    <x v="2"/>
  </r>
  <r>
    <n v="2020"/>
    <s v="117"/>
    <s v="4470082"/>
    <m/>
    <n v="61.82"/>
    <s v="Mizuho - Power - Comm &amp; Fees"/>
    <n v="2"/>
    <m/>
    <s v="G0000117"/>
    <s v="MSUI2"/>
    <n v="0"/>
    <s v="2020-02-29"/>
    <s v="MIZ_FUT"/>
    <x v="0"/>
    <x v="0"/>
    <x v="18"/>
    <x v="0"/>
  </r>
  <r>
    <n v="2020"/>
    <s v="117"/>
    <s v="4470082"/>
    <m/>
    <n v="27840.98"/>
    <s v="Mizuho- Power- Gains &amp; Losses"/>
    <n v="2"/>
    <m/>
    <s v="G0000117"/>
    <s v="MSUI2"/>
    <n v="0"/>
    <s v="2020-02-29"/>
    <s v="MIZ_FUT"/>
    <x v="0"/>
    <x v="0"/>
    <x v="18"/>
    <x v="0"/>
  </r>
  <r>
    <n v="2020"/>
    <s v="117"/>
    <s v="4470082"/>
    <m/>
    <n v="7526.03"/>
    <s v="RBC &amp; Mizuho Power Accruals"/>
    <n v="2"/>
    <m/>
    <s v="G0000117"/>
    <s v="MSUI2"/>
    <n v="0"/>
    <s v="2020-02-29"/>
    <s v="RBC_MIZ_A"/>
    <x v="0"/>
    <x v="0"/>
    <x v="18"/>
    <x v="0"/>
  </r>
  <r>
    <n v="2020"/>
    <s v="117"/>
    <s v="4470082"/>
    <m/>
    <n v="-9327.68"/>
    <s v="RBC &amp; Mizuho Power Accruals"/>
    <n v="2"/>
    <m/>
    <s v="G0000117"/>
    <s v="MSUI2"/>
    <n v="0"/>
    <s v="2020-02-29"/>
    <s v="RBC_MIZ_E"/>
    <x v="0"/>
    <x v="0"/>
    <x v="18"/>
    <x v="0"/>
  </r>
  <r>
    <n v="2020"/>
    <s v="117"/>
    <s v="4470082"/>
    <m/>
    <n v="-61846.01"/>
    <s v="RBC &amp; Mizuho Power Accruals"/>
    <n v="2"/>
    <m/>
    <s v="G0000117"/>
    <s v="RBCC2"/>
    <n v="0"/>
    <s v="2020-02-29"/>
    <s v="RBC_MIZ_A"/>
    <x v="0"/>
    <x v="0"/>
    <x v="19"/>
    <x v="0"/>
  </r>
  <r>
    <n v="2020"/>
    <s v="117"/>
    <s v="4470082"/>
    <m/>
    <n v="77001.19"/>
    <s v="RBC &amp; Mizuho Power Accruals"/>
    <n v="2"/>
    <m/>
    <s v="G0000117"/>
    <s v="RBCC2"/>
    <n v="0"/>
    <s v="2020-02-29"/>
    <s v="RBC_MIZ_E"/>
    <x v="0"/>
    <x v="0"/>
    <x v="19"/>
    <x v="0"/>
  </r>
  <r>
    <n v="2020"/>
    <s v="117"/>
    <s v="4470082"/>
    <m/>
    <n v="411216.35"/>
    <s v="RBC &amp; Mizuho Power Accruals"/>
    <n v="2"/>
    <m/>
    <s v="G0000117"/>
    <s v="WELF2"/>
    <n v="0"/>
    <s v="2020-02-29"/>
    <s v="RBC_MIZ_A"/>
    <x v="0"/>
    <x v="0"/>
    <x v="20"/>
    <x v="0"/>
  </r>
  <r>
    <n v="2020"/>
    <s v="117"/>
    <s v="4470082"/>
    <m/>
    <n v="-468873.27"/>
    <s v="RBC &amp; Mizuho Power Accruals"/>
    <n v="2"/>
    <m/>
    <s v="G0000117"/>
    <s v="WELF2"/>
    <n v="0"/>
    <s v="2020-02-29"/>
    <s v="RBC_MIZ_E"/>
    <x v="0"/>
    <x v="0"/>
    <x v="20"/>
    <x v="0"/>
  </r>
  <r>
    <n v="2020"/>
    <s v="117"/>
    <s v="4470082"/>
    <m/>
    <n v="15.46"/>
    <s v="RBC - Power - Comm &amp; Fees"/>
    <n v="2"/>
    <m/>
    <s v="G0000117"/>
    <s v="RBCC2"/>
    <n v="0"/>
    <s v="2020-02-29"/>
    <s v="RBC_FUT"/>
    <x v="0"/>
    <x v="0"/>
    <x v="19"/>
    <x v="0"/>
  </r>
  <r>
    <n v="2020"/>
    <s v="117"/>
    <s v="4470082"/>
    <m/>
    <n v="55775.19"/>
    <s v="RBC - Power - Gains &amp; Losses"/>
    <n v="2"/>
    <m/>
    <s v="G0000117"/>
    <s v="RBCC2"/>
    <n v="0"/>
    <s v="2020-02-29"/>
    <s v="RBC_FUT"/>
    <x v="0"/>
    <x v="0"/>
    <x v="19"/>
    <x v="0"/>
  </r>
  <r>
    <n v="2020"/>
    <s v="117"/>
    <s v="4470082"/>
    <m/>
    <n v="0"/>
    <s v="Revise allocation methodology."/>
    <n v="2"/>
    <m/>
    <s v="G0000117"/>
    <s v="MSUI2"/>
    <n v="0"/>
    <s v="2020-02-29"/>
    <s v="BRKR_MLR"/>
    <x v="0"/>
    <x v="0"/>
    <x v="18"/>
    <x v="0"/>
  </r>
  <r>
    <n v="2020"/>
    <s v="117"/>
    <s v="4470082"/>
    <m/>
    <n v="0"/>
    <s v="Revise allocation methodology."/>
    <n v="2"/>
    <m/>
    <s v="G0000117"/>
    <s v="RBCC2"/>
    <n v="0"/>
    <s v="2020-02-29"/>
    <s v="BRKR_MLR"/>
    <x v="0"/>
    <x v="0"/>
    <x v="19"/>
    <x v="0"/>
  </r>
  <r>
    <n v="2020"/>
    <s v="117"/>
    <s v="4470082"/>
    <m/>
    <n v="0"/>
    <s v="Revise allocation methodology."/>
    <n v="2"/>
    <m/>
    <s v="G0000117"/>
    <s v="WELF2"/>
    <n v="0"/>
    <s v="2020-02-29"/>
    <s v="BRKR_MLR"/>
    <x v="0"/>
    <x v="0"/>
    <x v="20"/>
    <x v="0"/>
  </r>
  <r>
    <n v="2020"/>
    <s v="117"/>
    <s v="4470082"/>
    <m/>
    <n v="-10829.96"/>
    <s v="SWAPS"/>
    <n v="2"/>
    <s v="KWH"/>
    <s v="G0000117"/>
    <s v="CEI"/>
    <n v="0"/>
    <s v="2020-02-01"/>
    <s v="OFFSYS_E"/>
    <x v="0"/>
    <x v="0"/>
    <x v="21"/>
    <x v="0"/>
  </r>
  <r>
    <n v="2020"/>
    <s v="117"/>
    <s v="4470082"/>
    <m/>
    <n v="10829.96"/>
    <s v="SWAPS"/>
    <n v="2"/>
    <s v="KWH"/>
    <s v="G0000117"/>
    <s v="CEI"/>
    <n v="0"/>
    <s v="2020-02-29"/>
    <s v="OFFSYS_A"/>
    <x v="0"/>
    <x v="0"/>
    <x v="21"/>
    <x v="0"/>
  </r>
  <r>
    <n v="2020"/>
    <s v="117"/>
    <s v="4470082"/>
    <m/>
    <n v="8505.83"/>
    <s v="SWAPS"/>
    <n v="2"/>
    <s v="KWH"/>
    <s v="G0000117"/>
    <s v="CEI"/>
    <n v="0"/>
    <s v="2020-02-29"/>
    <s v="OFFSYS_E"/>
    <x v="0"/>
    <x v="0"/>
    <x v="21"/>
    <x v="0"/>
  </r>
  <r>
    <n v="2020"/>
    <s v="117"/>
    <s v="4470082"/>
    <m/>
    <n v="5607.45"/>
    <s v="SWAPS"/>
    <n v="2"/>
    <s v="KWH"/>
    <s v="G0000117"/>
    <s v="MSCG"/>
    <n v="0"/>
    <s v="2020-02-01"/>
    <s v="OFFSYS_E"/>
    <x v="0"/>
    <x v="0"/>
    <x v="22"/>
    <x v="0"/>
  </r>
  <r>
    <n v="2020"/>
    <s v="117"/>
    <s v="4470082"/>
    <m/>
    <n v="-5607.45"/>
    <s v="SWAPS"/>
    <n v="2"/>
    <s v="KWH"/>
    <s v="G0000117"/>
    <s v="MSCG"/>
    <n v="0"/>
    <s v="2020-02-29"/>
    <s v="OFFSYS_A"/>
    <x v="0"/>
    <x v="0"/>
    <x v="22"/>
    <x v="0"/>
  </r>
  <r>
    <n v="2020"/>
    <s v="117"/>
    <s v="4470082"/>
    <m/>
    <n v="-2273.0700000000002"/>
    <s v="SWAPS"/>
    <n v="2"/>
    <s v="KWH"/>
    <s v="G0000117"/>
    <s v="MSCG"/>
    <n v="0"/>
    <s v="2020-02-29"/>
    <s v="OFFSYS_E"/>
    <x v="0"/>
    <x v="0"/>
    <x v="22"/>
    <x v="0"/>
  </r>
  <r>
    <n v="2020"/>
    <s v="117"/>
    <s v="4470082"/>
    <m/>
    <n v="18882.419999999998"/>
    <s v="SWAPS"/>
    <n v="2"/>
    <s v="KWH"/>
    <s v="G0000117"/>
    <s v="WVPA"/>
    <n v="0"/>
    <s v="2020-02-01"/>
    <s v="OFFSYS_E"/>
    <x v="0"/>
    <x v="0"/>
    <x v="23"/>
    <x v="0"/>
  </r>
  <r>
    <n v="2020"/>
    <s v="117"/>
    <s v="4470082"/>
    <m/>
    <n v="-18882.419999999998"/>
    <s v="SWAPS"/>
    <n v="2"/>
    <s v="KWH"/>
    <s v="G0000117"/>
    <s v="WVPA"/>
    <n v="0"/>
    <s v="2020-02-29"/>
    <s v="OFFSYS_A"/>
    <x v="0"/>
    <x v="0"/>
    <x v="23"/>
    <x v="0"/>
  </r>
  <r>
    <n v="2020"/>
    <s v="117"/>
    <s v="4470082"/>
    <m/>
    <n v="-21806.29"/>
    <s v="SWAPS"/>
    <n v="2"/>
    <s v="KWH"/>
    <s v="G0000117"/>
    <s v="WVPA"/>
    <n v="0"/>
    <s v="2020-02-29"/>
    <s v="OFFSYS_E"/>
    <x v="0"/>
    <x v="0"/>
    <x v="23"/>
    <x v="0"/>
  </r>
  <r>
    <n v="2020"/>
    <s v="117"/>
    <s v="4470082"/>
    <m/>
    <n v="2333.56"/>
    <s v="WELF - Power - Comm &amp; Fees"/>
    <n v="2"/>
    <m/>
    <s v="G0000117"/>
    <s v="WELF2"/>
    <n v="0"/>
    <s v="2020-02-29"/>
    <s v="WEL_FUT"/>
    <x v="0"/>
    <x v="0"/>
    <x v="20"/>
    <x v="0"/>
  </r>
  <r>
    <n v="2020"/>
    <s v="117"/>
    <s v="4470082"/>
    <m/>
    <n v="406530.84"/>
    <s v="WELF - Power - Gains &amp; Losses"/>
    <n v="2"/>
    <m/>
    <s v="G0000117"/>
    <s v="WELF2"/>
    <n v="0"/>
    <s v="2020-02-29"/>
    <s v="WEL_FUT"/>
    <x v="0"/>
    <x v="0"/>
    <x v="20"/>
    <x v="0"/>
  </r>
  <r>
    <n v="2020"/>
    <s v="117"/>
    <s v="4470089"/>
    <m/>
    <n v="-4066.17"/>
    <s v="1200 - Day-ahead Spot Market E"/>
    <n v="2"/>
    <s v="KWH"/>
    <s v="G0000117"/>
    <s v="PJM"/>
    <n v="0"/>
    <s v="2020-02-01"/>
    <s v="CA0044-D"/>
    <x v="0"/>
    <x v="0"/>
    <x v="0"/>
    <x v="0"/>
  </r>
  <r>
    <n v="2020"/>
    <s v="117"/>
    <s v="4470089"/>
    <m/>
    <n v="-859.15"/>
    <s v="1200 - Day-ahead Spot Market E"/>
    <n v="2"/>
    <s v="KWH"/>
    <s v="G0000117"/>
    <s v="PJM"/>
    <n v="0"/>
    <s v="2020-02-29"/>
    <s v="CA0044-D"/>
    <x v="0"/>
    <x v="0"/>
    <x v="0"/>
    <x v="0"/>
  </r>
  <r>
    <n v="2020"/>
    <s v="117"/>
    <s v="4470089"/>
    <m/>
    <n v="5568.14"/>
    <s v="1200 - Day-ahead Spot Market E"/>
    <n v="2"/>
    <s v="KWH"/>
    <s v="G0000117"/>
    <s v="PJM"/>
    <n v="0"/>
    <s v="2020-02-29"/>
    <s v="CA0048"/>
    <x v="0"/>
    <x v="0"/>
    <x v="0"/>
    <x v="0"/>
  </r>
  <r>
    <n v="2020"/>
    <s v="117"/>
    <s v="4470089"/>
    <m/>
    <n v="10794.48"/>
    <s v="1205 - Balancing Spot Market E"/>
    <n v="2"/>
    <s v="KWH"/>
    <s v="G0000117"/>
    <s v="PJM"/>
    <n v="0"/>
    <s v="2020-02-01"/>
    <s v="CA0044-D"/>
    <x v="0"/>
    <x v="0"/>
    <x v="0"/>
    <x v="0"/>
  </r>
  <r>
    <n v="2020"/>
    <s v="117"/>
    <s v="4470089"/>
    <m/>
    <n v="16936.169999999998"/>
    <s v="1205 - Balancing Spot Market E"/>
    <n v="2"/>
    <s v="KWH"/>
    <s v="G0000117"/>
    <s v="PJM"/>
    <n v="0"/>
    <s v="2020-02-29"/>
    <s v="CA0044-D"/>
    <x v="0"/>
    <x v="0"/>
    <x v="0"/>
    <x v="0"/>
  </r>
  <r>
    <n v="2020"/>
    <s v="117"/>
    <s v="4470089"/>
    <m/>
    <n v="-5433.89"/>
    <s v="1205 - Balancing Spot Market E"/>
    <n v="2"/>
    <s v="KWH"/>
    <s v="G0000117"/>
    <s v="PJM"/>
    <n v="0"/>
    <s v="2020-02-29"/>
    <s v="CA0048"/>
    <x v="0"/>
    <x v="0"/>
    <x v="0"/>
    <x v="0"/>
  </r>
  <r>
    <n v="2020"/>
    <s v="117"/>
    <s v="4470098"/>
    <m/>
    <n v="16.489999999999998"/>
    <s v="1242 - Day-Ahead Load Response"/>
    <n v="2"/>
    <m/>
    <s v="G0000117"/>
    <s v="PJM"/>
    <n v="0"/>
    <s v="2020-02-29"/>
    <s v="PJM_A_8547"/>
    <x v="0"/>
    <x v="0"/>
    <x v="0"/>
    <x v="0"/>
  </r>
  <r>
    <n v="2020"/>
    <s v="117"/>
    <s v="4470098"/>
    <m/>
    <n v="0.82"/>
    <s v="1243 - Real-Time Load Response"/>
    <n v="2"/>
    <m/>
    <s v="G0000117"/>
    <s v="PJM"/>
    <n v="0"/>
    <s v="2020-02-29"/>
    <s v="PJM_A_8547"/>
    <x v="0"/>
    <x v="0"/>
    <x v="0"/>
    <x v="0"/>
  </r>
  <r>
    <n v="2020"/>
    <s v="117"/>
    <s v="4470098"/>
    <m/>
    <n v="1.43"/>
    <s v="1362 - Non-Synchronized Reserv"/>
    <n v="2"/>
    <m/>
    <s v="G0000117"/>
    <s v="PJM"/>
    <n v="0"/>
    <s v="2020-02-29"/>
    <s v="PJM_A_8547"/>
    <x v="0"/>
    <x v="0"/>
    <x v="0"/>
    <x v="0"/>
  </r>
  <r>
    <n v="2020"/>
    <s v="117"/>
    <s v="4470098"/>
    <m/>
    <n v="-33.9"/>
    <s v="1362A - Non-Synchronized Reser"/>
    <n v="2"/>
    <m/>
    <s v="G0000117"/>
    <s v="PJM"/>
    <n v="0"/>
    <s v="2020-02-29"/>
    <s v="PJM_A_8547"/>
    <x v="0"/>
    <x v="0"/>
    <x v="0"/>
    <x v="0"/>
  </r>
  <r>
    <n v="2020"/>
    <s v="117"/>
    <s v="4470098"/>
    <m/>
    <n v="-167.48"/>
    <s v="1370 - Day-Ahead Operating Res"/>
    <n v="2"/>
    <m/>
    <s v="G0000117"/>
    <s v="PJM"/>
    <n v="0"/>
    <s v="2020-02-01"/>
    <s v="PJM_ER8542"/>
    <x v="0"/>
    <x v="0"/>
    <x v="0"/>
    <x v="0"/>
  </r>
  <r>
    <n v="2020"/>
    <s v="117"/>
    <s v="4470098"/>
    <m/>
    <n v="23.65"/>
    <s v="1370 - Day-Ahead Operating Res"/>
    <n v="2"/>
    <m/>
    <s v="G0000117"/>
    <s v="PJM"/>
    <n v="0"/>
    <s v="2020-02-29"/>
    <s v="PJM_A_8547"/>
    <x v="0"/>
    <x v="0"/>
    <x v="0"/>
    <x v="0"/>
  </r>
  <r>
    <n v="2020"/>
    <s v="117"/>
    <s v="4470098"/>
    <m/>
    <n v="116.55"/>
    <s v="1370 - Day-Ahead Operating Res"/>
    <n v="2"/>
    <m/>
    <s v="G0000117"/>
    <s v="PJM"/>
    <n v="0"/>
    <s v="2020-02-29"/>
    <s v="PJM_E_4032"/>
    <x v="0"/>
    <x v="0"/>
    <x v="0"/>
    <x v="0"/>
  </r>
  <r>
    <n v="2020"/>
    <s v="117"/>
    <s v="4470098"/>
    <m/>
    <n v="-685.52"/>
    <s v="1375 - Balancing Operating Res"/>
    <n v="2"/>
    <m/>
    <s v="G0000117"/>
    <s v="PJM"/>
    <n v="0"/>
    <s v="2020-02-01"/>
    <s v="PJM_ER8542"/>
    <x v="0"/>
    <x v="0"/>
    <x v="0"/>
    <x v="0"/>
  </r>
  <r>
    <n v="2020"/>
    <s v="117"/>
    <s v="4470098"/>
    <m/>
    <n v="819.81"/>
    <s v="1375 - Balancing Operating Res"/>
    <n v="2"/>
    <m/>
    <s v="G0000117"/>
    <s v="PJM"/>
    <n v="0"/>
    <s v="2020-02-29"/>
    <s v="PJM_A_8547"/>
    <x v="0"/>
    <x v="0"/>
    <x v="0"/>
    <x v="0"/>
  </r>
  <r>
    <n v="2020"/>
    <s v="117"/>
    <s v="4470098"/>
    <m/>
    <n v="66.5"/>
    <s v="1375 - Balancing Operating Res"/>
    <n v="2"/>
    <m/>
    <s v="G0000117"/>
    <s v="PJM"/>
    <n v="0"/>
    <s v="2020-02-29"/>
    <s v="PJM_E_4032"/>
    <x v="0"/>
    <x v="0"/>
    <x v="0"/>
    <x v="0"/>
  </r>
  <r>
    <n v="2020"/>
    <s v="117"/>
    <s v="4470098"/>
    <m/>
    <n v="-14.25"/>
    <s v="1375A - Adj. to Balancing Oper"/>
    <n v="2"/>
    <m/>
    <s v="G0000117"/>
    <s v="PJM"/>
    <n v="0"/>
    <s v="2020-02-29"/>
    <s v="PJM_A_8547"/>
    <x v="0"/>
    <x v="0"/>
    <x v="0"/>
    <x v="0"/>
  </r>
  <r>
    <n v="2020"/>
    <s v="117"/>
    <s v="4470099"/>
    <m/>
    <n v="276832.5"/>
    <s v="2600 - RPM Auction Credit"/>
    <n v="2"/>
    <m/>
    <s v="G0000117"/>
    <s v="PJM"/>
    <n v="0"/>
    <s v="2020-02-01"/>
    <s v="PJM_ER8542"/>
    <x v="1"/>
    <x v="0"/>
    <x v="0"/>
    <x v="0"/>
  </r>
  <r>
    <n v="2020"/>
    <s v="117"/>
    <s v="4470099"/>
    <m/>
    <n v="-286060.25"/>
    <s v="2600 - RPM Auction Credit"/>
    <n v="2"/>
    <m/>
    <s v="G0000117"/>
    <s v="PJM"/>
    <n v="0"/>
    <s v="2020-02-29"/>
    <s v="PJM_A_8547"/>
    <x v="1"/>
    <x v="0"/>
    <x v="0"/>
    <x v="0"/>
  </r>
  <r>
    <n v="2020"/>
    <s v="117"/>
    <s v="4470099"/>
    <m/>
    <n v="-239921.4"/>
    <s v="2600 - RPM Auction Credit"/>
    <n v="2"/>
    <m/>
    <s v="G0000117"/>
    <s v="PJM"/>
    <n v="0"/>
    <s v="2020-02-29"/>
    <s v="PJM_E_4032"/>
    <x v="1"/>
    <x v="0"/>
    <x v="0"/>
    <x v="0"/>
  </r>
  <r>
    <n v="2020"/>
    <s v="117"/>
    <s v="4470099"/>
    <m/>
    <n v="1.54"/>
    <s v="2600 - RPM Auction Credit"/>
    <n v="2"/>
    <m/>
    <s v="G0000117"/>
    <s v="PJM"/>
    <n v="0"/>
    <s v="2020-02-29"/>
    <s v="PJM_INV_A"/>
    <x v="1"/>
    <x v="0"/>
    <x v="0"/>
    <x v="0"/>
  </r>
  <r>
    <n v="2020"/>
    <s v="117"/>
    <s v="4470099"/>
    <m/>
    <n v="-27864.93"/>
    <s v="2667 - Bonus Performance - OSS"/>
    <n v="2"/>
    <m/>
    <s v="G0000117"/>
    <s v="PJM"/>
    <n v="0"/>
    <s v="2020-02-29"/>
    <s v="PJM_INV_A"/>
    <x v="1"/>
    <x v="0"/>
    <x v="0"/>
    <x v="0"/>
  </r>
  <r>
    <n v="2020"/>
    <s v="117"/>
    <s v="4470099"/>
    <m/>
    <n v="-27864.83"/>
    <s v="2667 - Bonus Performance - OSS"/>
    <n v="2"/>
    <m/>
    <s v="G0000117"/>
    <s v="PJM"/>
    <n v="0"/>
    <s v="2020-02-29"/>
    <s v="PJM_INV_E"/>
    <x v="1"/>
    <x v="0"/>
    <x v="0"/>
    <x v="0"/>
  </r>
  <r>
    <n v="2020"/>
    <s v="117"/>
    <s v="4470100"/>
    <m/>
    <n v="-2565.7199999999998"/>
    <s v="2211 - Transmission Congestion"/>
    <n v="2"/>
    <m/>
    <s v="G0000117"/>
    <s v="PJM"/>
    <n v="0"/>
    <s v="2020-02-01"/>
    <s v="PJM_ER8542"/>
    <x v="0"/>
    <x v="0"/>
    <x v="0"/>
    <x v="0"/>
  </r>
  <r>
    <n v="2020"/>
    <s v="117"/>
    <s v="4470100"/>
    <m/>
    <n v="4340.7"/>
    <s v="2211 - Transmission Congestion"/>
    <n v="2"/>
    <m/>
    <s v="G0000117"/>
    <s v="PJM"/>
    <n v="0"/>
    <s v="2020-02-29"/>
    <s v="PJM_A_8547"/>
    <x v="0"/>
    <x v="0"/>
    <x v="0"/>
    <x v="0"/>
  </r>
  <r>
    <n v="2020"/>
    <s v="117"/>
    <s v="4470100"/>
    <m/>
    <n v="2815.5"/>
    <s v="2211 - Transmission Congestion"/>
    <n v="2"/>
    <m/>
    <s v="G0000117"/>
    <s v="PJM"/>
    <n v="0"/>
    <s v="2020-02-29"/>
    <s v="PJM_E_4032"/>
    <x v="0"/>
    <x v="0"/>
    <x v="0"/>
    <x v="0"/>
  </r>
  <r>
    <n v="2020"/>
    <s v="117"/>
    <s v="4470103"/>
    <m/>
    <n v="107204.93"/>
    <s v="1200 - Day-ahead Spot Market E"/>
    <n v="2"/>
    <s v="KWH"/>
    <s v="G0000117"/>
    <s v="PJM"/>
    <n v="3638820"/>
    <s v="2020-02-01"/>
    <s v="CA0044-D"/>
    <x v="0"/>
    <x v="0"/>
    <x v="0"/>
    <x v="0"/>
  </r>
  <r>
    <n v="2020"/>
    <s v="117"/>
    <s v="4470103"/>
    <m/>
    <n v="-12622.25"/>
    <s v="1200 - Day-ahead Spot Market E"/>
    <n v="2"/>
    <s v="KWH"/>
    <s v="G0000117"/>
    <s v="PJM"/>
    <n v="-544440"/>
    <s v="2020-02-29"/>
    <s v="CA0044-D"/>
    <x v="0"/>
    <x v="0"/>
    <x v="0"/>
    <x v="0"/>
  </r>
  <r>
    <n v="2020"/>
    <s v="117"/>
    <s v="4470103"/>
    <m/>
    <n v="-108706.9"/>
    <s v="1200 - Day-ahead Spot Market E"/>
    <n v="2"/>
    <s v="KWH"/>
    <s v="G0000117"/>
    <s v="PJM"/>
    <n v="-3638820"/>
    <s v="2020-02-29"/>
    <s v="CA0048"/>
    <x v="0"/>
    <x v="0"/>
    <x v="0"/>
    <x v="0"/>
  </r>
  <r>
    <n v="2020"/>
    <s v="117"/>
    <s v="4470103"/>
    <m/>
    <n v="497756.49"/>
    <s v="1205 - Balancing Spot Market E"/>
    <n v="2"/>
    <s v="KWH"/>
    <s v="G0000117"/>
    <s v="PJM"/>
    <n v="23809576"/>
    <s v="2020-02-01"/>
    <s v="CA0044-D"/>
    <x v="0"/>
    <x v="0"/>
    <x v="0"/>
    <x v="0"/>
  </r>
  <r>
    <n v="2020"/>
    <s v="117"/>
    <s v="4470103"/>
    <m/>
    <n v="-250565.01"/>
    <s v="1205 - Balancing Spot Market E"/>
    <n v="2"/>
    <s v="KWH"/>
    <s v="G0000117"/>
    <s v="PJM"/>
    <n v="-12670926"/>
    <s v="2020-02-29"/>
    <s v="CA0044-D"/>
    <x v="0"/>
    <x v="0"/>
    <x v="0"/>
    <x v="0"/>
  </r>
  <r>
    <n v="2020"/>
    <s v="117"/>
    <s v="4470103"/>
    <m/>
    <n v="-503117.08"/>
    <s v="1205 - Balancing Spot Market E"/>
    <n v="2"/>
    <s v="KWH"/>
    <s v="G0000117"/>
    <s v="PJM"/>
    <n v="-23809576"/>
    <s v="2020-02-29"/>
    <s v="CA0048"/>
    <x v="0"/>
    <x v="0"/>
    <x v="0"/>
    <x v="0"/>
  </r>
  <r>
    <n v="2020"/>
    <s v="117"/>
    <s v="4470107"/>
    <m/>
    <n v="0.41"/>
    <s v="Network Integration Transmissi"/>
    <n v="2"/>
    <m/>
    <s v="G0000117"/>
    <s v="PJM"/>
    <n v="0"/>
    <s v="2020-02-29"/>
    <s v="PJM_NITS_A"/>
    <x v="0"/>
    <x v="0"/>
    <x v="0"/>
    <x v="0"/>
  </r>
  <r>
    <n v="2020"/>
    <s v="117"/>
    <s v="4470107"/>
    <m/>
    <n v="0.02"/>
    <s v="Other Supporting Facilities Ch"/>
    <n v="2"/>
    <m/>
    <s v="G0000117"/>
    <s v="PJM"/>
    <n v="0"/>
    <s v="2020-02-29"/>
    <s v="PJM_NITS_A"/>
    <x v="0"/>
    <x v="0"/>
    <x v="0"/>
    <x v="0"/>
  </r>
  <r>
    <n v="2020"/>
    <s v="117"/>
    <s v="4470110"/>
    <m/>
    <n v="0.01"/>
    <s v="Transmission Owner Scheduling,"/>
    <n v="2"/>
    <m/>
    <s v="G0000117"/>
    <s v="PJM"/>
    <n v="0"/>
    <s v="2020-02-29"/>
    <s v="PJM_NITS_A"/>
    <x v="0"/>
    <x v="0"/>
    <x v="0"/>
    <x v="0"/>
  </r>
  <r>
    <n v="2020"/>
    <s v="117"/>
    <s v="4470112"/>
    <m/>
    <n v="414.52"/>
    <s v="Hedge activity"/>
    <n v="2"/>
    <s v="KWH"/>
    <s v="G0000117"/>
    <s v="DLPM"/>
    <n v="8000"/>
    <s v="2020-02-01"/>
    <s v="OFFSYS_E"/>
    <x v="0"/>
    <x v="0"/>
    <x v="9"/>
    <x v="0"/>
  </r>
  <r>
    <n v="2020"/>
    <s v="117"/>
    <s v="4470112"/>
    <m/>
    <n v="-412.96"/>
    <s v="Hedge activity"/>
    <n v="2"/>
    <s v="KWH"/>
    <s v="G0000117"/>
    <s v="DLPM"/>
    <n v="-8000"/>
    <s v="2020-02-29"/>
    <s v="OFFSYS_A"/>
    <x v="0"/>
    <x v="0"/>
    <x v="9"/>
    <x v="0"/>
  </r>
  <r>
    <n v="2020"/>
    <s v="117"/>
    <s v="4470115"/>
    <m/>
    <n v="7.95"/>
    <s v="1250 - Meter Correction Charge"/>
    <n v="2"/>
    <m/>
    <s v="G0000117"/>
    <s v="PJM"/>
    <n v="0"/>
    <s v="2020-02-29"/>
    <s v="PJM_A_8547"/>
    <x v="0"/>
    <x v="0"/>
    <x v="0"/>
    <x v="0"/>
  </r>
  <r>
    <n v="2020"/>
    <s v="117"/>
    <s v="4470115"/>
    <m/>
    <n v="-0.01"/>
    <s v="1250 - Meter Error Correction"/>
    <n v="2"/>
    <m/>
    <s v="G0000117"/>
    <s v="PJM"/>
    <n v="0"/>
    <s v="2020-02-29"/>
    <s v="PJM_A_8547"/>
    <x v="0"/>
    <x v="0"/>
    <x v="0"/>
    <x v="0"/>
  </r>
  <r>
    <n v="2020"/>
    <s v="117"/>
    <s v="4470115"/>
    <m/>
    <n v="282.14"/>
    <s v="1250A - Adj. to Meter Error Co"/>
    <n v="2"/>
    <m/>
    <s v="G0000117"/>
    <s v="PJM"/>
    <n v="0"/>
    <s v="2020-02-29"/>
    <s v="PJM_A_8547"/>
    <x v="0"/>
    <x v="0"/>
    <x v="0"/>
    <x v="0"/>
  </r>
  <r>
    <n v="2020"/>
    <s v="117"/>
    <s v="4470116"/>
    <m/>
    <n v="166.85"/>
    <s v="1250 - Meter Correction Charge"/>
    <n v="2"/>
    <m/>
    <s v="G0000117"/>
    <s v="PJM"/>
    <n v="0"/>
    <s v="2020-02-29"/>
    <s v="PJM_A_8547"/>
    <x v="0"/>
    <x v="0"/>
    <x v="0"/>
    <x v="0"/>
  </r>
  <r>
    <n v="2020"/>
    <s v="117"/>
    <s v="4470116"/>
    <m/>
    <n v="-0.62"/>
    <s v="1250 - Meter Error Correction"/>
    <n v="2"/>
    <m/>
    <s v="G0000117"/>
    <s v="PJM"/>
    <n v="0"/>
    <s v="2020-02-29"/>
    <s v="PJM_A_8547"/>
    <x v="0"/>
    <x v="0"/>
    <x v="0"/>
    <x v="0"/>
  </r>
  <r>
    <n v="2020"/>
    <s v="117"/>
    <s v="4470116"/>
    <m/>
    <n v="5652.71"/>
    <s v="1250A - Adj. to Meter Error Co"/>
    <n v="2"/>
    <m/>
    <s v="G0000117"/>
    <s v="PJM"/>
    <n v="0"/>
    <s v="2020-02-29"/>
    <s v="PJM_A_8547"/>
    <x v="0"/>
    <x v="0"/>
    <x v="0"/>
    <x v="0"/>
  </r>
  <r>
    <n v="2020"/>
    <s v="117"/>
    <s v="4470126"/>
    <m/>
    <n v="1051.27"/>
    <s v="1210 - Day-Ahead Transmission"/>
    <n v="2"/>
    <m/>
    <s v="G0000117"/>
    <s v="PJM"/>
    <n v="0"/>
    <s v="2020-02-01"/>
    <s v="PJM_ER8542"/>
    <x v="0"/>
    <x v="0"/>
    <x v="0"/>
    <x v="0"/>
  </r>
  <r>
    <n v="2020"/>
    <s v="117"/>
    <s v="4470126"/>
    <m/>
    <n v="-1011.14"/>
    <s v="1210 - Day-Ahead Transmission"/>
    <n v="2"/>
    <m/>
    <s v="G0000117"/>
    <s v="PJM"/>
    <n v="0"/>
    <s v="2020-02-29"/>
    <s v="PJM_A_8547"/>
    <x v="0"/>
    <x v="0"/>
    <x v="0"/>
    <x v="0"/>
  </r>
  <r>
    <n v="2020"/>
    <s v="117"/>
    <s v="4470126"/>
    <m/>
    <n v="-3461.97"/>
    <s v="1210 - Day-Ahead Transmission"/>
    <n v="2"/>
    <m/>
    <s v="G0000117"/>
    <s v="PJM"/>
    <n v="0"/>
    <s v="2020-02-29"/>
    <s v="PJM_E_4032"/>
    <x v="0"/>
    <x v="0"/>
    <x v="0"/>
    <x v="0"/>
  </r>
  <r>
    <n v="2020"/>
    <s v="117"/>
    <s v="4470126"/>
    <m/>
    <n v="668.54"/>
    <s v="1215 - Balancing Transmission"/>
    <n v="2"/>
    <m/>
    <s v="G0000117"/>
    <s v="PJM"/>
    <n v="0"/>
    <s v="2020-02-01"/>
    <s v="PJM_ER8542"/>
    <x v="0"/>
    <x v="0"/>
    <x v="0"/>
    <x v="0"/>
  </r>
  <r>
    <n v="2020"/>
    <s v="117"/>
    <s v="4470126"/>
    <m/>
    <n v="-1128.55"/>
    <s v="1215 - Balancing Transmission"/>
    <n v="2"/>
    <m/>
    <s v="G0000117"/>
    <s v="PJM"/>
    <n v="0"/>
    <s v="2020-02-29"/>
    <s v="PJM_A_8547"/>
    <x v="0"/>
    <x v="0"/>
    <x v="0"/>
    <x v="0"/>
  </r>
  <r>
    <n v="2020"/>
    <s v="117"/>
    <s v="4470126"/>
    <m/>
    <n v="-231.79"/>
    <s v="1215 - Balancing Transmission"/>
    <n v="2"/>
    <m/>
    <s v="G0000117"/>
    <s v="PJM"/>
    <n v="0"/>
    <s v="2020-02-29"/>
    <s v="PJM_E_4032"/>
    <x v="0"/>
    <x v="0"/>
    <x v="0"/>
    <x v="0"/>
  </r>
  <r>
    <n v="2020"/>
    <s v="117"/>
    <s v="4470126"/>
    <m/>
    <n v="-0.01"/>
    <s v="1410 - Load Reconciliation for"/>
    <n v="2"/>
    <m/>
    <s v="G0000117"/>
    <s v="PJM"/>
    <n v="0"/>
    <s v="2020-02-29"/>
    <s v="PJM_A_8547"/>
    <x v="0"/>
    <x v="0"/>
    <x v="0"/>
    <x v="0"/>
  </r>
  <r>
    <n v="2020"/>
    <s v="117"/>
    <s v="4470126"/>
    <m/>
    <n v="-2108.06"/>
    <s v="2215 - Balancing Transmission"/>
    <n v="2"/>
    <m/>
    <s v="G0000117"/>
    <s v="PJM"/>
    <n v="0"/>
    <s v="2020-02-01"/>
    <s v="PJM_ER8542"/>
    <x v="0"/>
    <x v="0"/>
    <x v="0"/>
    <x v="0"/>
  </r>
  <r>
    <n v="2020"/>
    <s v="117"/>
    <s v="4470126"/>
    <m/>
    <n v="2201.12"/>
    <s v="2215 - Balancing Transmission"/>
    <n v="2"/>
    <m/>
    <s v="G0000117"/>
    <s v="PJM"/>
    <n v="0"/>
    <s v="2020-02-29"/>
    <s v="PJM_A_8547"/>
    <x v="0"/>
    <x v="0"/>
    <x v="0"/>
    <x v="0"/>
  </r>
  <r>
    <n v="2020"/>
    <s v="117"/>
    <s v="4470126"/>
    <m/>
    <n v="1315.65"/>
    <s v="2215 - Balancing Transmission"/>
    <n v="2"/>
    <m/>
    <s v="G0000117"/>
    <s v="PJM"/>
    <n v="0"/>
    <s v="2020-02-29"/>
    <s v="PJM_E_4032"/>
    <x v="0"/>
    <x v="0"/>
    <x v="0"/>
    <x v="0"/>
  </r>
  <r>
    <n v="2020"/>
    <s v="117"/>
    <s v="4470126"/>
    <m/>
    <n v="-19.7"/>
    <s v="2215A - Balancing Transmission"/>
    <n v="2"/>
    <m/>
    <s v="G0000117"/>
    <s v="PJM"/>
    <n v="0"/>
    <s v="2020-02-29"/>
    <s v="PJM_A_8547"/>
    <x v="0"/>
    <x v="0"/>
    <x v="0"/>
    <x v="0"/>
  </r>
  <r>
    <n v="2020"/>
    <s v="117"/>
    <s v="4470127"/>
    <s v="413"/>
    <n v="-29753"/>
    <s v="Capacity Rev from WPCo"/>
    <n v="2"/>
    <m/>
    <s v="G0000117"/>
    <s v="PJM"/>
    <n v="0"/>
    <s v="2020-02-29"/>
    <s v="PJM_WCAP_A"/>
    <x v="1"/>
    <x v="0"/>
    <x v="0"/>
    <x v="0"/>
  </r>
  <r>
    <n v="2020"/>
    <s v="117"/>
    <s v="4470131"/>
    <m/>
    <n v="0.31"/>
    <s v="1242 - Day-Ahead Load Response"/>
    <n v="2"/>
    <m/>
    <s v="G0000117"/>
    <s v="PJM"/>
    <n v="0"/>
    <s v="2020-02-29"/>
    <s v="PJM_A_9379"/>
    <x v="0"/>
    <x v="0"/>
    <x v="0"/>
    <x v="0"/>
  </r>
  <r>
    <n v="2020"/>
    <s v="117"/>
    <s v="4470131"/>
    <m/>
    <n v="0.01"/>
    <s v="1340A - Adj. to Regulation and"/>
    <n v="2"/>
    <m/>
    <s v="G0000117"/>
    <s v="PJM"/>
    <n v="0"/>
    <s v="2020-02-29"/>
    <s v="PJM_A_9379"/>
    <x v="0"/>
    <x v="0"/>
    <x v="0"/>
    <x v="0"/>
  </r>
  <r>
    <n v="2020"/>
    <s v="117"/>
    <s v="4470131"/>
    <m/>
    <n v="-0.08"/>
    <s v="1362A - Non-Synchronized Reser"/>
    <n v="2"/>
    <m/>
    <s v="G0000117"/>
    <s v="PJM"/>
    <n v="0"/>
    <s v="2020-02-29"/>
    <s v="PJM_A_9379"/>
    <x v="0"/>
    <x v="0"/>
    <x v="0"/>
    <x v="0"/>
  </r>
  <r>
    <n v="2020"/>
    <s v="117"/>
    <s v="4470131"/>
    <m/>
    <n v="3.03"/>
    <s v="1365A - Adj. to Day-ahead Sche"/>
    <n v="2"/>
    <m/>
    <s v="G0000117"/>
    <s v="PJM"/>
    <n v="0"/>
    <s v="2020-02-29"/>
    <s v="PJM_A_9379"/>
    <x v="0"/>
    <x v="0"/>
    <x v="0"/>
    <x v="0"/>
  </r>
  <r>
    <n v="2020"/>
    <s v="117"/>
    <s v="4470131"/>
    <m/>
    <n v="-0.21"/>
    <s v="1375A - Adj. to Balancing Oper"/>
    <n v="2"/>
    <m/>
    <s v="G0000117"/>
    <s v="PJM"/>
    <n v="0"/>
    <s v="2020-02-29"/>
    <s v="PJM_A_9379"/>
    <x v="0"/>
    <x v="0"/>
    <x v="0"/>
    <x v="0"/>
  </r>
  <r>
    <n v="2020"/>
    <s v="117"/>
    <s v="4470131"/>
    <m/>
    <n v="203.05"/>
    <s v="1400 - Load Reconciliation for"/>
    <n v="2"/>
    <m/>
    <s v="G0000117"/>
    <s v="PJM"/>
    <n v="0"/>
    <s v="2020-02-29"/>
    <s v="PJM_A_9379"/>
    <x v="0"/>
    <x v="0"/>
    <x v="0"/>
    <x v="0"/>
  </r>
  <r>
    <n v="2020"/>
    <s v="117"/>
    <s v="4470131"/>
    <m/>
    <n v="13.64"/>
    <s v="1410 - Load Reconciliation for"/>
    <n v="2"/>
    <m/>
    <s v="G0000117"/>
    <s v="PJM"/>
    <n v="0"/>
    <s v="2020-02-29"/>
    <s v="PJM_A_9379"/>
    <x v="0"/>
    <x v="0"/>
    <x v="0"/>
    <x v="0"/>
  </r>
  <r>
    <n v="2020"/>
    <s v="117"/>
    <s v="4470131"/>
    <m/>
    <n v="1.24"/>
    <s v="1420 - Load Reconciliation for"/>
    <n v="2"/>
    <m/>
    <s v="G0000117"/>
    <s v="PJM"/>
    <n v="0"/>
    <s v="2020-02-29"/>
    <s v="PJM_A_9379"/>
    <x v="0"/>
    <x v="0"/>
    <x v="0"/>
    <x v="0"/>
  </r>
  <r>
    <n v="2020"/>
    <s v="117"/>
    <s v="4470131"/>
    <m/>
    <n v="2.17"/>
    <s v="1440 - Load Reconciliation for"/>
    <n v="2"/>
    <m/>
    <s v="G0000117"/>
    <s v="PJM"/>
    <n v="0"/>
    <s v="2020-02-29"/>
    <s v="PJM_A_9379"/>
    <x v="0"/>
    <x v="0"/>
    <x v="0"/>
    <x v="0"/>
  </r>
  <r>
    <n v="2020"/>
    <s v="117"/>
    <s v="4470131"/>
    <m/>
    <n v="-0.31"/>
    <s v="1441 - Load Reconciliation for"/>
    <n v="2"/>
    <m/>
    <s v="G0000117"/>
    <s v="PJM"/>
    <n v="0"/>
    <s v="2020-02-29"/>
    <s v="PJM_A_9379"/>
    <x v="0"/>
    <x v="0"/>
    <x v="0"/>
    <x v="0"/>
  </r>
  <r>
    <n v="2020"/>
    <s v="117"/>
    <s v="4470131"/>
    <m/>
    <n v="0.62"/>
    <s v="1445 - Load Reconciliation for"/>
    <n v="2"/>
    <m/>
    <s v="G0000117"/>
    <s v="PJM"/>
    <n v="0"/>
    <s v="2020-02-29"/>
    <s v="PJM_A_9379"/>
    <x v="0"/>
    <x v="0"/>
    <x v="0"/>
    <x v="0"/>
  </r>
  <r>
    <n v="2020"/>
    <s v="117"/>
    <s v="4470131"/>
    <m/>
    <n v="0.31"/>
    <s v="1450 - Load Reconciliation for"/>
    <n v="2"/>
    <m/>
    <s v="G0000117"/>
    <s v="PJM"/>
    <n v="0"/>
    <s v="2020-02-29"/>
    <s v="PJM_A_9379"/>
    <x v="0"/>
    <x v="0"/>
    <x v="0"/>
    <x v="0"/>
  </r>
  <r>
    <n v="2020"/>
    <s v="117"/>
    <s v="4470131"/>
    <m/>
    <n v="0.93"/>
    <s v="1460 - Load Reconciliation for"/>
    <n v="2"/>
    <m/>
    <s v="G0000117"/>
    <s v="PJM"/>
    <n v="0"/>
    <s v="2020-02-29"/>
    <s v="PJM_A_9379"/>
    <x v="0"/>
    <x v="0"/>
    <x v="0"/>
    <x v="0"/>
  </r>
  <r>
    <n v="2020"/>
    <s v="117"/>
    <s v="4470131"/>
    <m/>
    <n v="0.31"/>
    <s v="1478 - Load Reconciliation for"/>
    <n v="2"/>
    <m/>
    <s v="G0000117"/>
    <s v="PJM"/>
    <n v="0"/>
    <s v="2020-02-29"/>
    <s v="PJM_A_9379"/>
    <x v="0"/>
    <x v="0"/>
    <x v="0"/>
    <x v="0"/>
  </r>
  <r>
    <n v="2020"/>
    <s v="117"/>
    <s v="4470131"/>
    <m/>
    <n v="-0.8"/>
    <s v="2215A - Balancing Transmission"/>
    <n v="2"/>
    <m/>
    <s v="G0000117"/>
    <s v="PJM"/>
    <n v="0"/>
    <s v="2020-02-29"/>
    <s v="PJM_A_9379"/>
    <x v="0"/>
    <x v="0"/>
    <x v="0"/>
    <x v="0"/>
  </r>
  <r>
    <n v="2020"/>
    <s v="117"/>
    <s v="4470131"/>
    <m/>
    <n v="-0.35"/>
    <s v="2390A - Fuel Cost Policy Penal"/>
    <n v="2"/>
    <m/>
    <s v="G0000117"/>
    <s v="PJM"/>
    <n v="0"/>
    <s v="2020-02-29"/>
    <s v="PJM_A_9379"/>
    <x v="0"/>
    <x v="0"/>
    <x v="0"/>
    <x v="0"/>
  </r>
  <r>
    <n v="2020"/>
    <s v="117"/>
    <s v="4470131"/>
    <m/>
    <n v="3.1"/>
    <s v="2415 - Balancing Transmission"/>
    <n v="2"/>
    <m/>
    <s v="G0000117"/>
    <s v="PJM"/>
    <n v="0"/>
    <s v="2020-02-29"/>
    <s v="PJM_A_9379"/>
    <x v="0"/>
    <x v="0"/>
    <x v="0"/>
    <x v="0"/>
  </r>
  <r>
    <n v="2020"/>
    <s v="117"/>
    <s v="4470131"/>
    <m/>
    <n v="-1.86"/>
    <s v="2420 - Load Reconciliation for"/>
    <n v="2"/>
    <m/>
    <s v="G0000117"/>
    <s v="PJM"/>
    <n v="0"/>
    <s v="2020-02-29"/>
    <s v="PJM_A_9379"/>
    <x v="0"/>
    <x v="0"/>
    <x v="0"/>
    <x v="0"/>
  </r>
  <r>
    <n v="2020"/>
    <s v="117"/>
    <s v="4470131"/>
    <m/>
    <n v="0"/>
    <s v="PJM (PAR) Adjustments"/>
    <n v="2"/>
    <s v="KWH"/>
    <s v="G0000117"/>
    <s v="PJM"/>
    <n v="-8238"/>
    <s v="2020-02-01"/>
    <s v="PJM_PAR_E"/>
    <x v="0"/>
    <x v="0"/>
    <x v="0"/>
    <x v="0"/>
  </r>
  <r>
    <n v="2020"/>
    <s v="117"/>
    <s v="4470131"/>
    <m/>
    <n v="0.13"/>
    <s v="PJM (PAR) Adjustments"/>
    <n v="2"/>
    <s v="KWH"/>
    <s v="G0000117"/>
    <s v="PJM"/>
    <n v="8177"/>
    <s v="2020-02-29"/>
    <s v="PJM_PAR_A"/>
    <x v="0"/>
    <x v="0"/>
    <x v="0"/>
    <x v="0"/>
  </r>
  <r>
    <n v="2020"/>
    <s v="117"/>
    <s v="4470143"/>
    <m/>
    <n v="4.75"/>
    <s v="Broker Comm - Actual"/>
    <n v="2"/>
    <m/>
    <s v="G0000117"/>
    <s v="AMRX2"/>
    <n v="0"/>
    <s v="2020-02-28"/>
    <s v="CA0420"/>
    <x v="0"/>
    <x v="0"/>
    <x v="1"/>
    <x v="0"/>
  </r>
  <r>
    <n v="2020"/>
    <s v="117"/>
    <s v="4470143"/>
    <m/>
    <n v="17.52"/>
    <s v="Broker Comm - Actual"/>
    <n v="2"/>
    <m/>
    <s v="G0000117"/>
    <s v="APBE2"/>
    <n v="0"/>
    <s v="2020-02-28"/>
    <s v="CA0420"/>
    <x v="0"/>
    <x v="0"/>
    <x v="2"/>
    <x v="0"/>
  </r>
  <r>
    <n v="2020"/>
    <s v="117"/>
    <s v="4470143"/>
    <m/>
    <n v="9.93"/>
    <s v="Broker Comm - Actual"/>
    <n v="2"/>
    <m/>
    <s v="G0000117"/>
    <s v="ICET2"/>
    <n v="0"/>
    <s v="2020-02-28"/>
    <s v="CA0420"/>
    <x v="0"/>
    <x v="0"/>
    <x v="13"/>
    <x v="0"/>
  </r>
  <r>
    <n v="2020"/>
    <s v="117"/>
    <s v="4470143"/>
    <m/>
    <n v="7.68"/>
    <s v="Mizuho - Power - Comm &amp; Fees"/>
    <n v="2"/>
    <m/>
    <s v="G0000117"/>
    <s v="MSUI2"/>
    <n v="0"/>
    <s v="2020-02-29"/>
    <s v="MIZ_FUT"/>
    <x v="0"/>
    <x v="0"/>
    <x v="18"/>
    <x v="0"/>
  </r>
  <r>
    <n v="2020"/>
    <s v="117"/>
    <s v="4470143"/>
    <m/>
    <n v="-17143.22"/>
    <s v="Mizuho- Power- Gains &amp; Losses"/>
    <n v="2"/>
    <m/>
    <s v="G0000117"/>
    <s v="MSUI2"/>
    <n v="0"/>
    <s v="2020-02-29"/>
    <s v="MIZ_FUT"/>
    <x v="0"/>
    <x v="0"/>
    <x v="18"/>
    <x v="0"/>
  </r>
  <r>
    <n v="2020"/>
    <s v="117"/>
    <s v="4470143"/>
    <m/>
    <n v="-104.06"/>
    <s v="RBC &amp; Mizuho Power Accruals"/>
    <n v="2"/>
    <m/>
    <s v="G0000117"/>
    <s v="MSUI2"/>
    <n v="0"/>
    <s v="2020-02-29"/>
    <s v="RBC_MIZ_A"/>
    <x v="0"/>
    <x v="0"/>
    <x v="18"/>
    <x v="0"/>
  </r>
  <r>
    <n v="2020"/>
    <s v="117"/>
    <s v="4470143"/>
    <m/>
    <n v="-156.25"/>
    <s v="RBC &amp; Mizuho Power Accruals"/>
    <n v="2"/>
    <m/>
    <s v="G0000117"/>
    <s v="RBCC2"/>
    <n v="0"/>
    <s v="2020-02-29"/>
    <s v="RBC_MIZ_A"/>
    <x v="0"/>
    <x v="0"/>
    <x v="19"/>
    <x v="0"/>
  </r>
  <r>
    <n v="2020"/>
    <s v="117"/>
    <s v="4470143"/>
    <m/>
    <n v="260.32"/>
    <s v="RBC &amp; Mizuho Power Accruals"/>
    <n v="2"/>
    <m/>
    <s v="G0000117"/>
    <s v="WELF2"/>
    <n v="0"/>
    <s v="2020-02-29"/>
    <s v="RBC_MIZ_A"/>
    <x v="0"/>
    <x v="0"/>
    <x v="20"/>
    <x v="0"/>
  </r>
  <r>
    <n v="2020"/>
    <s v="117"/>
    <s v="4470143"/>
    <m/>
    <n v="2910.39"/>
    <s v="RBC - Power - Gains &amp; Losses"/>
    <n v="2"/>
    <m/>
    <s v="G0000117"/>
    <s v="RBCC2"/>
    <n v="0"/>
    <s v="2020-02-29"/>
    <s v="RBC_FUT"/>
    <x v="0"/>
    <x v="0"/>
    <x v="19"/>
    <x v="0"/>
  </r>
  <r>
    <n v="2020"/>
    <s v="117"/>
    <s v="4470143"/>
    <m/>
    <n v="-18239.28"/>
    <s v="Re-book Actual CESR Ratio"/>
    <n v="2"/>
    <m/>
    <s v="G0000117"/>
    <s v="MSUI2"/>
    <n v="0"/>
    <s v="2020-02-29"/>
    <s v="CESR_REC"/>
    <x v="0"/>
    <x v="0"/>
    <x v="18"/>
    <x v="0"/>
  </r>
  <r>
    <n v="2020"/>
    <s v="117"/>
    <s v="4470143"/>
    <m/>
    <n v="1217.98"/>
    <s v="Re-book Actual CESR Ratio"/>
    <n v="2"/>
    <m/>
    <s v="G0000117"/>
    <s v="RBCC2"/>
    <n v="0"/>
    <s v="2020-02-29"/>
    <s v="CESR_REC"/>
    <x v="0"/>
    <x v="0"/>
    <x v="19"/>
    <x v="0"/>
  </r>
  <r>
    <n v="2020"/>
    <s v="117"/>
    <s v="4470143"/>
    <m/>
    <n v="-408906.3"/>
    <s v="Re-book Actual CESR Ratio"/>
    <n v="2"/>
    <m/>
    <s v="G0000117"/>
    <s v="WELF2"/>
    <n v="0"/>
    <s v="2020-02-29"/>
    <s v="CESR_REC"/>
    <x v="0"/>
    <x v="0"/>
    <x v="20"/>
    <x v="0"/>
  </r>
  <r>
    <n v="2020"/>
    <s v="117"/>
    <s v="4470143"/>
    <m/>
    <n v="18242.72"/>
    <s v="Reverse Estimated CESR Ratio"/>
    <n v="2"/>
    <m/>
    <s v="G0000117"/>
    <s v="MSUI2"/>
    <n v="0"/>
    <s v="2020-02-29"/>
    <s v="CESR_REC"/>
    <x v="0"/>
    <x v="0"/>
    <x v="18"/>
    <x v="0"/>
  </r>
  <r>
    <n v="2020"/>
    <s v="117"/>
    <s v="4470143"/>
    <m/>
    <n v="-1218.21"/>
    <s v="Reverse Estimated CESR Ratio"/>
    <n v="2"/>
    <m/>
    <s v="G0000117"/>
    <s v="RBCC2"/>
    <n v="0"/>
    <s v="2020-02-29"/>
    <s v="CESR_REC"/>
    <x v="0"/>
    <x v="0"/>
    <x v="19"/>
    <x v="0"/>
  </r>
  <r>
    <n v="2020"/>
    <s v="117"/>
    <s v="4470143"/>
    <m/>
    <n v="408983.51"/>
    <s v="Reverse Estimated CESR Ratio"/>
    <n v="2"/>
    <m/>
    <s v="G0000117"/>
    <s v="WELF2"/>
    <n v="0"/>
    <s v="2020-02-29"/>
    <s v="CESR_REC"/>
    <x v="0"/>
    <x v="0"/>
    <x v="20"/>
    <x v="0"/>
  </r>
  <r>
    <n v="2020"/>
    <s v="117"/>
    <s v="4470143"/>
    <m/>
    <n v="13.84"/>
    <s v="WELF - Power - Comm &amp; Fees"/>
    <n v="2"/>
    <m/>
    <s v="G0000117"/>
    <s v="WELF2"/>
    <n v="0"/>
    <s v="2020-02-29"/>
    <s v="WEL_FUT"/>
    <x v="0"/>
    <x v="0"/>
    <x v="20"/>
    <x v="0"/>
  </r>
  <r>
    <n v="2020"/>
    <s v="117"/>
    <s v="4470143"/>
    <m/>
    <n v="-396868.28"/>
    <s v="WELF - Power - Gains &amp; Losses"/>
    <n v="2"/>
    <m/>
    <s v="G0000117"/>
    <s v="WELF2"/>
    <n v="0"/>
    <s v="2020-02-29"/>
    <s v="WEL_FUT"/>
    <x v="0"/>
    <x v="0"/>
    <x v="20"/>
    <x v="0"/>
  </r>
  <r>
    <n v="2020"/>
    <s v="117"/>
    <s v="4470150"/>
    <m/>
    <n v="147.99"/>
    <s v="ACT - NITS 30.9"/>
    <n v="2"/>
    <m/>
    <s v="G0000117"/>
    <s v="PJM"/>
    <n v="0"/>
    <s v="2020-02-29"/>
    <s v="PJMTR_ACT"/>
    <x v="2"/>
    <x v="1"/>
    <x v="24"/>
    <x v="3"/>
  </r>
  <r>
    <n v="2020"/>
    <s v="117"/>
    <s v="4470150"/>
    <m/>
    <n v="313.31"/>
    <s v="ACT - SCHEDULE 1A DISPATCH"/>
    <n v="2"/>
    <m/>
    <s v="G0000117"/>
    <s v="PJM"/>
    <n v="0"/>
    <s v="2020-02-29"/>
    <s v="PJMTR_ACT"/>
    <x v="2"/>
    <x v="1"/>
    <x v="24"/>
    <x v="3"/>
  </r>
  <r>
    <n v="2020"/>
    <s v="117"/>
    <s v="4470150"/>
    <m/>
    <n v="366.97"/>
    <s v="ACT-BUCKEYE EXP"/>
    <n v="2"/>
    <m/>
    <s v="G0000117"/>
    <s v="PJM"/>
    <n v="0"/>
    <s v="2020-02-29"/>
    <s v="PJMTR_N_A"/>
    <x v="2"/>
    <x v="1"/>
    <x v="24"/>
    <x v="3"/>
  </r>
  <r>
    <n v="2020"/>
    <s v="117"/>
    <s v="4470150"/>
    <m/>
    <n v="1416.93"/>
    <s v="ACT-ENHANCMTS EXP"/>
    <n v="2"/>
    <m/>
    <s v="G0000117"/>
    <s v="PJM"/>
    <n v="0"/>
    <s v="2020-02-29"/>
    <s v="PJMTR_N_A"/>
    <x v="2"/>
    <x v="1"/>
    <x v="24"/>
    <x v="3"/>
  </r>
  <r>
    <n v="2020"/>
    <s v="117"/>
    <s v="4470150"/>
    <m/>
    <n v="8128.63"/>
    <s v="ACT-FR ENHANCMTS EXP"/>
    <n v="2"/>
    <m/>
    <s v="G0000117"/>
    <s v="PJM"/>
    <n v="0"/>
    <s v="2020-02-29"/>
    <s v="PJMTR_ACT"/>
    <x v="2"/>
    <x v="1"/>
    <x v="24"/>
    <x v="3"/>
  </r>
  <r>
    <n v="2020"/>
    <s v="117"/>
    <s v="4470150"/>
    <m/>
    <n v="-8.07"/>
    <s v="ACT-FR NITS EXP"/>
    <n v="2"/>
    <m/>
    <s v="G0000117"/>
    <s v="PJM"/>
    <n v="0"/>
    <s v="2020-02-01"/>
    <s v="PJMTRMD_E"/>
    <x v="2"/>
    <x v="1"/>
    <x v="24"/>
    <x v="3"/>
  </r>
  <r>
    <n v="2020"/>
    <s v="117"/>
    <s v="4470150"/>
    <m/>
    <n v="-26.05"/>
    <s v="ACT-FR NITS EXP"/>
    <n v="2"/>
    <m/>
    <s v="G0000117"/>
    <s v="PJM"/>
    <n v="0"/>
    <s v="2020-02-01"/>
    <s v="PJMTRPA_E"/>
    <x v="2"/>
    <x v="1"/>
    <x v="24"/>
    <x v="3"/>
  </r>
  <r>
    <n v="2020"/>
    <s v="117"/>
    <s v="4470150"/>
    <m/>
    <n v="-788.64"/>
    <s v="ACT-FR NITS EXP"/>
    <n v="2"/>
    <m/>
    <s v="G0000117"/>
    <s v="PJM"/>
    <n v="0"/>
    <s v="2020-02-01"/>
    <s v="PJMTRWV_E"/>
    <x v="2"/>
    <x v="1"/>
    <x v="24"/>
    <x v="3"/>
  </r>
  <r>
    <n v="2020"/>
    <s v="117"/>
    <s v="4470150"/>
    <m/>
    <n v="8.07"/>
    <s v="ACT-FR NITS EXP"/>
    <n v="2"/>
    <m/>
    <s v="G0000117"/>
    <s v="PJM"/>
    <n v="0"/>
    <s v="2020-02-29"/>
    <s v="PJMTRMD_A"/>
    <x v="2"/>
    <x v="1"/>
    <x v="24"/>
    <x v="3"/>
  </r>
  <r>
    <n v="2020"/>
    <s v="117"/>
    <s v="4470150"/>
    <m/>
    <n v="8.07"/>
    <s v="ACT-FR NITS EXP"/>
    <n v="2"/>
    <m/>
    <s v="G0000117"/>
    <s v="PJM"/>
    <n v="0"/>
    <s v="2020-02-29"/>
    <s v="PJMTRMD_E"/>
    <x v="2"/>
    <x v="1"/>
    <x v="24"/>
    <x v="3"/>
  </r>
  <r>
    <n v="2020"/>
    <s v="117"/>
    <s v="4470150"/>
    <m/>
    <n v="26.05"/>
    <s v="ACT-FR NITS EXP"/>
    <n v="2"/>
    <m/>
    <s v="G0000117"/>
    <s v="PJM"/>
    <n v="0"/>
    <s v="2020-02-29"/>
    <s v="PJMTRPA_A"/>
    <x v="2"/>
    <x v="1"/>
    <x v="24"/>
    <x v="3"/>
  </r>
  <r>
    <n v="2020"/>
    <s v="117"/>
    <s v="4470150"/>
    <m/>
    <n v="26.05"/>
    <s v="ACT-FR NITS EXP"/>
    <n v="2"/>
    <m/>
    <s v="G0000117"/>
    <s v="PJM"/>
    <n v="0"/>
    <s v="2020-02-29"/>
    <s v="PJMTRPA_E"/>
    <x v="2"/>
    <x v="1"/>
    <x v="24"/>
    <x v="3"/>
  </r>
  <r>
    <n v="2020"/>
    <s v="117"/>
    <s v="4470150"/>
    <m/>
    <n v="788.64"/>
    <s v="ACT-FR NITS EXP"/>
    <n v="2"/>
    <m/>
    <s v="G0000117"/>
    <s v="PJM"/>
    <n v="0"/>
    <s v="2020-02-29"/>
    <s v="PJMTRWV_A"/>
    <x v="2"/>
    <x v="1"/>
    <x v="24"/>
    <x v="3"/>
  </r>
  <r>
    <n v="2020"/>
    <s v="117"/>
    <s v="4470150"/>
    <m/>
    <n v="788.64"/>
    <s v="ACT-FR NITS EXP"/>
    <n v="2"/>
    <m/>
    <s v="G0000117"/>
    <s v="PJM"/>
    <n v="0"/>
    <s v="2020-02-29"/>
    <s v="PJMTRWV_E"/>
    <x v="2"/>
    <x v="1"/>
    <x v="24"/>
    <x v="3"/>
  </r>
  <r>
    <n v="2020"/>
    <s v="117"/>
    <s v="4470150"/>
    <m/>
    <n v="73457.37"/>
    <s v="ACT-FR NITS EXPENSE"/>
    <n v="2"/>
    <m/>
    <s v="G0000117"/>
    <s v="PJM"/>
    <n v="0"/>
    <s v="2020-02-29"/>
    <s v="PJMTR_ACT"/>
    <x v="2"/>
    <x v="1"/>
    <x v="24"/>
    <x v="3"/>
  </r>
  <r>
    <n v="2020"/>
    <s v="117"/>
    <s v="4470150"/>
    <m/>
    <n v="68187.56"/>
    <s v="ACT-NITS EXP"/>
    <n v="2"/>
    <m/>
    <s v="G0000117"/>
    <s v="PJM"/>
    <n v="0"/>
    <s v="2020-02-29"/>
    <s v="PJMTR_N_A"/>
    <x v="2"/>
    <x v="1"/>
    <x v="24"/>
    <x v="3"/>
  </r>
  <r>
    <n v="2020"/>
    <s v="117"/>
    <s v="4470150"/>
    <m/>
    <n v="399.36"/>
    <s v="ACT-PWR FACTOR EXP"/>
    <n v="2"/>
    <m/>
    <s v="G0000117"/>
    <s v="PJM"/>
    <n v="0"/>
    <s v="2020-02-29"/>
    <s v="PJMTR_N_A"/>
    <x v="2"/>
    <x v="1"/>
    <x v="24"/>
    <x v="3"/>
  </r>
  <r>
    <n v="2020"/>
    <s v="117"/>
    <s v="4470150"/>
    <m/>
    <n v="255.04"/>
    <s v="ACT-TRANSM OWNER EXP"/>
    <n v="2"/>
    <m/>
    <s v="G0000117"/>
    <s v="PJM"/>
    <n v="0"/>
    <s v="2020-02-29"/>
    <s v="PJMTR_N_A"/>
    <x v="2"/>
    <x v="1"/>
    <x v="24"/>
    <x v="3"/>
  </r>
  <r>
    <n v="2020"/>
    <s v="117"/>
    <s v="4470150"/>
    <m/>
    <n v="-147.99"/>
    <s v="EST - NITS 30.9"/>
    <n v="2"/>
    <m/>
    <s v="G0000117"/>
    <s v="PJM"/>
    <n v="0"/>
    <s v="2020-02-01"/>
    <s v="PJMTR_EST"/>
    <x v="2"/>
    <x v="1"/>
    <x v="24"/>
    <x v="3"/>
  </r>
  <r>
    <n v="2020"/>
    <s v="117"/>
    <s v="4470150"/>
    <m/>
    <n v="147.99"/>
    <s v="EST - NITS 30.9"/>
    <n v="2"/>
    <m/>
    <s v="G0000117"/>
    <s v="PJM"/>
    <n v="0"/>
    <s v="2020-02-29"/>
    <s v="PJMTR_EST"/>
    <x v="2"/>
    <x v="1"/>
    <x v="24"/>
    <x v="3"/>
  </r>
  <r>
    <n v="2020"/>
    <s v="117"/>
    <s v="4470150"/>
    <m/>
    <n v="-271.93"/>
    <s v="EST - SCHEDULE 1A DISPATCH"/>
    <n v="2"/>
    <m/>
    <s v="G0000117"/>
    <s v="PJM"/>
    <n v="0"/>
    <s v="2020-02-01"/>
    <s v="PJMTR_EST"/>
    <x v="2"/>
    <x v="1"/>
    <x v="24"/>
    <x v="3"/>
  </r>
  <r>
    <n v="2020"/>
    <s v="117"/>
    <s v="4470150"/>
    <m/>
    <n v="295.33999999999997"/>
    <s v="EST - SCHEDULE 1A DISPATCH"/>
    <n v="2"/>
    <m/>
    <s v="G0000117"/>
    <s v="PJM"/>
    <n v="0"/>
    <s v="2020-02-29"/>
    <s v="PJMTR_EST"/>
    <x v="2"/>
    <x v="1"/>
    <x v="24"/>
    <x v="3"/>
  </r>
  <r>
    <n v="2020"/>
    <s v="117"/>
    <s v="4470150"/>
    <m/>
    <n v="-8128.63"/>
    <s v="EST-FR ENHANCMTS EXP"/>
    <n v="2"/>
    <m/>
    <s v="G0000117"/>
    <s v="PJM"/>
    <n v="0"/>
    <s v="2020-02-01"/>
    <s v="PJMTR_EST"/>
    <x v="2"/>
    <x v="1"/>
    <x v="24"/>
    <x v="3"/>
  </r>
  <r>
    <n v="2020"/>
    <s v="117"/>
    <s v="4470150"/>
    <m/>
    <n v="8128.63"/>
    <s v="EST-FR ENHANCMTS EXP"/>
    <n v="2"/>
    <m/>
    <s v="G0000117"/>
    <s v="PJM"/>
    <n v="0"/>
    <s v="2020-02-29"/>
    <s v="PJMTR_EST"/>
    <x v="2"/>
    <x v="1"/>
    <x v="24"/>
    <x v="3"/>
  </r>
  <r>
    <n v="2020"/>
    <s v="117"/>
    <s v="4470150"/>
    <m/>
    <n v="-73457.36"/>
    <s v="EST-FR NITS EXPENSE"/>
    <n v="2"/>
    <m/>
    <s v="G0000117"/>
    <s v="PJM"/>
    <n v="0"/>
    <s v="2020-02-01"/>
    <s v="PJMTR_EST"/>
    <x v="2"/>
    <x v="1"/>
    <x v="24"/>
    <x v="3"/>
  </r>
  <r>
    <n v="2020"/>
    <s v="117"/>
    <s v="4470150"/>
    <m/>
    <n v="68708.649999999994"/>
    <s v="EST-FR NITS EXPENSE"/>
    <n v="2"/>
    <m/>
    <s v="G0000117"/>
    <s v="PJM"/>
    <n v="0"/>
    <s v="2020-02-29"/>
    <s v="PJMTR_EST"/>
    <x v="2"/>
    <x v="1"/>
    <x v="24"/>
    <x v="3"/>
  </r>
  <r>
    <n v="2020"/>
    <s v="117"/>
    <s v="4470150"/>
    <m/>
    <n v="-509.86"/>
    <s v="Formula Rate Expenses"/>
    <n v="2"/>
    <m/>
    <s v="G0000117"/>
    <s v="PJM"/>
    <n v="0"/>
    <s v="2020-02-01"/>
    <s v="PJM_TEA_E"/>
    <x v="2"/>
    <x v="1"/>
    <x v="24"/>
    <x v="3"/>
  </r>
  <r>
    <n v="2020"/>
    <s v="117"/>
    <s v="4470150"/>
    <m/>
    <n v="-546.1"/>
    <s v="Formula Rate Expenses"/>
    <n v="2"/>
    <m/>
    <s v="G0000117"/>
    <s v="PJM"/>
    <n v="0"/>
    <s v="2020-02-29"/>
    <s v="PJM_TEA_A"/>
    <x v="2"/>
    <x v="1"/>
    <x v="24"/>
    <x v="3"/>
  </r>
  <r>
    <n v="2020"/>
    <s v="117"/>
    <s v="4470150"/>
    <m/>
    <n v="-546.1"/>
    <s v="Formula Rate Expenses"/>
    <n v="2"/>
    <m/>
    <s v="G0000117"/>
    <s v="PJM"/>
    <n v="0"/>
    <s v="2020-02-29"/>
    <s v="PJM_TEA_E"/>
    <x v="2"/>
    <x v="1"/>
    <x v="24"/>
    <x v="3"/>
  </r>
  <r>
    <n v="2020"/>
    <s v="117"/>
    <s v="4470150"/>
    <m/>
    <n v="-146.75"/>
    <s v="PJM PROV FOR REFUND"/>
    <n v="2"/>
    <m/>
    <s v="G0000117"/>
    <s v="PJM"/>
    <n v="0"/>
    <s v="2020-02-29"/>
    <s v="PJMTR_PROV"/>
    <x v="2"/>
    <x v="1"/>
    <x v="24"/>
    <x v="3"/>
  </r>
  <r>
    <n v="2020"/>
    <s v="117"/>
    <s v="4470150"/>
    <m/>
    <n v="-1682.08"/>
    <s v="PJM PROV FOR REFUND"/>
    <n v="2"/>
    <m/>
    <s v="G0000117"/>
    <s v="PJM"/>
    <n v="0"/>
    <s v="2020-02-29"/>
    <s v="PJM_PROV"/>
    <x v="2"/>
    <x v="1"/>
    <x v="24"/>
    <x v="3"/>
  </r>
  <r>
    <n v="2020"/>
    <s v="117"/>
    <s v="4470150"/>
    <m/>
    <n v="-70891.78"/>
    <s v="RECORD ESTIMATED PJM REVENUE"/>
    <n v="2"/>
    <m/>
    <s v="G0000117"/>
    <s v="PJM"/>
    <n v="0"/>
    <s v="2020-02-01"/>
    <s v="PJMTR_N_E"/>
    <x v="2"/>
    <x v="1"/>
    <x v="24"/>
    <x v="3"/>
  </r>
  <r>
    <n v="2020"/>
    <s v="117"/>
    <s v="4470150"/>
    <m/>
    <n v="66188.36"/>
    <s v="RECORD ESTIMATED PJM REVENUE"/>
    <n v="2"/>
    <m/>
    <s v="G0000117"/>
    <s v="PJM"/>
    <n v="0"/>
    <s v="2020-02-29"/>
    <s v="PJMTR_N_E"/>
    <x v="2"/>
    <x v="1"/>
    <x v="24"/>
    <x v="3"/>
  </r>
  <r>
    <n v="2020"/>
    <s v="117"/>
    <s v="4470151"/>
    <s v="250"/>
    <n v="93565.11"/>
    <s v="AEPSC-AUC MAR 2018 24 MO"/>
    <n v="2"/>
    <s v="KWH"/>
    <s v="G0000117"/>
    <s v="OHPA2"/>
    <n v="1937594.06"/>
    <s v="2020-02-01"/>
    <s v="EPOHAUCT"/>
    <x v="0"/>
    <x v="0"/>
    <x v="25"/>
    <x v="0"/>
  </r>
  <r>
    <n v="2020"/>
    <s v="117"/>
    <s v="4470151"/>
    <s v="250"/>
    <n v="-93391.33"/>
    <s v="AEPSC-AUC MAR 2018 24 MO"/>
    <n v="2"/>
    <s v="KWH"/>
    <s v="G0000117"/>
    <s v="OHPA2"/>
    <n v="-1937594.06"/>
    <s v="2020-02-29"/>
    <s v="EP8OHAUCT"/>
    <x v="0"/>
    <x v="0"/>
    <x v="25"/>
    <x v="0"/>
  </r>
  <r>
    <n v="2020"/>
    <s v="117"/>
    <s v="4470151"/>
    <s v="250"/>
    <n v="-90971.82"/>
    <s v="AEPSC-AUC MAR 2018 24 MO"/>
    <n v="2"/>
    <s v="KWH"/>
    <s v="G0000117"/>
    <s v="OHPA2"/>
    <n v="-1883825.13"/>
    <s v="2020-02-29"/>
    <s v="EPOHAUCT"/>
    <x v="0"/>
    <x v="0"/>
    <x v="25"/>
    <x v="0"/>
  </r>
  <r>
    <n v="2020"/>
    <s v="117"/>
    <s v="4470151"/>
    <s v="250"/>
    <n v="135523.12"/>
    <s v="AEPSC-AUC MAR 2019 12 MO"/>
    <n v="2"/>
    <s v="KWH"/>
    <s v="G0000117"/>
    <s v="OHPA2"/>
    <n v="2906341.83"/>
    <s v="2020-02-01"/>
    <s v="EPOHAUCT"/>
    <x v="0"/>
    <x v="0"/>
    <x v="25"/>
    <x v="0"/>
  </r>
  <r>
    <n v="2020"/>
    <s v="117"/>
    <s v="4470151"/>
    <s v="250"/>
    <n v="-135262.45000000001"/>
    <s v="AEPSC-AUC MAR 2019 12 MO"/>
    <n v="2"/>
    <s v="KWH"/>
    <s v="G0000117"/>
    <s v="OHPA2"/>
    <n v="-2906341.83"/>
    <s v="2020-02-29"/>
    <s v="EP8OHAUCT"/>
    <x v="0"/>
    <x v="0"/>
    <x v="25"/>
    <x v="0"/>
  </r>
  <r>
    <n v="2020"/>
    <s v="117"/>
    <s v="4470151"/>
    <s v="250"/>
    <n v="-131766.91"/>
    <s v="AEPSC-AUC MAR 2019 12 MO"/>
    <n v="2"/>
    <s v="KWH"/>
    <s v="G0000117"/>
    <s v="OHPA2"/>
    <n v="-2825785.5"/>
    <s v="2020-02-29"/>
    <s v="EPOHAUCT"/>
    <x v="0"/>
    <x v="0"/>
    <x v="25"/>
    <x v="0"/>
  </r>
  <r>
    <n v="2020"/>
    <s v="117"/>
    <s v="4470175"/>
    <m/>
    <n v="-2642.14"/>
    <s v="FERC"/>
    <n v="2"/>
    <m/>
    <s v="G0000117"/>
    <s v="NASIA"/>
    <n v="0"/>
    <s v="2020-02-29"/>
    <s v="MRGN_BCKTE"/>
    <x v="0"/>
    <x v="0"/>
    <x v="26"/>
    <x v="4"/>
  </r>
  <r>
    <n v="2020"/>
    <s v="117"/>
    <s v="4470175"/>
    <m/>
    <n v="-21358.71"/>
    <s v="KPCO"/>
    <n v="2"/>
    <m/>
    <s v="G0000117"/>
    <s v="NASIA"/>
    <n v="0"/>
    <s v="2020-02-29"/>
    <s v="MRGN_BCKTE"/>
    <x v="0"/>
    <x v="0"/>
    <x v="26"/>
    <x v="4"/>
  </r>
  <r>
    <n v="2020"/>
    <s v="117"/>
    <s v="4470176"/>
    <m/>
    <n v="2642.14"/>
    <s v="FERC"/>
    <n v="2"/>
    <m/>
    <s v="G0000117"/>
    <s v="NASIA"/>
    <n v="0"/>
    <s v="2020-02-29"/>
    <s v="MRGN_BCKTE"/>
    <x v="0"/>
    <x v="0"/>
    <x v="26"/>
    <x v="4"/>
  </r>
  <r>
    <n v="2020"/>
    <s v="117"/>
    <s v="4470176"/>
    <m/>
    <n v="21358.71"/>
    <s v="KPCO"/>
    <n v="2"/>
    <m/>
    <s v="G0000117"/>
    <s v="NASIA"/>
    <n v="0"/>
    <s v="2020-02-29"/>
    <s v="MRGN_BCKTE"/>
    <x v="0"/>
    <x v="0"/>
    <x v="26"/>
    <x v="4"/>
  </r>
  <r>
    <n v="2020"/>
    <s v="117"/>
    <s v="4470206"/>
    <m/>
    <n v="490.09"/>
    <s v="2220 - Transmission Losses Cre"/>
    <n v="2"/>
    <m/>
    <s v="G0000117"/>
    <s v="PJM"/>
    <n v="0"/>
    <s v="2020-02-01"/>
    <s v="PJM_ER8542"/>
    <x v="0"/>
    <x v="0"/>
    <x v="0"/>
    <x v="0"/>
  </r>
  <r>
    <n v="2020"/>
    <s v="117"/>
    <s v="4470206"/>
    <m/>
    <n v="-702.8"/>
    <s v="2220 - Transmission Losses Cre"/>
    <n v="2"/>
    <m/>
    <s v="G0000117"/>
    <s v="PJM"/>
    <n v="0"/>
    <s v="2020-02-29"/>
    <s v="PJM_A_8547"/>
    <x v="0"/>
    <x v="0"/>
    <x v="0"/>
    <x v="0"/>
  </r>
  <r>
    <n v="2020"/>
    <s v="117"/>
    <s v="4470206"/>
    <m/>
    <n v="-694.58"/>
    <s v="2220 - Transmission Losses Cre"/>
    <n v="2"/>
    <m/>
    <s v="G0000117"/>
    <s v="PJM"/>
    <n v="0"/>
    <s v="2020-02-29"/>
    <s v="PJM_E_4032"/>
    <x v="0"/>
    <x v="0"/>
    <x v="0"/>
    <x v="0"/>
  </r>
  <r>
    <n v="2020"/>
    <s v="117"/>
    <s v="4470209"/>
    <m/>
    <n v="-2131.84"/>
    <s v="1220 - Day-Ahead Transmission"/>
    <n v="2"/>
    <m/>
    <s v="G0000117"/>
    <s v="PJM"/>
    <n v="0"/>
    <s v="2020-02-01"/>
    <s v="PJM_ER8542"/>
    <x v="0"/>
    <x v="0"/>
    <x v="0"/>
    <x v="0"/>
  </r>
  <r>
    <n v="2020"/>
    <s v="117"/>
    <s v="4470209"/>
    <m/>
    <n v="2775.18"/>
    <s v="1220 - Day-Ahead Transmission"/>
    <n v="2"/>
    <m/>
    <s v="G0000117"/>
    <s v="PJM"/>
    <n v="0"/>
    <s v="2020-02-29"/>
    <s v="PJM_A_8547"/>
    <x v="0"/>
    <x v="0"/>
    <x v="0"/>
    <x v="0"/>
  </r>
  <r>
    <n v="2020"/>
    <s v="117"/>
    <s v="4470209"/>
    <m/>
    <n v="3186.42"/>
    <s v="1220 - Day-Ahead Transmission"/>
    <n v="2"/>
    <m/>
    <s v="G0000117"/>
    <s v="PJM"/>
    <n v="0"/>
    <s v="2020-02-29"/>
    <s v="PJM_E_4032"/>
    <x v="0"/>
    <x v="0"/>
    <x v="0"/>
    <x v="0"/>
  </r>
  <r>
    <n v="2020"/>
    <s v="117"/>
    <s v="4470209"/>
    <m/>
    <n v="-402.6"/>
    <s v="1225 - Balancing Transmission"/>
    <n v="2"/>
    <m/>
    <s v="G0000117"/>
    <s v="PJM"/>
    <n v="0"/>
    <s v="2020-02-01"/>
    <s v="PJM_ER8542"/>
    <x v="0"/>
    <x v="0"/>
    <x v="0"/>
    <x v="0"/>
  </r>
  <r>
    <n v="2020"/>
    <s v="117"/>
    <s v="4470209"/>
    <m/>
    <n v="622.55999999999995"/>
    <s v="1225 - Balancing Transmission"/>
    <n v="2"/>
    <m/>
    <s v="G0000117"/>
    <s v="PJM"/>
    <n v="0"/>
    <s v="2020-02-29"/>
    <s v="PJM_A_8547"/>
    <x v="0"/>
    <x v="0"/>
    <x v="0"/>
    <x v="0"/>
  </r>
  <r>
    <n v="2020"/>
    <s v="117"/>
    <s v="4470209"/>
    <m/>
    <n v="182.75"/>
    <s v="1225 - Balancing Transmission"/>
    <n v="2"/>
    <m/>
    <s v="G0000117"/>
    <s v="PJM"/>
    <n v="0"/>
    <s v="2020-02-29"/>
    <s v="PJM_E_4032"/>
    <x v="0"/>
    <x v="0"/>
    <x v="0"/>
    <x v="0"/>
  </r>
  <r>
    <n v="2020"/>
    <s v="117"/>
    <s v="4470214"/>
    <m/>
    <n v="-8.48"/>
    <s v="2365 - Day-Ahead Scheduling Re"/>
    <n v="2"/>
    <m/>
    <s v="G0000117"/>
    <s v="PJM"/>
    <n v="0"/>
    <s v="2020-02-29"/>
    <s v="PJM_E_4032"/>
    <x v="0"/>
    <x v="0"/>
    <x v="0"/>
    <x v="0"/>
  </r>
  <r>
    <n v="2020"/>
    <s v="117"/>
    <s v="4470215"/>
    <m/>
    <n v="4.03"/>
    <s v="1365 - Day-Ahead Scheduling Re"/>
    <n v="2"/>
    <m/>
    <s v="G0000117"/>
    <s v="PJM"/>
    <n v="0"/>
    <s v="2020-02-29"/>
    <s v="PJM_E_4032"/>
    <x v="0"/>
    <x v="0"/>
    <x v="0"/>
    <x v="0"/>
  </r>
  <r>
    <n v="2020"/>
    <s v="117"/>
    <s v="4470220"/>
    <m/>
    <n v="-19085.25"/>
    <s v="1340 - Regulation and Frequenc"/>
    <n v="2"/>
    <m/>
    <s v="G0000117"/>
    <s v="PJM"/>
    <n v="0"/>
    <s v="2020-02-01"/>
    <s v="PJM_ER8542"/>
    <x v="0"/>
    <x v="0"/>
    <x v="0"/>
    <x v="0"/>
  </r>
  <r>
    <n v="2020"/>
    <s v="117"/>
    <s v="4470220"/>
    <m/>
    <n v="19087.560000000001"/>
    <s v="1340 - Regulation and Frequenc"/>
    <n v="2"/>
    <m/>
    <s v="G0000117"/>
    <s v="PJM"/>
    <n v="0"/>
    <s v="2020-02-29"/>
    <s v="PJM_A_8547"/>
    <x v="0"/>
    <x v="0"/>
    <x v="0"/>
    <x v="0"/>
  </r>
  <r>
    <n v="2020"/>
    <s v="117"/>
    <s v="4470220"/>
    <m/>
    <n v="10686.81"/>
    <s v="1340 - Regulation and Frequenc"/>
    <n v="2"/>
    <m/>
    <s v="G0000117"/>
    <s v="PJM"/>
    <n v="0"/>
    <s v="2020-02-29"/>
    <s v="PJM_E_4032"/>
    <x v="0"/>
    <x v="0"/>
    <x v="0"/>
    <x v="0"/>
  </r>
  <r>
    <n v="2020"/>
    <s v="117"/>
    <s v="4470220"/>
    <m/>
    <n v="38572.660000000003"/>
    <s v="2340 - Regulation and Frequenc"/>
    <n v="2"/>
    <m/>
    <s v="G0000117"/>
    <s v="PJM"/>
    <n v="0"/>
    <s v="2020-02-01"/>
    <s v="PJM_ER8542"/>
    <x v="0"/>
    <x v="0"/>
    <x v="0"/>
    <x v="0"/>
  </r>
  <r>
    <n v="2020"/>
    <s v="117"/>
    <s v="4470220"/>
    <m/>
    <n v="-38572.660000000003"/>
    <s v="2340 - Regulation and Frequenc"/>
    <n v="2"/>
    <m/>
    <s v="G0000117"/>
    <s v="PJM"/>
    <n v="0"/>
    <s v="2020-02-29"/>
    <s v="PJM_A_8547"/>
    <x v="0"/>
    <x v="0"/>
    <x v="0"/>
    <x v="0"/>
  </r>
  <r>
    <n v="2020"/>
    <s v="117"/>
    <s v="4470220"/>
    <m/>
    <n v="-25390.86"/>
    <s v="2340 - Regulation and Frequenc"/>
    <n v="2"/>
    <m/>
    <s v="G0000117"/>
    <s v="PJM"/>
    <n v="0"/>
    <s v="2020-02-29"/>
    <s v="PJM_E_4032"/>
    <x v="0"/>
    <x v="0"/>
    <x v="0"/>
    <x v="0"/>
  </r>
  <r>
    <n v="2020"/>
    <s v="117"/>
    <s v="4470221"/>
    <m/>
    <n v="-37.26"/>
    <s v="1360 - Synchronized Reserve Ti"/>
    <n v="2"/>
    <m/>
    <s v="G0000117"/>
    <s v="PJM"/>
    <n v="0"/>
    <s v="2020-02-01"/>
    <s v="PJM_ER8542"/>
    <x v="0"/>
    <x v="0"/>
    <x v="0"/>
    <x v="0"/>
  </r>
  <r>
    <n v="2020"/>
    <s v="117"/>
    <s v="4470221"/>
    <m/>
    <n v="37.94"/>
    <s v="1360 - Synchronized Reserve Ti"/>
    <n v="2"/>
    <m/>
    <s v="G0000117"/>
    <s v="PJM"/>
    <n v="0"/>
    <s v="2020-02-29"/>
    <s v="PJM_A_8547"/>
    <x v="0"/>
    <x v="0"/>
    <x v="0"/>
    <x v="0"/>
  </r>
  <r>
    <n v="2020"/>
    <s v="117"/>
    <s v="4470221"/>
    <m/>
    <n v="203.65"/>
    <s v="1360 - Synchronized Reserve Ti"/>
    <n v="2"/>
    <m/>
    <s v="G0000117"/>
    <s v="PJM"/>
    <n v="0"/>
    <s v="2020-02-29"/>
    <s v="PJM_E_4032"/>
    <x v="0"/>
    <x v="0"/>
    <x v="0"/>
    <x v="0"/>
  </r>
  <r>
    <n v="2020"/>
    <s v="117"/>
    <s v="4470221"/>
    <m/>
    <n v="564.53"/>
    <s v="2360 - Synchronized Reserve Ti"/>
    <n v="2"/>
    <m/>
    <s v="G0000117"/>
    <s v="PJM"/>
    <n v="0"/>
    <s v="2020-02-01"/>
    <s v="PJM_ER8542"/>
    <x v="0"/>
    <x v="0"/>
    <x v="0"/>
    <x v="0"/>
  </r>
  <r>
    <n v="2020"/>
    <s v="117"/>
    <s v="4470221"/>
    <m/>
    <n v="-608.79999999999995"/>
    <s v="2360 - Synchronized Reserve Ti"/>
    <n v="2"/>
    <m/>
    <s v="G0000117"/>
    <s v="PJM"/>
    <n v="0"/>
    <s v="2020-02-29"/>
    <s v="PJM_A_8547"/>
    <x v="0"/>
    <x v="0"/>
    <x v="0"/>
    <x v="0"/>
  </r>
  <r>
    <n v="2020"/>
    <s v="117"/>
    <s v="4470221"/>
    <m/>
    <n v="-215.74"/>
    <s v="2360 - Synchronized Reserve Ti"/>
    <n v="2"/>
    <m/>
    <s v="G0000117"/>
    <s v="PJM"/>
    <n v="0"/>
    <s v="2020-02-29"/>
    <s v="PJM_E_4032"/>
    <x v="0"/>
    <x v="0"/>
    <x v="0"/>
    <x v="0"/>
  </r>
  <r>
    <n v="2020"/>
    <s v="180"/>
    <s v="4470150"/>
    <m/>
    <n v="45416.53"/>
    <s v="Dedicated East Sales"/>
    <n v="2"/>
    <m/>
    <s v="G0000180"/>
    <s v="COOH2"/>
    <n v="0"/>
    <s v="2020-02-01"/>
    <s v="DEDE_E"/>
    <x v="0"/>
    <x v="1"/>
    <x v="16"/>
    <x v="1"/>
  </r>
  <r>
    <n v="2020"/>
    <s v="180"/>
    <s v="4470150"/>
    <m/>
    <n v="-53056.49"/>
    <s v="Dedicated East Sales"/>
    <n v="2"/>
    <m/>
    <s v="G0000180"/>
    <s v="COOH2"/>
    <n v="0"/>
    <s v="2020-02-29"/>
    <s v="DEDE_A"/>
    <x v="0"/>
    <x v="1"/>
    <x v="16"/>
    <x v="1"/>
  </r>
  <r>
    <n v="2020"/>
    <s v="180"/>
    <s v="4470150"/>
    <m/>
    <n v="-50193.22"/>
    <s v="Dedicated East Sales"/>
    <n v="2"/>
    <m/>
    <s v="G0000180"/>
    <s v="COOH2"/>
    <n v="0"/>
    <s v="2020-02-29"/>
    <s v="DEDE_E"/>
    <x v="0"/>
    <x v="1"/>
    <x v="16"/>
    <x v="1"/>
  </r>
  <r>
    <n v="2020"/>
    <s v="180"/>
    <s v="4470150"/>
    <m/>
    <n v="90334.96"/>
    <s v="Dedicated East Sales"/>
    <n v="2"/>
    <m/>
    <s v="G0000180"/>
    <s v="VANC2"/>
    <n v="0"/>
    <s v="2020-02-01"/>
    <s v="DEDE_E"/>
    <x v="0"/>
    <x v="1"/>
    <x v="17"/>
    <x v="2"/>
  </r>
  <r>
    <n v="2020"/>
    <s v="180"/>
    <s v="4470150"/>
    <m/>
    <n v="-106796.77"/>
    <s v="Dedicated East Sales"/>
    <n v="2"/>
    <m/>
    <s v="G0000180"/>
    <s v="VANC2"/>
    <n v="0"/>
    <s v="2020-02-29"/>
    <s v="DEDE_A"/>
    <x v="0"/>
    <x v="1"/>
    <x v="17"/>
    <x v="2"/>
  </r>
  <r>
    <n v="2020"/>
    <s v="180"/>
    <s v="4470150"/>
    <m/>
    <n v="-100180.56"/>
    <s v="Dedicated East Sales"/>
    <n v="2"/>
    <m/>
    <s v="G0000180"/>
    <s v="VANC2"/>
    <n v="0"/>
    <s v="2020-02-29"/>
    <s v="DEDE_E"/>
    <x v="0"/>
    <x v="1"/>
    <x v="17"/>
    <x v="2"/>
  </r>
  <r>
    <n v="2020"/>
    <s v="117"/>
    <s v="4470006"/>
    <m/>
    <n v="32716.35"/>
    <s v="1205 - Balancing Spot Market E"/>
    <n v="3"/>
    <s v="KWH"/>
    <s v="G0000117"/>
    <s v="PJM"/>
    <n v="1560640"/>
    <s v="2020-03-01"/>
    <s v="PJM_ER7944"/>
    <x v="0"/>
    <x v="0"/>
    <x v="0"/>
    <x v="0"/>
  </r>
  <r>
    <n v="2020"/>
    <s v="117"/>
    <s v="4470006"/>
    <m/>
    <n v="-32716.35"/>
    <s v="1205 - Balancing Spot Market E"/>
    <n v="3"/>
    <s v="KWH"/>
    <s v="G0000117"/>
    <s v="PJM"/>
    <n v="-1560640"/>
    <s v="2020-03-31"/>
    <s v="PJM_A_7949"/>
    <x v="0"/>
    <x v="0"/>
    <x v="0"/>
    <x v="0"/>
  </r>
  <r>
    <n v="2020"/>
    <s v="117"/>
    <s v="4470006"/>
    <m/>
    <n v="18.55"/>
    <s v="1215 - Balancing Transmission"/>
    <n v="3"/>
    <m/>
    <s v="G0000117"/>
    <s v="PJM"/>
    <n v="0"/>
    <s v="2020-03-01"/>
    <s v="PJM_ER7944"/>
    <x v="0"/>
    <x v="0"/>
    <x v="0"/>
    <x v="0"/>
  </r>
  <r>
    <n v="2020"/>
    <s v="117"/>
    <s v="4470006"/>
    <m/>
    <n v="-18.57"/>
    <s v="1215 - Balancing Transmission"/>
    <n v="3"/>
    <m/>
    <s v="G0000117"/>
    <s v="PJM"/>
    <n v="0"/>
    <s v="2020-03-31"/>
    <s v="PJM_A_7949"/>
    <x v="0"/>
    <x v="0"/>
    <x v="0"/>
    <x v="0"/>
  </r>
  <r>
    <n v="2020"/>
    <s v="117"/>
    <s v="4470006"/>
    <m/>
    <n v="-110.47"/>
    <s v="1225 - Balancing Transmission"/>
    <n v="3"/>
    <m/>
    <s v="G0000117"/>
    <s v="PJM"/>
    <n v="0"/>
    <s v="2020-03-01"/>
    <s v="PJM_ER7944"/>
    <x v="0"/>
    <x v="0"/>
    <x v="0"/>
    <x v="0"/>
  </r>
  <r>
    <n v="2020"/>
    <s v="117"/>
    <s v="4470006"/>
    <m/>
    <n v="110.47"/>
    <s v="1225 - Balancing Transmission"/>
    <n v="3"/>
    <m/>
    <s v="G0000117"/>
    <s v="PJM"/>
    <n v="0"/>
    <s v="2020-03-31"/>
    <s v="PJM_A_7949"/>
    <x v="0"/>
    <x v="0"/>
    <x v="0"/>
    <x v="0"/>
  </r>
  <r>
    <n v="2020"/>
    <s v="117"/>
    <s v="4470006"/>
    <m/>
    <n v="-2.92"/>
    <s v="1330A - Adj. to Reactive Suppl"/>
    <n v="3"/>
    <m/>
    <s v="G0000117"/>
    <s v="PJM"/>
    <n v="0"/>
    <s v="2020-03-31"/>
    <s v="PJM_A_7949"/>
    <x v="0"/>
    <x v="0"/>
    <x v="0"/>
    <x v="0"/>
  </r>
  <r>
    <n v="2020"/>
    <s v="117"/>
    <s v="4470006"/>
    <m/>
    <n v="27.96"/>
    <s v="Broker Comm - Actual"/>
    <n v="3"/>
    <m/>
    <s v="G0000117"/>
    <s v="AMRX2"/>
    <n v="0"/>
    <s v="2020-03-31"/>
    <s v="CA0420"/>
    <x v="0"/>
    <x v="0"/>
    <x v="1"/>
    <x v="0"/>
  </r>
  <r>
    <n v="2020"/>
    <s v="117"/>
    <s v="4470006"/>
    <m/>
    <n v="121.75"/>
    <s v="Broker Comm - Actual"/>
    <n v="3"/>
    <m/>
    <s v="G0000117"/>
    <s v="APBE2"/>
    <n v="0"/>
    <s v="2020-03-31"/>
    <s v="CA0420"/>
    <x v="0"/>
    <x v="0"/>
    <x v="2"/>
    <x v="0"/>
  </r>
  <r>
    <n v="2020"/>
    <s v="117"/>
    <s v="4470006"/>
    <m/>
    <n v="107.9"/>
    <s v="Broker Comm - Actual"/>
    <n v="3"/>
    <m/>
    <s v="G0000117"/>
    <s v="EVOF2"/>
    <n v="0"/>
    <s v="2020-03-31"/>
    <s v="CA0420"/>
    <x v="0"/>
    <x v="0"/>
    <x v="3"/>
    <x v="0"/>
  </r>
  <r>
    <n v="2020"/>
    <s v="117"/>
    <s v="4470006"/>
    <m/>
    <n v="15.12"/>
    <s v="Broker Comm - Actual"/>
    <n v="3"/>
    <m/>
    <s v="G0000117"/>
    <s v="IVGE2"/>
    <n v="0"/>
    <s v="2020-03-31"/>
    <s v="CA0420"/>
    <x v="0"/>
    <x v="0"/>
    <x v="4"/>
    <x v="0"/>
  </r>
  <r>
    <n v="2020"/>
    <s v="117"/>
    <s v="4470006"/>
    <m/>
    <n v="399.01"/>
    <s v="Broker Comm - Actual"/>
    <n v="3"/>
    <m/>
    <s v="G0000117"/>
    <s v="PREE2"/>
    <n v="0"/>
    <s v="2020-03-31"/>
    <s v="CA0420"/>
    <x v="0"/>
    <x v="0"/>
    <x v="5"/>
    <x v="0"/>
  </r>
  <r>
    <n v="2020"/>
    <s v="117"/>
    <s v="4470006"/>
    <m/>
    <n v="4.29"/>
    <s v="Broker Comm - Actual"/>
    <n v="3"/>
    <m/>
    <s v="G0000117"/>
    <s v="PVMF2"/>
    <n v="0"/>
    <s v="2020-03-31"/>
    <s v="CA0420"/>
    <x v="0"/>
    <x v="0"/>
    <x v="27"/>
    <x v="0"/>
  </r>
  <r>
    <n v="2020"/>
    <s v="117"/>
    <s v="4470006"/>
    <m/>
    <n v="3.12"/>
    <s v="Broker Comm - Actual"/>
    <n v="3"/>
    <m/>
    <s v="G0000117"/>
    <s v="TFS2"/>
    <n v="0"/>
    <s v="2020-03-31"/>
    <s v="CA0420"/>
    <x v="0"/>
    <x v="0"/>
    <x v="28"/>
    <x v="0"/>
  </r>
  <r>
    <n v="2020"/>
    <s v="117"/>
    <s v="4470006"/>
    <m/>
    <n v="36.21"/>
    <s v="Broker Comm - Actual"/>
    <n v="3"/>
    <m/>
    <s v="G0000117"/>
    <s v="TFSF2"/>
    <n v="0"/>
    <s v="2020-03-31"/>
    <s v="CA0420"/>
    <x v="0"/>
    <x v="0"/>
    <x v="7"/>
    <x v="0"/>
  </r>
  <r>
    <n v="2020"/>
    <s v="117"/>
    <s v="4470006"/>
    <m/>
    <n v="88121.32"/>
    <s v="Trading activity-sale"/>
    <n v="3"/>
    <s v="KWH"/>
    <s v="G0000117"/>
    <s v="DEOI2"/>
    <n v="1838000"/>
    <s v="2020-03-01"/>
    <s v="OFFSYS_E"/>
    <x v="0"/>
    <x v="0"/>
    <x v="8"/>
    <x v="0"/>
  </r>
  <r>
    <n v="2020"/>
    <s v="117"/>
    <s v="4470006"/>
    <m/>
    <n v="-84018.06"/>
    <s v="Trading activity-sale"/>
    <n v="3"/>
    <s v="KWH"/>
    <s v="G0000117"/>
    <s v="DEOI2"/>
    <n v="-1753000"/>
    <s v="2020-03-31"/>
    <s v="OFFSYS_A"/>
    <x v="0"/>
    <x v="0"/>
    <x v="8"/>
    <x v="0"/>
  </r>
  <r>
    <n v="2020"/>
    <s v="117"/>
    <s v="4470006"/>
    <m/>
    <n v="-66314.36"/>
    <s v="Trading activity-sale"/>
    <n v="3"/>
    <s v="KWH"/>
    <s v="G0000117"/>
    <s v="DEOI2"/>
    <n v="-1384000"/>
    <s v="2020-03-31"/>
    <s v="OFFSYS_E"/>
    <x v="0"/>
    <x v="0"/>
    <x v="8"/>
    <x v="0"/>
  </r>
  <r>
    <n v="2020"/>
    <s v="117"/>
    <s v="4470006"/>
    <m/>
    <n v="15565.43"/>
    <s v="Trading activity-sale"/>
    <n v="3"/>
    <s v="KWH"/>
    <s v="G0000117"/>
    <s v="DPLG"/>
    <n v="320000"/>
    <s v="2020-03-01"/>
    <s v="OFFSYS_E"/>
    <x v="0"/>
    <x v="0"/>
    <x v="10"/>
    <x v="0"/>
  </r>
  <r>
    <n v="2020"/>
    <s v="117"/>
    <s v="4470006"/>
    <m/>
    <n v="-15565.43"/>
    <s v="Trading activity-sale"/>
    <n v="3"/>
    <s v="KWH"/>
    <s v="G0000117"/>
    <s v="DPLG"/>
    <n v="-320000"/>
    <s v="2020-03-31"/>
    <s v="OFFSYS_A"/>
    <x v="0"/>
    <x v="0"/>
    <x v="10"/>
    <x v="0"/>
  </r>
  <r>
    <n v="2020"/>
    <s v="117"/>
    <s v="4470006"/>
    <m/>
    <n v="-13357.13"/>
    <s v="Trading activity-sale"/>
    <n v="3"/>
    <s v="KWH"/>
    <s v="G0000117"/>
    <s v="DPLG"/>
    <n v="-274000"/>
    <s v="2020-03-31"/>
    <s v="OFFSYS_E"/>
    <x v="0"/>
    <x v="0"/>
    <x v="10"/>
    <x v="0"/>
  </r>
  <r>
    <n v="2020"/>
    <s v="117"/>
    <s v="4470006"/>
    <m/>
    <n v="355343.9"/>
    <s v="Trading activity-sale"/>
    <n v="3"/>
    <s v="KWH"/>
    <s v="G0000117"/>
    <s v="FESC"/>
    <n v="7604000"/>
    <s v="2020-03-01"/>
    <s v="OFFSYS_E"/>
    <x v="0"/>
    <x v="0"/>
    <x v="11"/>
    <x v="0"/>
  </r>
  <r>
    <n v="2020"/>
    <s v="117"/>
    <s v="4470006"/>
    <m/>
    <n v="-355343.78"/>
    <s v="Trading activity-sale"/>
    <n v="3"/>
    <s v="KWH"/>
    <s v="G0000117"/>
    <s v="FESC"/>
    <n v="-7604000"/>
    <s v="2020-03-31"/>
    <s v="OFFSYS_A"/>
    <x v="0"/>
    <x v="0"/>
    <x v="11"/>
    <x v="0"/>
  </r>
  <r>
    <n v="2020"/>
    <s v="117"/>
    <s v="4470006"/>
    <m/>
    <n v="-321410.43"/>
    <s v="Trading activity-sale"/>
    <n v="3"/>
    <s v="KWH"/>
    <s v="G0000117"/>
    <s v="FESC"/>
    <n v="-6877000"/>
    <s v="2020-03-31"/>
    <s v="OFFSYS_E"/>
    <x v="0"/>
    <x v="0"/>
    <x v="11"/>
    <x v="0"/>
  </r>
  <r>
    <n v="2020"/>
    <s v="117"/>
    <s v="4470006"/>
    <m/>
    <n v="555448.55000000005"/>
    <s v="Trading activity-sale"/>
    <n v="3"/>
    <s v="KWH"/>
    <s v="G0000117"/>
    <s v="PPLT2"/>
    <n v="12136000"/>
    <s v="2020-03-01"/>
    <s v="OFFSYS_E"/>
    <x v="0"/>
    <x v="0"/>
    <x v="12"/>
    <x v="0"/>
  </r>
  <r>
    <n v="2020"/>
    <s v="117"/>
    <s v="4470006"/>
    <m/>
    <n v="-555237.97"/>
    <s v="Trading activity-sale"/>
    <n v="3"/>
    <s v="KWH"/>
    <s v="G0000117"/>
    <s v="PPLT2"/>
    <n v="-12136000"/>
    <s v="2020-03-31"/>
    <s v="OFFSYS_A"/>
    <x v="0"/>
    <x v="0"/>
    <x v="12"/>
    <x v="0"/>
  </r>
  <r>
    <n v="2020"/>
    <s v="117"/>
    <s v="4470006"/>
    <m/>
    <n v="-486942.03"/>
    <s v="Trading activity-sale"/>
    <n v="3"/>
    <s v="KWH"/>
    <s v="G0000117"/>
    <s v="PPLT2"/>
    <n v="-10642000"/>
    <s v="2020-03-31"/>
    <s v="OFFSYS_E"/>
    <x v="0"/>
    <x v="0"/>
    <x v="12"/>
    <x v="0"/>
  </r>
  <r>
    <n v="2020"/>
    <s v="117"/>
    <s v="4470010"/>
    <m/>
    <n v="-525642.43000000005"/>
    <s v="1200 - Day-Ahead Spot Market E"/>
    <n v="3"/>
    <s v="KWH"/>
    <s v="G0000117"/>
    <s v="PJM"/>
    <n v="-26599743"/>
    <s v="2020-03-01"/>
    <s v="PJM_ER8211"/>
    <x v="0"/>
    <x v="0"/>
    <x v="0"/>
    <x v="0"/>
  </r>
  <r>
    <n v="2020"/>
    <s v="117"/>
    <s v="4470010"/>
    <m/>
    <n v="525642.43000000005"/>
    <s v="1200 - Day-Ahead Spot Market E"/>
    <n v="3"/>
    <s v="KWH"/>
    <s v="G0000117"/>
    <s v="PJM"/>
    <n v="26599743"/>
    <s v="2020-03-31"/>
    <s v="PJM_A_8215"/>
    <x v="0"/>
    <x v="0"/>
    <x v="0"/>
    <x v="0"/>
  </r>
  <r>
    <n v="2020"/>
    <s v="117"/>
    <s v="4470010"/>
    <m/>
    <n v="434684.83"/>
    <s v="1200 - Day-Ahead Spot Market E"/>
    <n v="3"/>
    <s v="KWH"/>
    <s v="G0000117"/>
    <s v="PJM"/>
    <n v="24141341"/>
    <s v="2020-03-31"/>
    <s v="PJM_E_1913"/>
    <x v="0"/>
    <x v="0"/>
    <x v="0"/>
    <x v="0"/>
  </r>
  <r>
    <n v="2020"/>
    <s v="117"/>
    <s v="4470010"/>
    <m/>
    <n v="5411.99"/>
    <s v="1205 - Balancing Spot Market E"/>
    <n v="3"/>
    <s v="KWH"/>
    <s v="G0000117"/>
    <s v="PJM"/>
    <n v="392721"/>
    <s v="2020-03-01"/>
    <s v="PJM_ER8211"/>
    <x v="0"/>
    <x v="0"/>
    <x v="0"/>
    <x v="0"/>
  </r>
  <r>
    <n v="2020"/>
    <s v="117"/>
    <s v="4470010"/>
    <m/>
    <n v="-2499.73"/>
    <s v="1205 - Balancing Spot Market E"/>
    <n v="3"/>
    <s v="KWH"/>
    <s v="G0000117"/>
    <s v="PJM"/>
    <n v="-247777"/>
    <s v="2020-03-31"/>
    <s v="PJM_A_8215"/>
    <x v="0"/>
    <x v="0"/>
    <x v="0"/>
    <x v="0"/>
  </r>
  <r>
    <n v="2020"/>
    <s v="117"/>
    <s v="4470010"/>
    <m/>
    <n v="-13290.54"/>
    <s v="1205 - Balancing Spot Market E"/>
    <n v="3"/>
    <s v="KWH"/>
    <s v="G0000117"/>
    <s v="PJM"/>
    <n v="-815351"/>
    <s v="2020-03-31"/>
    <s v="PJM_E_1913"/>
    <x v="0"/>
    <x v="0"/>
    <x v="0"/>
    <x v="0"/>
  </r>
  <r>
    <n v="2020"/>
    <s v="117"/>
    <s v="4470010"/>
    <m/>
    <n v="9123.6299999999992"/>
    <s v="1210 - Day-Ahead Transmission"/>
    <n v="3"/>
    <m/>
    <s v="G0000117"/>
    <s v="PJM"/>
    <n v="0"/>
    <s v="2020-03-01"/>
    <s v="PJM_ER8211"/>
    <x v="0"/>
    <x v="0"/>
    <x v="0"/>
    <x v="0"/>
  </r>
  <r>
    <n v="2020"/>
    <s v="117"/>
    <s v="4470010"/>
    <m/>
    <n v="-9123.6299999999992"/>
    <s v="1210 - Day-Ahead Transmission"/>
    <n v="3"/>
    <m/>
    <s v="G0000117"/>
    <s v="PJM"/>
    <n v="0"/>
    <s v="2020-03-31"/>
    <s v="PJM_A_8215"/>
    <x v="0"/>
    <x v="0"/>
    <x v="0"/>
    <x v="0"/>
  </r>
  <r>
    <n v="2020"/>
    <s v="117"/>
    <s v="4470010"/>
    <m/>
    <n v="-9165.65"/>
    <s v="1210 - Day-Ahead Transmission"/>
    <n v="3"/>
    <m/>
    <s v="G0000117"/>
    <s v="PJM"/>
    <n v="0"/>
    <s v="2020-03-31"/>
    <s v="PJM_E_1913"/>
    <x v="0"/>
    <x v="0"/>
    <x v="0"/>
    <x v="0"/>
  </r>
  <r>
    <n v="2020"/>
    <s v="117"/>
    <s v="4470010"/>
    <m/>
    <n v="348.28"/>
    <s v="1215 - Balancing Transmission"/>
    <n v="3"/>
    <m/>
    <s v="G0000117"/>
    <s v="PJM"/>
    <n v="0"/>
    <s v="2020-03-01"/>
    <s v="PJM_ER8211"/>
    <x v="0"/>
    <x v="0"/>
    <x v="0"/>
    <x v="0"/>
  </r>
  <r>
    <n v="2020"/>
    <s v="117"/>
    <s v="4470010"/>
    <m/>
    <n v="-293.49"/>
    <s v="1215 - Balancing Transmission"/>
    <n v="3"/>
    <m/>
    <s v="G0000117"/>
    <s v="PJM"/>
    <n v="0"/>
    <s v="2020-03-31"/>
    <s v="PJM_A_8215"/>
    <x v="0"/>
    <x v="0"/>
    <x v="0"/>
    <x v="0"/>
  </r>
  <r>
    <n v="2020"/>
    <s v="117"/>
    <s v="4470010"/>
    <m/>
    <n v="-464.56"/>
    <s v="1215 - Balancing Transmission"/>
    <n v="3"/>
    <m/>
    <s v="G0000117"/>
    <s v="PJM"/>
    <n v="0"/>
    <s v="2020-03-31"/>
    <s v="PJM_E_1913"/>
    <x v="0"/>
    <x v="0"/>
    <x v="0"/>
    <x v="0"/>
  </r>
  <r>
    <n v="2020"/>
    <s v="117"/>
    <s v="4470010"/>
    <m/>
    <n v="1422.37"/>
    <s v="1220 - Day-Ahead Transmission"/>
    <n v="3"/>
    <m/>
    <s v="G0000117"/>
    <s v="PJM"/>
    <n v="0"/>
    <s v="2020-03-01"/>
    <s v="PJM_ER8211"/>
    <x v="0"/>
    <x v="0"/>
    <x v="0"/>
    <x v="0"/>
  </r>
  <r>
    <n v="2020"/>
    <s v="117"/>
    <s v="4470010"/>
    <m/>
    <n v="-1422.37"/>
    <s v="1220 - Day-Ahead Transmission"/>
    <n v="3"/>
    <m/>
    <s v="G0000117"/>
    <s v="PJM"/>
    <n v="0"/>
    <s v="2020-03-31"/>
    <s v="PJM_A_8215"/>
    <x v="0"/>
    <x v="0"/>
    <x v="0"/>
    <x v="0"/>
  </r>
  <r>
    <n v="2020"/>
    <s v="117"/>
    <s v="4470010"/>
    <m/>
    <n v="298.01"/>
    <s v="1220 - Day-Ahead Transmission"/>
    <n v="3"/>
    <m/>
    <s v="G0000117"/>
    <s v="PJM"/>
    <n v="0"/>
    <s v="2020-03-31"/>
    <s v="PJM_E_1913"/>
    <x v="0"/>
    <x v="0"/>
    <x v="0"/>
    <x v="0"/>
  </r>
  <r>
    <n v="2020"/>
    <s v="117"/>
    <s v="4470010"/>
    <m/>
    <n v="199.52"/>
    <s v="1225 - Balancing Transmission"/>
    <n v="3"/>
    <m/>
    <s v="G0000117"/>
    <s v="PJM"/>
    <n v="0"/>
    <s v="2020-03-01"/>
    <s v="PJM_ER8211"/>
    <x v="0"/>
    <x v="0"/>
    <x v="0"/>
    <x v="0"/>
  </r>
  <r>
    <n v="2020"/>
    <s v="117"/>
    <s v="4470010"/>
    <m/>
    <n v="-185.78"/>
    <s v="1225 - Balancing Transmission"/>
    <n v="3"/>
    <m/>
    <s v="G0000117"/>
    <s v="PJM"/>
    <n v="0"/>
    <s v="2020-03-31"/>
    <s v="PJM_A_8215"/>
    <x v="0"/>
    <x v="0"/>
    <x v="0"/>
    <x v="0"/>
  </r>
  <r>
    <n v="2020"/>
    <s v="117"/>
    <s v="4470010"/>
    <m/>
    <n v="-180.4"/>
    <s v="1225 - Balancing Transmission"/>
    <n v="3"/>
    <m/>
    <s v="G0000117"/>
    <s v="PJM"/>
    <n v="0"/>
    <s v="2020-03-31"/>
    <s v="PJM_E_1913"/>
    <x v="0"/>
    <x v="0"/>
    <x v="0"/>
    <x v="0"/>
  </r>
  <r>
    <n v="2020"/>
    <s v="117"/>
    <s v="4470010"/>
    <m/>
    <n v="123.92"/>
    <s v="1230 - Inadvertent Interchange"/>
    <n v="3"/>
    <m/>
    <s v="G0000117"/>
    <s v="PJM"/>
    <n v="0"/>
    <s v="2020-03-01"/>
    <s v="PJM_ER8211"/>
    <x v="0"/>
    <x v="0"/>
    <x v="0"/>
    <x v="0"/>
  </r>
  <r>
    <n v="2020"/>
    <s v="117"/>
    <s v="4470010"/>
    <m/>
    <n v="-124.82"/>
    <s v="1230 - Inadvertent Interchange"/>
    <n v="3"/>
    <m/>
    <s v="G0000117"/>
    <s v="PJM"/>
    <n v="0"/>
    <s v="2020-03-31"/>
    <s v="PJM_A_8215"/>
    <x v="0"/>
    <x v="0"/>
    <x v="0"/>
    <x v="0"/>
  </r>
  <r>
    <n v="2020"/>
    <s v="117"/>
    <s v="4470010"/>
    <m/>
    <n v="-19.350000000000001"/>
    <s v="1230 - Inadvertent Interchange"/>
    <n v="3"/>
    <m/>
    <s v="G0000117"/>
    <s v="PJM"/>
    <n v="0"/>
    <s v="2020-03-31"/>
    <s v="PJM_E_1913"/>
    <x v="0"/>
    <x v="0"/>
    <x v="0"/>
    <x v="0"/>
  </r>
  <r>
    <n v="2020"/>
    <s v="117"/>
    <s v="4470010"/>
    <m/>
    <n v="10.73"/>
    <s v="1242 - Day-Ahead Load Response"/>
    <n v="3"/>
    <m/>
    <s v="G0000117"/>
    <s v="PJM"/>
    <n v="0"/>
    <s v="2020-03-31"/>
    <s v="PJM_A_8215"/>
    <x v="0"/>
    <x v="0"/>
    <x v="0"/>
    <x v="0"/>
  </r>
  <r>
    <n v="2020"/>
    <s v="117"/>
    <s v="4470010"/>
    <m/>
    <n v="3.54"/>
    <s v="1243 - Real-Time Load Response"/>
    <n v="3"/>
    <m/>
    <s v="G0000117"/>
    <s v="PJM"/>
    <n v="0"/>
    <s v="2020-03-31"/>
    <s v="PJM_A_8215"/>
    <x v="0"/>
    <x v="0"/>
    <x v="0"/>
    <x v="0"/>
  </r>
  <r>
    <n v="2020"/>
    <s v="117"/>
    <s v="4470010"/>
    <m/>
    <n v="-0.42"/>
    <s v="1250A - Adj. to Meter Error Co"/>
    <n v="3"/>
    <m/>
    <s v="G0000117"/>
    <s v="PJM"/>
    <n v="0"/>
    <s v="2020-03-31"/>
    <s v="PJM_A_8215"/>
    <x v="0"/>
    <x v="0"/>
    <x v="0"/>
    <x v="0"/>
  </r>
  <r>
    <n v="2020"/>
    <s v="117"/>
    <s v="4470010"/>
    <m/>
    <n v="-5720.67"/>
    <s v="1301 - Schedule 9-1: Control A"/>
    <n v="3"/>
    <m/>
    <s v="G0000117"/>
    <s v="PJM"/>
    <n v="0"/>
    <s v="2020-03-01"/>
    <s v="PJM_ER8211"/>
    <x v="0"/>
    <x v="0"/>
    <x v="0"/>
    <x v="0"/>
  </r>
  <r>
    <n v="2020"/>
    <s v="117"/>
    <s v="4470010"/>
    <m/>
    <n v="5862.56"/>
    <s v="1301 - Schedule 9-1: Control A"/>
    <n v="3"/>
    <m/>
    <s v="G0000117"/>
    <s v="PJM"/>
    <n v="0"/>
    <s v="2020-03-31"/>
    <s v="PJM_A_8215"/>
    <x v="0"/>
    <x v="0"/>
    <x v="0"/>
    <x v="0"/>
  </r>
  <r>
    <n v="2020"/>
    <s v="117"/>
    <s v="4470010"/>
    <m/>
    <n v="4948.6400000000003"/>
    <s v="1301 - Schedule 9-1: Control A"/>
    <n v="3"/>
    <m/>
    <s v="G0000117"/>
    <s v="PJM"/>
    <n v="0"/>
    <s v="2020-03-31"/>
    <s v="PJM_E_1913"/>
    <x v="0"/>
    <x v="0"/>
    <x v="0"/>
    <x v="0"/>
  </r>
  <r>
    <n v="2020"/>
    <s v="117"/>
    <s v="4470010"/>
    <m/>
    <n v="-1286.55"/>
    <s v="1303 - Schedule 9-3: Market Su"/>
    <n v="3"/>
    <m/>
    <s v="G0000117"/>
    <s v="PJM"/>
    <n v="0"/>
    <s v="2020-03-01"/>
    <s v="PJM_ER8211"/>
    <x v="0"/>
    <x v="0"/>
    <x v="0"/>
    <x v="0"/>
  </r>
  <r>
    <n v="2020"/>
    <s v="117"/>
    <s v="4470010"/>
    <m/>
    <n v="1318.36"/>
    <s v="1303 - Schedule 9-3: Market Su"/>
    <n v="3"/>
    <m/>
    <s v="G0000117"/>
    <s v="PJM"/>
    <n v="0"/>
    <s v="2020-03-31"/>
    <s v="PJM_A_8215"/>
    <x v="0"/>
    <x v="0"/>
    <x v="0"/>
    <x v="0"/>
  </r>
  <r>
    <n v="2020"/>
    <s v="117"/>
    <s v="4470010"/>
    <m/>
    <n v="1116.96"/>
    <s v="1303 - Schedule 9-3: Market Su"/>
    <n v="3"/>
    <m/>
    <s v="G0000117"/>
    <s v="PJM"/>
    <n v="0"/>
    <s v="2020-03-31"/>
    <s v="PJM_E_1913"/>
    <x v="0"/>
    <x v="0"/>
    <x v="0"/>
    <x v="0"/>
  </r>
  <r>
    <n v="2020"/>
    <s v="117"/>
    <s v="4470010"/>
    <m/>
    <n v="-45.1"/>
    <s v="1304 - Schedule 9-4: Regulatio"/>
    <n v="3"/>
    <m/>
    <s v="G0000117"/>
    <s v="PJM"/>
    <n v="0"/>
    <s v="2020-03-01"/>
    <s v="PJM_ER8211"/>
    <x v="0"/>
    <x v="0"/>
    <x v="0"/>
    <x v="0"/>
  </r>
  <r>
    <n v="2020"/>
    <s v="117"/>
    <s v="4470010"/>
    <m/>
    <n v="46.97"/>
    <s v="1304 - Schedule 9-4: Regulatio"/>
    <n v="3"/>
    <m/>
    <s v="G0000117"/>
    <s v="PJM"/>
    <n v="0"/>
    <s v="2020-03-31"/>
    <s v="PJM_A_8215"/>
    <x v="0"/>
    <x v="0"/>
    <x v="0"/>
    <x v="0"/>
  </r>
  <r>
    <n v="2020"/>
    <s v="117"/>
    <s v="4470010"/>
    <m/>
    <n v="42.1"/>
    <s v="1304 - Schedule 9-4: Regulatio"/>
    <n v="3"/>
    <m/>
    <s v="G0000117"/>
    <s v="PJM"/>
    <n v="0"/>
    <s v="2020-03-31"/>
    <s v="PJM_E_1913"/>
    <x v="0"/>
    <x v="0"/>
    <x v="0"/>
    <x v="0"/>
  </r>
  <r>
    <n v="2020"/>
    <s v="117"/>
    <s v="4470010"/>
    <m/>
    <n v="-255.5"/>
    <s v="1305 - Schedule 9-5: Capacity"/>
    <n v="3"/>
    <m/>
    <s v="G0000117"/>
    <s v="PJM"/>
    <n v="0"/>
    <s v="2020-03-01"/>
    <s v="PJM_ER8211"/>
    <x v="0"/>
    <x v="0"/>
    <x v="0"/>
    <x v="0"/>
  </r>
  <r>
    <n v="2020"/>
    <s v="117"/>
    <s v="4470010"/>
    <m/>
    <n v="260.01"/>
    <s v="1305 - Schedule 9-5: Capacity"/>
    <n v="3"/>
    <m/>
    <s v="G0000117"/>
    <s v="PJM"/>
    <n v="0"/>
    <s v="2020-03-31"/>
    <s v="PJM_A_8215"/>
    <x v="0"/>
    <x v="0"/>
    <x v="0"/>
    <x v="0"/>
  </r>
  <r>
    <n v="2020"/>
    <s v="117"/>
    <s v="4470010"/>
    <m/>
    <n v="270.24"/>
    <s v="1305 - Schedule 9-5: Capacity"/>
    <n v="3"/>
    <m/>
    <s v="G0000117"/>
    <s v="PJM"/>
    <n v="0"/>
    <s v="2020-03-31"/>
    <s v="PJM_E_1913"/>
    <x v="0"/>
    <x v="0"/>
    <x v="0"/>
    <x v="0"/>
  </r>
  <r>
    <n v="2020"/>
    <s v="117"/>
    <s v="4470010"/>
    <m/>
    <n v="137.4"/>
    <s v="1307 - Schedule 9-3 Offset: Ma"/>
    <n v="3"/>
    <m/>
    <s v="G0000117"/>
    <s v="PJM"/>
    <n v="0"/>
    <s v="2020-03-01"/>
    <s v="PJM_ER8211"/>
    <x v="0"/>
    <x v="0"/>
    <x v="0"/>
    <x v="0"/>
  </r>
  <r>
    <n v="2020"/>
    <s v="117"/>
    <s v="4470010"/>
    <m/>
    <n v="-140.83000000000001"/>
    <s v="1307 - Schedule 9-3 Offset: Ma"/>
    <n v="3"/>
    <m/>
    <s v="G0000117"/>
    <s v="PJM"/>
    <n v="0"/>
    <s v="2020-03-31"/>
    <s v="PJM_A_8215"/>
    <x v="0"/>
    <x v="0"/>
    <x v="0"/>
    <x v="0"/>
  </r>
  <r>
    <n v="2020"/>
    <s v="117"/>
    <s v="4470010"/>
    <m/>
    <n v="-118.79"/>
    <s v="1307 - Schedule 9-3 Offset: Ma"/>
    <n v="3"/>
    <m/>
    <s v="G0000117"/>
    <s v="PJM"/>
    <n v="0"/>
    <s v="2020-03-31"/>
    <s v="PJM_E_1913"/>
    <x v="0"/>
    <x v="0"/>
    <x v="0"/>
    <x v="0"/>
  </r>
  <r>
    <n v="2020"/>
    <s v="117"/>
    <s v="4470010"/>
    <m/>
    <n v="960.89"/>
    <s v="1308 - Schedule 9-1: Control A"/>
    <n v="3"/>
    <m/>
    <s v="G0000117"/>
    <s v="PJM"/>
    <n v="0"/>
    <s v="2020-03-01"/>
    <s v="PJM_ER8211"/>
    <x v="0"/>
    <x v="0"/>
    <x v="0"/>
    <x v="0"/>
  </r>
  <r>
    <n v="2020"/>
    <s v="117"/>
    <s v="4470010"/>
    <m/>
    <n v="-1001.46"/>
    <s v="1308 - Schedule 9-1: Control A"/>
    <n v="3"/>
    <m/>
    <s v="G0000117"/>
    <s v="PJM"/>
    <n v="0"/>
    <s v="2020-03-31"/>
    <s v="PJM_A_8215"/>
    <x v="0"/>
    <x v="0"/>
    <x v="0"/>
    <x v="0"/>
  </r>
  <r>
    <n v="2020"/>
    <s v="117"/>
    <s v="4470010"/>
    <m/>
    <n v="-832.61"/>
    <s v="1308 - Schedule 9-1: Control A"/>
    <n v="3"/>
    <m/>
    <s v="G0000117"/>
    <s v="PJM"/>
    <n v="0"/>
    <s v="2020-03-31"/>
    <s v="PJM_E_1913"/>
    <x v="0"/>
    <x v="0"/>
    <x v="0"/>
    <x v="0"/>
  </r>
  <r>
    <n v="2020"/>
    <s v="117"/>
    <s v="4470010"/>
    <m/>
    <n v="218.34"/>
    <s v="1310 - Schedule 9-3: Market Su"/>
    <n v="3"/>
    <m/>
    <s v="G0000117"/>
    <s v="PJM"/>
    <n v="0"/>
    <s v="2020-03-01"/>
    <s v="PJM_ER8211"/>
    <x v="0"/>
    <x v="0"/>
    <x v="0"/>
    <x v="0"/>
  </r>
  <r>
    <n v="2020"/>
    <s v="117"/>
    <s v="4470010"/>
    <m/>
    <n v="-227.56"/>
    <s v="1310 - Schedule 9-3: Market Su"/>
    <n v="3"/>
    <m/>
    <s v="G0000117"/>
    <s v="PJM"/>
    <n v="0"/>
    <s v="2020-03-31"/>
    <s v="PJM_A_8215"/>
    <x v="0"/>
    <x v="0"/>
    <x v="0"/>
    <x v="0"/>
  </r>
  <r>
    <n v="2020"/>
    <s v="117"/>
    <s v="4470010"/>
    <m/>
    <n v="-189.55"/>
    <s v="1310 - Schedule 9-3: Market Su"/>
    <n v="3"/>
    <m/>
    <s v="G0000117"/>
    <s v="PJM"/>
    <n v="0"/>
    <s v="2020-03-31"/>
    <s v="PJM_E_1913"/>
    <x v="0"/>
    <x v="0"/>
    <x v="0"/>
    <x v="0"/>
  </r>
  <r>
    <n v="2020"/>
    <s v="117"/>
    <s v="4470010"/>
    <m/>
    <n v="17.53"/>
    <s v="1311 - Schedule 9-4: Regulatio"/>
    <n v="3"/>
    <m/>
    <s v="G0000117"/>
    <s v="PJM"/>
    <n v="0"/>
    <s v="2020-03-01"/>
    <s v="PJM_ER8211"/>
    <x v="0"/>
    <x v="0"/>
    <x v="0"/>
    <x v="0"/>
  </r>
  <r>
    <n v="2020"/>
    <s v="117"/>
    <s v="4470010"/>
    <m/>
    <n v="-18.27"/>
    <s v="1311 - Schedule 9-4: Regulatio"/>
    <n v="3"/>
    <m/>
    <s v="G0000117"/>
    <s v="PJM"/>
    <n v="0"/>
    <s v="2020-03-31"/>
    <s v="PJM_A_8215"/>
    <x v="0"/>
    <x v="0"/>
    <x v="0"/>
    <x v="0"/>
  </r>
  <r>
    <n v="2020"/>
    <s v="117"/>
    <s v="4470010"/>
    <m/>
    <n v="-16.32"/>
    <s v="1311 - Schedule 9-4: Regulatio"/>
    <n v="3"/>
    <m/>
    <s v="G0000117"/>
    <s v="PJM"/>
    <n v="0"/>
    <s v="2020-03-31"/>
    <s v="PJM_E_1913"/>
    <x v="0"/>
    <x v="0"/>
    <x v="0"/>
    <x v="0"/>
  </r>
  <r>
    <n v="2020"/>
    <s v="117"/>
    <s v="4470010"/>
    <m/>
    <n v="37.369999999999997"/>
    <s v="1312 - Schedule 9-5: Capacity"/>
    <n v="3"/>
    <m/>
    <s v="G0000117"/>
    <s v="PJM"/>
    <n v="0"/>
    <s v="2020-03-01"/>
    <s v="PJM_ER8211"/>
    <x v="0"/>
    <x v="0"/>
    <x v="0"/>
    <x v="0"/>
  </r>
  <r>
    <n v="2020"/>
    <s v="117"/>
    <s v="4470010"/>
    <m/>
    <n v="-38.71"/>
    <s v="1312 - Schedule 9-5: Capacity"/>
    <n v="3"/>
    <m/>
    <s v="G0000117"/>
    <s v="PJM"/>
    <n v="0"/>
    <s v="2020-03-31"/>
    <s v="PJM_A_8215"/>
    <x v="0"/>
    <x v="0"/>
    <x v="0"/>
    <x v="0"/>
  </r>
  <r>
    <n v="2020"/>
    <s v="117"/>
    <s v="4470010"/>
    <m/>
    <n v="-38.86"/>
    <s v="1312 - Schedule 9-5: Capacity"/>
    <n v="3"/>
    <m/>
    <s v="G0000117"/>
    <s v="PJM"/>
    <n v="0"/>
    <s v="2020-03-31"/>
    <s v="PJM_E_1913"/>
    <x v="0"/>
    <x v="0"/>
    <x v="0"/>
    <x v="0"/>
  </r>
  <r>
    <n v="2020"/>
    <s v="117"/>
    <s v="4470010"/>
    <m/>
    <n v="-137.4"/>
    <s v="1313 - Schedule 9-PJMSettlemen"/>
    <n v="3"/>
    <m/>
    <s v="G0000117"/>
    <s v="PJM"/>
    <n v="0"/>
    <s v="2020-03-01"/>
    <s v="PJM_ER8211"/>
    <x v="0"/>
    <x v="0"/>
    <x v="0"/>
    <x v="0"/>
  </r>
  <r>
    <n v="2020"/>
    <s v="117"/>
    <s v="4470010"/>
    <m/>
    <n v="140.83000000000001"/>
    <s v="1313 - Schedule 9-PJMSettlemen"/>
    <n v="3"/>
    <m/>
    <s v="G0000117"/>
    <s v="PJM"/>
    <n v="0"/>
    <s v="2020-03-31"/>
    <s v="PJM_A_8215"/>
    <x v="0"/>
    <x v="0"/>
    <x v="0"/>
    <x v="0"/>
  </r>
  <r>
    <n v="2020"/>
    <s v="117"/>
    <s v="4470010"/>
    <m/>
    <n v="118.79"/>
    <s v="1313 - Schedule 9-PJMSettlemen"/>
    <n v="3"/>
    <m/>
    <s v="G0000117"/>
    <s v="PJM"/>
    <n v="0"/>
    <s v="2020-03-31"/>
    <s v="PJM_E_1913"/>
    <x v="0"/>
    <x v="0"/>
    <x v="0"/>
    <x v="0"/>
  </r>
  <r>
    <n v="2020"/>
    <s v="117"/>
    <s v="4470010"/>
    <m/>
    <n v="-183.01"/>
    <s v="1314 - Schedule 9-Market Monit"/>
    <n v="3"/>
    <m/>
    <s v="G0000117"/>
    <s v="PJM"/>
    <n v="0"/>
    <s v="2020-03-01"/>
    <s v="PJM_ER8211"/>
    <x v="0"/>
    <x v="0"/>
    <x v="0"/>
    <x v="0"/>
  </r>
  <r>
    <n v="2020"/>
    <s v="117"/>
    <s v="4470010"/>
    <m/>
    <n v="187.54"/>
    <s v="1314 - Schedule 9-Market Monit"/>
    <n v="3"/>
    <m/>
    <s v="G0000117"/>
    <s v="PJM"/>
    <n v="0"/>
    <s v="2020-03-31"/>
    <s v="PJM_A_8215"/>
    <x v="0"/>
    <x v="0"/>
    <x v="0"/>
    <x v="0"/>
  </r>
  <r>
    <n v="2020"/>
    <s v="117"/>
    <s v="4470010"/>
    <m/>
    <n v="155.03"/>
    <s v="1314 - Schedule 9-Market Monit"/>
    <n v="3"/>
    <m/>
    <s v="G0000117"/>
    <s v="PJM"/>
    <n v="0"/>
    <s v="2020-03-31"/>
    <s v="PJM_E_1913"/>
    <x v="0"/>
    <x v="0"/>
    <x v="0"/>
    <x v="0"/>
  </r>
  <r>
    <n v="2020"/>
    <s v="117"/>
    <s v="4470010"/>
    <m/>
    <n v="-2029.58"/>
    <s v="1315 - Schedule 9-FERC: FERC A"/>
    <n v="3"/>
    <m/>
    <s v="G0000117"/>
    <s v="PJM"/>
    <n v="0"/>
    <s v="2020-03-01"/>
    <s v="PJM_ER8211"/>
    <x v="0"/>
    <x v="0"/>
    <x v="0"/>
    <x v="0"/>
  </r>
  <r>
    <n v="2020"/>
    <s v="117"/>
    <s v="4470010"/>
    <m/>
    <n v="2079.92"/>
    <s v="1315 - Schedule 9-FERC: FERC A"/>
    <n v="3"/>
    <m/>
    <s v="G0000117"/>
    <s v="PJM"/>
    <n v="0"/>
    <s v="2020-03-31"/>
    <s v="PJM_A_8215"/>
    <x v="0"/>
    <x v="0"/>
    <x v="0"/>
    <x v="0"/>
  </r>
  <r>
    <n v="2020"/>
    <s v="117"/>
    <s v="4470010"/>
    <m/>
    <n v="1755.75"/>
    <s v="1315 - Schedule 9-FERC: FERC A"/>
    <n v="3"/>
    <m/>
    <s v="G0000117"/>
    <s v="PJM"/>
    <n v="0"/>
    <s v="2020-03-31"/>
    <s v="PJM_E_1913"/>
    <x v="0"/>
    <x v="0"/>
    <x v="0"/>
    <x v="0"/>
  </r>
  <r>
    <n v="2020"/>
    <s v="117"/>
    <s v="4470010"/>
    <m/>
    <n v="-26.65"/>
    <s v="1316 - Schedule 9-OPSI: Organi"/>
    <n v="3"/>
    <m/>
    <s v="G0000117"/>
    <s v="PJM"/>
    <n v="0"/>
    <s v="2020-03-01"/>
    <s v="PJM_ER8211"/>
    <x v="0"/>
    <x v="0"/>
    <x v="0"/>
    <x v="0"/>
  </r>
  <r>
    <n v="2020"/>
    <s v="117"/>
    <s v="4470010"/>
    <m/>
    <n v="27.31"/>
    <s v="1316 - Schedule 9-OPSI: Organi"/>
    <n v="3"/>
    <m/>
    <s v="G0000117"/>
    <s v="PJM"/>
    <n v="0"/>
    <s v="2020-03-31"/>
    <s v="PJM_A_8215"/>
    <x v="0"/>
    <x v="0"/>
    <x v="0"/>
    <x v="0"/>
  </r>
  <r>
    <n v="2020"/>
    <s v="117"/>
    <s v="4470010"/>
    <m/>
    <n v="23.14"/>
    <s v="1316 - Schedule 9-OPSI: Organi"/>
    <n v="3"/>
    <m/>
    <s v="G0000117"/>
    <s v="PJM"/>
    <n v="0"/>
    <s v="2020-03-31"/>
    <s v="PJM_E_1913"/>
    <x v="0"/>
    <x v="0"/>
    <x v="0"/>
    <x v="0"/>
  </r>
  <r>
    <n v="2020"/>
    <s v="117"/>
    <s v="4470010"/>
    <m/>
    <n v="-406.96"/>
    <s v="1317 - Schedule 10-NERC: North"/>
    <n v="3"/>
    <m/>
    <s v="G0000117"/>
    <s v="PJM"/>
    <n v="0"/>
    <s v="2020-03-01"/>
    <s v="PJM_ER8211"/>
    <x v="0"/>
    <x v="0"/>
    <x v="0"/>
    <x v="0"/>
  </r>
  <r>
    <n v="2020"/>
    <s v="117"/>
    <s v="4470010"/>
    <m/>
    <n v="417.06"/>
    <s v="1317 - Schedule 10-NERC: North"/>
    <n v="3"/>
    <m/>
    <s v="G0000117"/>
    <s v="PJM"/>
    <n v="0"/>
    <s v="2020-03-31"/>
    <s v="PJM_A_8215"/>
    <x v="0"/>
    <x v="0"/>
    <x v="0"/>
    <x v="0"/>
  </r>
  <r>
    <n v="2020"/>
    <s v="117"/>
    <s v="4470010"/>
    <m/>
    <n v="352.08"/>
    <s v="1317 - Schedule 10-NERC: North"/>
    <n v="3"/>
    <m/>
    <s v="G0000117"/>
    <s v="PJM"/>
    <n v="0"/>
    <s v="2020-03-31"/>
    <s v="PJM_E_1913"/>
    <x v="0"/>
    <x v="0"/>
    <x v="0"/>
    <x v="0"/>
  </r>
  <r>
    <n v="2020"/>
    <s v="117"/>
    <s v="4470010"/>
    <m/>
    <n v="-619.46"/>
    <s v="1318 - Schedule 10-RFC: Reliab"/>
    <n v="3"/>
    <m/>
    <s v="G0000117"/>
    <s v="PJM"/>
    <n v="0"/>
    <s v="2020-03-01"/>
    <s v="PJM_ER8211"/>
    <x v="0"/>
    <x v="0"/>
    <x v="0"/>
    <x v="0"/>
  </r>
  <r>
    <n v="2020"/>
    <s v="117"/>
    <s v="4470010"/>
    <m/>
    <n v="634.83000000000004"/>
    <s v="1318 - Schedule 10-RFC: Reliab"/>
    <n v="3"/>
    <m/>
    <s v="G0000117"/>
    <s v="PJM"/>
    <n v="0"/>
    <s v="2020-03-31"/>
    <s v="PJM_A_8215"/>
    <x v="0"/>
    <x v="0"/>
    <x v="0"/>
    <x v="0"/>
  </r>
  <r>
    <n v="2020"/>
    <s v="117"/>
    <s v="4470010"/>
    <m/>
    <n v="535.88"/>
    <s v="1318 - Schedule 10-RFC: Reliab"/>
    <n v="3"/>
    <m/>
    <s v="G0000117"/>
    <s v="PJM"/>
    <n v="0"/>
    <s v="2020-03-31"/>
    <s v="PJM_E_1913"/>
    <x v="0"/>
    <x v="0"/>
    <x v="0"/>
    <x v="0"/>
  </r>
  <r>
    <n v="2020"/>
    <s v="117"/>
    <s v="4470010"/>
    <m/>
    <n v="-15.55"/>
    <s v="1319 - Schedule 9-CAPS: Consum"/>
    <n v="3"/>
    <m/>
    <s v="G0000117"/>
    <s v="PJM"/>
    <n v="0"/>
    <s v="2020-03-01"/>
    <s v="PJM_ER8211"/>
    <x v="0"/>
    <x v="0"/>
    <x v="0"/>
    <x v="0"/>
  </r>
  <r>
    <n v="2020"/>
    <s v="117"/>
    <s v="4470010"/>
    <m/>
    <n v="16.22"/>
    <s v="1319 - Schedule 9-CAPS: Consum"/>
    <n v="3"/>
    <m/>
    <s v="G0000117"/>
    <s v="PJM"/>
    <n v="0"/>
    <s v="2020-03-31"/>
    <s v="PJM_A_8215"/>
    <x v="0"/>
    <x v="0"/>
    <x v="0"/>
    <x v="0"/>
  </r>
  <r>
    <n v="2020"/>
    <s v="117"/>
    <s v="4470010"/>
    <m/>
    <n v="13.47"/>
    <s v="1319 - Schedule 9-CAPS: Consum"/>
    <n v="3"/>
    <m/>
    <s v="G0000117"/>
    <s v="PJM"/>
    <n v="0"/>
    <s v="2020-03-31"/>
    <s v="PJM_E_1913"/>
    <x v="0"/>
    <x v="0"/>
    <x v="0"/>
    <x v="0"/>
  </r>
  <r>
    <n v="2020"/>
    <s v="117"/>
    <s v="4470010"/>
    <m/>
    <n v="-796.36"/>
    <s v="1320 - Transmission Owner Sche"/>
    <n v="3"/>
    <m/>
    <s v="G0000117"/>
    <s v="PJM"/>
    <n v="0"/>
    <s v="2020-03-01"/>
    <s v="PJM_ER8211"/>
    <x v="0"/>
    <x v="0"/>
    <x v="0"/>
    <x v="0"/>
  </r>
  <r>
    <n v="2020"/>
    <s v="117"/>
    <s v="4470010"/>
    <m/>
    <n v="768.1"/>
    <s v="1320 - Transmission Owner Sche"/>
    <n v="3"/>
    <m/>
    <s v="G0000117"/>
    <s v="PJM"/>
    <n v="0"/>
    <s v="2020-03-31"/>
    <s v="PJM_A_8215"/>
    <x v="0"/>
    <x v="0"/>
    <x v="0"/>
    <x v="0"/>
  </r>
  <r>
    <n v="2020"/>
    <s v="117"/>
    <s v="4470010"/>
    <m/>
    <n v="655.65"/>
    <s v="1320 - Transmission Owner Sche"/>
    <n v="3"/>
    <m/>
    <s v="G0000117"/>
    <s v="PJM"/>
    <n v="0"/>
    <s v="2020-03-31"/>
    <s v="PJM_E_1913"/>
    <x v="0"/>
    <x v="0"/>
    <x v="0"/>
    <x v="0"/>
  </r>
  <r>
    <n v="2020"/>
    <s v="117"/>
    <s v="4470010"/>
    <m/>
    <n v="-15105.52"/>
    <s v="1330 - Reactive Supply and Vol"/>
    <n v="3"/>
    <m/>
    <s v="G0000117"/>
    <s v="PJM"/>
    <n v="0"/>
    <s v="2020-03-01"/>
    <s v="PJM_ER8211"/>
    <x v="0"/>
    <x v="0"/>
    <x v="0"/>
    <x v="0"/>
  </r>
  <r>
    <n v="2020"/>
    <s v="117"/>
    <s v="4470010"/>
    <m/>
    <n v="12450.86"/>
    <s v="1330 - Reactive Supply and Vol"/>
    <n v="3"/>
    <m/>
    <s v="G0000117"/>
    <s v="PJM"/>
    <n v="0"/>
    <s v="2020-03-31"/>
    <s v="PJM_A_8215"/>
    <x v="0"/>
    <x v="0"/>
    <x v="0"/>
    <x v="0"/>
  </r>
  <r>
    <n v="2020"/>
    <s v="117"/>
    <s v="4470010"/>
    <m/>
    <n v="12384.19"/>
    <s v="1330 - Reactive Supply and Vol"/>
    <n v="3"/>
    <m/>
    <s v="G0000117"/>
    <s v="PJM"/>
    <n v="0"/>
    <s v="2020-03-31"/>
    <s v="PJM_E_1913"/>
    <x v="0"/>
    <x v="0"/>
    <x v="0"/>
    <x v="0"/>
  </r>
  <r>
    <n v="2020"/>
    <s v="117"/>
    <s v="4470010"/>
    <m/>
    <n v="-216.38"/>
    <s v="1330A - Adj. to Reactive Suppl"/>
    <n v="3"/>
    <m/>
    <s v="G0000117"/>
    <s v="PJM"/>
    <n v="0"/>
    <s v="2020-03-31"/>
    <s v="PJM_A_8215"/>
    <x v="0"/>
    <x v="0"/>
    <x v="0"/>
    <x v="0"/>
  </r>
  <r>
    <n v="2020"/>
    <s v="117"/>
    <s v="4470010"/>
    <m/>
    <n v="-1990.56"/>
    <s v="1340 - Regulation and Frequenc"/>
    <n v="3"/>
    <m/>
    <s v="G0000117"/>
    <s v="PJM"/>
    <n v="0"/>
    <s v="2020-03-01"/>
    <s v="PJM_ER8211"/>
    <x v="0"/>
    <x v="0"/>
    <x v="0"/>
    <x v="0"/>
  </r>
  <r>
    <n v="2020"/>
    <s v="117"/>
    <s v="4470010"/>
    <m/>
    <n v="2021.25"/>
    <s v="1340 - Regulation and Frequenc"/>
    <n v="3"/>
    <m/>
    <s v="G0000117"/>
    <s v="PJM"/>
    <n v="0"/>
    <s v="2020-03-31"/>
    <s v="PJM_A_8215"/>
    <x v="0"/>
    <x v="0"/>
    <x v="0"/>
    <x v="0"/>
  </r>
  <r>
    <n v="2020"/>
    <s v="117"/>
    <s v="4470010"/>
    <m/>
    <n v="1741.61"/>
    <s v="1340 - Regulation and Frequenc"/>
    <n v="3"/>
    <m/>
    <s v="G0000117"/>
    <s v="PJM"/>
    <n v="0"/>
    <s v="2020-03-31"/>
    <s v="PJM_E_1913"/>
    <x v="0"/>
    <x v="0"/>
    <x v="0"/>
    <x v="0"/>
  </r>
  <r>
    <n v="2020"/>
    <s v="117"/>
    <s v="4470010"/>
    <m/>
    <n v="0.2"/>
    <s v="1340A - Adj. to Regulation and"/>
    <n v="3"/>
    <m/>
    <s v="G0000117"/>
    <s v="PJM"/>
    <n v="0"/>
    <s v="2020-03-31"/>
    <s v="PJM_A_8215"/>
    <x v="0"/>
    <x v="0"/>
    <x v="0"/>
    <x v="0"/>
  </r>
  <r>
    <n v="2020"/>
    <s v="117"/>
    <s v="4470010"/>
    <m/>
    <n v="-219.22"/>
    <s v="1360 - Synchronized Reserve Ti"/>
    <n v="3"/>
    <m/>
    <s v="G0000117"/>
    <s v="PJM"/>
    <n v="0"/>
    <s v="2020-03-01"/>
    <s v="PJM_ER8211"/>
    <x v="0"/>
    <x v="0"/>
    <x v="0"/>
    <x v="0"/>
  </r>
  <r>
    <n v="2020"/>
    <s v="117"/>
    <s v="4470010"/>
    <m/>
    <n v="223.82"/>
    <s v="1360 - Synchronized Reserve Ti"/>
    <n v="3"/>
    <m/>
    <s v="G0000117"/>
    <s v="PJM"/>
    <n v="0"/>
    <s v="2020-03-31"/>
    <s v="PJM_A_8215"/>
    <x v="0"/>
    <x v="0"/>
    <x v="0"/>
    <x v="0"/>
  </r>
  <r>
    <n v="2020"/>
    <s v="117"/>
    <s v="4470010"/>
    <m/>
    <n v="376.32"/>
    <s v="1360 - Synchronized Reserve Ti"/>
    <n v="3"/>
    <m/>
    <s v="G0000117"/>
    <s v="PJM"/>
    <n v="0"/>
    <s v="2020-03-31"/>
    <s v="PJM_E_1913"/>
    <x v="0"/>
    <x v="0"/>
    <x v="0"/>
    <x v="0"/>
  </r>
  <r>
    <n v="2020"/>
    <s v="117"/>
    <s v="4470010"/>
    <m/>
    <n v="-0.21"/>
    <s v="1360A - Adj. to Synchronized R"/>
    <n v="3"/>
    <m/>
    <s v="G0000117"/>
    <s v="PJM"/>
    <n v="0"/>
    <s v="2020-03-31"/>
    <s v="PJM_A_8215"/>
    <x v="0"/>
    <x v="0"/>
    <x v="0"/>
    <x v="0"/>
  </r>
  <r>
    <n v="2020"/>
    <s v="117"/>
    <s v="4470010"/>
    <m/>
    <n v="-69.11"/>
    <s v="1362 - Non-Synchronized Reserv"/>
    <n v="3"/>
    <m/>
    <s v="G0000117"/>
    <s v="PJM"/>
    <n v="0"/>
    <s v="2020-03-01"/>
    <s v="PJM_ER8211"/>
    <x v="0"/>
    <x v="0"/>
    <x v="0"/>
    <x v="0"/>
  </r>
  <r>
    <n v="2020"/>
    <s v="117"/>
    <s v="4470010"/>
    <m/>
    <n v="69.44"/>
    <s v="1362 - Non-Synchronized Reserv"/>
    <n v="3"/>
    <m/>
    <s v="G0000117"/>
    <s v="PJM"/>
    <n v="0"/>
    <s v="2020-03-31"/>
    <s v="PJM_A_8215"/>
    <x v="0"/>
    <x v="0"/>
    <x v="0"/>
    <x v="0"/>
  </r>
  <r>
    <n v="2020"/>
    <s v="117"/>
    <s v="4470010"/>
    <m/>
    <n v="77.42"/>
    <s v="1362 - Non-Synchronized Reserv"/>
    <n v="3"/>
    <m/>
    <s v="G0000117"/>
    <s v="PJM"/>
    <n v="0"/>
    <s v="2020-03-31"/>
    <s v="PJM_E_1913"/>
    <x v="0"/>
    <x v="0"/>
    <x v="0"/>
    <x v="0"/>
  </r>
  <r>
    <n v="2020"/>
    <s v="117"/>
    <s v="4470010"/>
    <m/>
    <n v="-4.24"/>
    <s v="1362A - Non-Synchronized Reser"/>
    <n v="3"/>
    <m/>
    <s v="G0000117"/>
    <s v="PJM"/>
    <n v="0"/>
    <s v="2020-03-31"/>
    <s v="PJM_A_8215"/>
    <x v="0"/>
    <x v="0"/>
    <x v="0"/>
    <x v="0"/>
  </r>
  <r>
    <n v="2020"/>
    <s v="117"/>
    <s v="4470010"/>
    <m/>
    <n v="-0.69"/>
    <s v="1365 - Day-Ahead Scheduling Re"/>
    <n v="3"/>
    <m/>
    <s v="G0000117"/>
    <s v="PJM"/>
    <n v="0"/>
    <s v="2020-03-01"/>
    <s v="PJM_ER8211"/>
    <x v="0"/>
    <x v="0"/>
    <x v="0"/>
    <x v="0"/>
  </r>
  <r>
    <n v="2020"/>
    <s v="117"/>
    <s v="4470010"/>
    <m/>
    <n v="0.69"/>
    <s v="1365 - Day-Ahead Scheduling Re"/>
    <n v="3"/>
    <m/>
    <s v="G0000117"/>
    <s v="PJM"/>
    <n v="0"/>
    <s v="2020-03-31"/>
    <s v="PJM_A_8215"/>
    <x v="0"/>
    <x v="0"/>
    <x v="0"/>
    <x v="0"/>
  </r>
  <r>
    <n v="2020"/>
    <s v="117"/>
    <s v="4470010"/>
    <m/>
    <n v="0.35"/>
    <s v="1365 - Day-Ahead Scheduling Re"/>
    <n v="3"/>
    <m/>
    <s v="G0000117"/>
    <s v="PJM"/>
    <n v="0"/>
    <s v="2020-03-31"/>
    <s v="PJM_E_1913"/>
    <x v="0"/>
    <x v="0"/>
    <x v="0"/>
    <x v="0"/>
  </r>
  <r>
    <n v="2020"/>
    <s v="117"/>
    <s v="4470010"/>
    <m/>
    <n v="-1.35"/>
    <s v="1365A - Adj. to Day-ahead Sche"/>
    <n v="3"/>
    <m/>
    <s v="G0000117"/>
    <s v="PJM"/>
    <n v="0"/>
    <s v="2020-03-31"/>
    <s v="PJM_A_8215"/>
    <x v="0"/>
    <x v="0"/>
    <x v="0"/>
    <x v="0"/>
  </r>
  <r>
    <n v="2020"/>
    <s v="117"/>
    <s v="4470010"/>
    <m/>
    <n v="-113.5"/>
    <s v="1370 - Day-Ahead Operating Res"/>
    <n v="3"/>
    <m/>
    <s v="G0000117"/>
    <s v="PJM"/>
    <n v="0"/>
    <s v="2020-03-01"/>
    <s v="PJM_ER8211"/>
    <x v="0"/>
    <x v="0"/>
    <x v="0"/>
    <x v="0"/>
  </r>
  <r>
    <n v="2020"/>
    <s v="117"/>
    <s v="4470010"/>
    <m/>
    <n v="69.260000000000005"/>
    <s v="1370 - Day-Ahead Operating Res"/>
    <n v="3"/>
    <m/>
    <s v="G0000117"/>
    <s v="PJM"/>
    <n v="0"/>
    <s v="2020-03-31"/>
    <s v="PJM_A_8215"/>
    <x v="0"/>
    <x v="0"/>
    <x v="0"/>
    <x v="0"/>
  </r>
  <r>
    <n v="2020"/>
    <s v="117"/>
    <s v="4470010"/>
    <m/>
    <n v="71.86"/>
    <s v="1370 - Day-Ahead Operating Res"/>
    <n v="3"/>
    <m/>
    <s v="G0000117"/>
    <s v="PJM"/>
    <n v="0"/>
    <s v="2020-03-31"/>
    <s v="PJM_E_1913"/>
    <x v="0"/>
    <x v="0"/>
    <x v="0"/>
    <x v="0"/>
  </r>
  <r>
    <n v="2020"/>
    <s v="117"/>
    <s v="4470010"/>
    <m/>
    <n v="1.1100000000000001"/>
    <s v="1370A - Adj. to Day-ahead Oper"/>
    <n v="3"/>
    <m/>
    <s v="G0000117"/>
    <s v="PJM"/>
    <n v="0"/>
    <s v="2020-03-31"/>
    <s v="PJM_A_8215"/>
    <x v="0"/>
    <x v="0"/>
    <x v="0"/>
    <x v="0"/>
  </r>
  <r>
    <n v="2020"/>
    <s v="117"/>
    <s v="4470010"/>
    <m/>
    <n v="-156.31"/>
    <s v="1375 - Balancing Operating Res"/>
    <n v="3"/>
    <m/>
    <s v="G0000117"/>
    <s v="PJM"/>
    <n v="0"/>
    <s v="2020-03-01"/>
    <s v="PJM_ER8211"/>
    <x v="0"/>
    <x v="0"/>
    <x v="0"/>
    <x v="0"/>
  </r>
  <r>
    <n v="2020"/>
    <s v="117"/>
    <s v="4470010"/>
    <m/>
    <n v="160.76"/>
    <s v="1375 - Balancing Operating Res"/>
    <n v="3"/>
    <m/>
    <s v="G0000117"/>
    <s v="PJM"/>
    <n v="0"/>
    <s v="2020-03-31"/>
    <s v="PJM_A_8215"/>
    <x v="0"/>
    <x v="0"/>
    <x v="0"/>
    <x v="0"/>
  </r>
  <r>
    <n v="2020"/>
    <s v="117"/>
    <s v="4470010"/>
    <m/>
    <n v="224"/>
    <s v="1375 - Balancing Operating Res"/>
    <n v="3"/>
    <m/>
    <s v="G0000117"/>
    <s v="PJM"/>
    <n v="0"/>
    <s v="2020-03-31"/>
    <s v="PJM_E_1913"/>
    <x v="0"/>
    <x v="0"/>
    <x v="0"/>
    <x v="0"/>
  </r>
  <r>
    <n v="2020"/>
    <s v="117"/>
    <s v="4470010"/>
    <m/>
    <n v="16.350000000000001"/>
    <s v="1375A - Adj. to Balancing Oper"/>
    <n v="3"/>
    <m/>
    <s v="G0000117"/>
    <s v="PJM"/>
    <n v="0"/>
    <s v="2020-03-31"/>
    <s v="PJM_A_8215"/>
    <x v="0"/>
    <x v="0"/>
    <x v="0"/>
    <x v="0"/>
  </r>
  <r>
    <n v="2020"/>
    <s v="117"/>
    <s v="4470010"/>
    <m/>
    <n v="-1945.61"/>
    <s v="1380 - Black Start Service Cha"/>
    <n v="3"/>
    <m/>
    <s v="G0000117"/>
    <s v="PJM"/>
    <n v="0"/>
    <s v="2020-03-01"/>
    <s v="PJM_ER8211"/>
    <x v="0"/>
    <x v="0"/>
    <x v="0"/>
    <x v="0"/>
  </r>
  <r>
    <n v="2020"/>
    <s v="117"/>
    <s v="4470010"/>
    <m/>
    <n v="1937.78"/>
    <s v="1380 - Black Start Service Cha"/>
    <n v="3"/>
    <m/>
    <s v="G0000117"/>
    <s v="PJM"/>
    <n v="0"/>
    <s v="2020-03-31"/>
    <s v="PJM_A_8215"/>
    <x v="0"/>
    <x v="0"/>
    <x v="0"/>
    <x v="0"/>
  </r>
  <r>
    <n v="2020"/>
    <s v="117"/>
    <s v="4470010"/>
    <m/>
    <n v="1939.54"/>
    <s v="1380 - Black Start Service Cha"/>
    <n v="3"/>
    <m/>
    <s v="G0000117"/>
    <s v="PJM"/>
    <n v="0"/>
    <s v="2020-03-31"/>
    <s v="PJM_E_1913"/>
    <x v="0"/>
    <x v="0"/>
    <x v="0"/>
    <x v="0"/>
  </r>
  <r>
    <n v="2020"/>
    <s v="117"/>
    <s v="4470010"/>
    <m/>
    <n v="4.92"/>
    <s v="1380A - Adj. to Black Start Se"/>
    <n v="3"/>
    <m/>
    <s v="G0000117"/>
    <s v="PJM"/>
    <n v="0"/>
    <s v="2020-03-31"/>
    <s v="PJM_A_8215"/>
    <x v="0"/>
    <x v="0"/>
    <x v="0"/>
    <x v="0"/>
  </r>
  <r>
    <n v="2020"/>
    <s v="117"/>
    <s v="4470010"/>
    <m/>
    <n v="6656.66"/>
    <s v="1400 - Load Reconciliation for"/>
    <n v="3"/>
    <m/>
    <s v="G0000117"/>
    <s v="PJM"/>
    <n v="0"/>
    <s v="2020-03-31"/>
    <s v="PJM_A_8215"/>
    <x v="0"/>
    <x v="0"/>
    <x v="0"/>
    <x v="0"/>
  </r>
  <r>
    <n v="2020"/>
    <s v="117"/>
    <s v="4470010"/>
    <m/>
    <n v="-4194.92"/>
    <s v="1400 - Load Reconciliation for"/>
    <n v="3"/>
    <m/>
    <s v="G0000117"/>
    <s v="PJM"/>
    <n v="0"/>
    <s v="2020-03-31"/>
    <s v="PJM_E_1913"/>
    <x v="0"/>
    <x v="0"/>
    <x v="0"/>
    <x v="0"/>
  </r>
  <r>
    <n v="2020"/>
    <s v="117"/>
    <s v="4470010"/>
    <m/>
    <n v="129.63"/>
    <s v="1410 - Load Reconciliation for"/>
    <n v="3"/>
    <m/>
    <s v="G0000117"/>
    <s v="PJM"/>
    <n v="0"/>
    <s v="2020-03-31"/>
    <s v="PJM_A_8215"/>
    <x v="0"/>
    <x v="0"/>
    <x v="0"/>
    <x v="0"/>
  </r>
  <r>
    <n v="2020"/>
    <s v="117"/>
    <s v="4470010"/>
    <m/>
    <n v="44.33"/>
    <s v="1410 - Load Reconciliation for"/>
    <n v="3"/>
    <m/>
    <s v="G0000117"/>
    <s v="PJM"/>
    <n v="0"/>
    <s v="2020-03-31"/>
    <s v="PJM_E_1913"/>
    <x v="0"/>
    <x v="0"/>
    <x v="0"/>
    <x v="0"/>
  </r>
  <r>
    <n v="2020"/>
    <s v="117"/>
    <s v="4470010"/>
    <m/>
    <n v="84.39"/>
    <s v="1420 - Load Reconciliation for"/>
    <n v="3"/>
    <m/>
    <s v="G0000117"/>
    <s v="PJM"/>
    <n v="0"/>
    <s v="2020-03-31"/>
    <s v="PJM_A_8215"/>
    <x v="0"/>
    <x v="0"/>
    <x v="0"/>
    <x v="0"/>
  </r>
  <r>
    <n v="2020"/>
    <s v="117"/>
    <s v="4470010"/>
    <m/>
    <n v="-45.26"/>
    <s v="1420 - Load Reconciliation for"/>
    <n v="3"/>
    <m/>
    <s v="G0000117"/>
    <s v="PJM"/>
    <n v="0"/>
    <s v="2020-03-31"/>
    <s v="PJM_E_1913"/>
    <x v="0"/>
    <x v="0"/>
    <x v="0"/>
    <x v="0"/>
  </r>
  <r>
    <n v="2020"/>
    <s v="117"/>
    <s v="4470010"/>
    <m/>
    <n v="-1.45"/>
    <s v="1430 - Load Reconciliation for"/>
    <n v="3"/>
    <m/>
    <s v="G0000117"/>
    <s v="PJM"/>
    <n v="0"/>
    <s v="2020-03-31"/>
    <s v="PJM_A_8215"/>
    <x v="0"/>
    <x v="0"/>
    <x v="0"/>
    <x v="0"/>
  </r>
  <r>
    <n v="2020"/>
    <s v="117"/>
    <s v="4470010"/>
    <m/>
    <n v="86.13"/>
    <s v="1440 - Load Reconciliation for"/>
    <n v="3"/>
    <m/>
    <s v="G0000117"/>
    <s v="PJM"/>
    <n v="0"/>
    <s v="2020-03-31"/>
    <s v="PJM_A_8215"/>
    <x v="0"/>
    <x v="0"/>
    <x v="0"/>
    <x v="0"/>
  </r>
  <r>
    <n v="2020"/>
    <s v="117"/>
    <s v="4470010"/>
    <m/>
    <n v="-52.7"/>
    <s v="1440 - Load Reconciliation for"/>
    <n v="3"/>
    <m/>
    <s v="G0000117"/>
    <s v="PJM"/>
    <n v="0"/>
    <s v="2020-03-31"/>
    <s v="PJM_E_1913"/>
    <x v="0"/>
    <x v="0"/>
    <x v="0"/>
    <x v="0"/>
  </r>
  <r>
    <n v="2020"/>
    <s v="117"/>
    <s v="4470010"/>
    <m/>
    <n v="-19.43"/>
    <s v="1441 - Load Reconciliation for"/>
    <n v="3"/>
    <m/>
    <s v="G0000117"/>
    <s v="PJM"/>
    <n v="0"/>
    <s v="2020-03-31"/>
    <s v="PJM_A_8215"/>
    <x v="0"/>
    <x v="0"/>
    <x v="0"/>
    <x v="0"/>
  </r>
  <r>
    <n v="2020"/>
    <s v="117"/>
    <s v="4470010"/>
    <m/>
    <n v="8.68"/>
    <s v="1441 - Load Reconciliation for"/>
    <n v="3"/>
    <m/>
    <s v="G0000117"/>
    <s v="PJM"/>
    <n v="0"/>
    <s v="2020-03-31"/>
    <s v="PJM_E_1913"/>
    <x v="0"/>
    <x v="0"/>
    <x v="0"/>
    <x v="0"/>
  </r>
  <r>
    <n v="2020"/>
    <s v="117"/>
    <s v="4470010"/>
    <m/>
    <n v="1.74"/>
    <s v="1444 - Load Reconciliation for"/>
    <n v="3"/>
    <m/>
    <s v="G0000117"/>
    <s v="PJM"/>
    <n v="0"/>
    <s v="2020-03-31"/>
    <s v="PJM_A_8215"/>
    <x v="0"/>
    <x v="0"/>
    <x v="0"/>
    <x v="0"/>
  </r>
  <r>
    <n v="2020"/>
    <s v="117"/>
    <s v="4470010"/>
    <m/>
    <n v="-1.24"/>
    <s v="1444 - Load Reconciliation for"/>
    <n v="3"/>
    <m/>
    <s v="G0000117"/>
    <s v="PJM"/>
    <n v="0"/>
    <s v="2020-03-31"/>
    <s v="PJM_E_1913"/>
    <x v="0"/>
    <x v="0"/>
    <x v="0"/>
    <x v="0"/>
  </r>
  <r>
    <n v="2020"/>
    <s v="117"/>
    <s v="4470010"/>
    <m/>
    <n v="25.23"/>
    <s v="1445 - Load Reconciliation for"/>
    <n v="3"/>
    <m/>
    <s v="G0000117"/>
    <s v="PJM"/>
    <n v="0"/>
    <s v="2020-03-31"/>
    <s v="PJM_A_8215"/>
    <x v="0"/>
    <x v="0"/>
    <x v="0"/>
    <x v="0"/>
  </r>
  <r>
    <n v="2020"/>
    <s v="117"/>
    <s v="4470010"/>
    <m/>
    <n v="-15.19"/>
    <s v="1445 - Load Reconciliation for"/>
    <n v="3"/>
    <m/>
    <s v="G0000117"/>
    <s v="PJM"/>
    <n v="0"/>
    <s v="2020-03-31"/>
    <s v="PJM_E_1913"/>
    <x v="0"/>
    <x v="0"/>
    <x v="0"/>
    <x v="0"/>
  </r>
  <r>
    <n v="2020"/>
    <s v="117"/>
    <s v="4470010"/>
    <m/>
    <n v="0.28999999999999998"/>
    <s v="1446 - Load Reconciliation for"/>
    <n v="3"/>
    <m/>
    <s v="G0000117"/>
    <s v="PJM"/>
    <n v="0"/>
    <s v="2020-03-31"/>
    <s v="PJM_A_8215"/>
    <x v="0"/>
    <x v="0"/>
    <x v="0"/>
    <x v="0"/>
  </r>
  <r>
    <n v="2020"/>
    <s v="117"/>
    <s v="4470010"/>
    <m/>
    <n v="4.93"/>
    <s v="1447 - Load Reconciliation for"/>
    <n v="3"/>
    <m/>
    <s v="G0000117"/>
    <s v="PJM"/>
    <n v="0"/>
    <s v="2020-03-31"/>
    <s v="PJM_A_8215"/>
    <x v="0"/>
    <x v="0"/>
    <x v="0"/>
    <x v="0"/>
  </r>
  <r>
    <n v="2020"/>
    <s v="117"/>
    <s v="4470010"/>
    <m/>
    <n v="-3.1"/>
    <s v="1447 - Load Reconciliation for"/>
    <n v="3"/>
    <m/>
    <s v="G0000117"/>
    <s v="PJM"/>
    <n v="0"/>
    <s v="2020-03-31"/>
    <s v="PJM_E_1913"/>
    <x v="0"/>
    <x v="0"/>
    <x v="0"/>
    <x v="0"/>
  </r>
  <r>
    <n v="2020"/>
    <s v="117"/>
    <s v="4470010"/>
    <m/>
    <n v="7.25"/>
    <s v="1448 - Load Reconciliation for"/>
    <n v="3"/>
    <m/>
    <s v="G0000117"/>
    <s v="PJM"/>
    <n v="0"/>
    <s v="2020-03-31"/>
    <s v="PJM_A_8215"/>
    <x v="0"/>
    <x v="0"/>
    <x v="0"/>
    <x v="0"/>
  </r>
  <r>
    <n v="2020"/>
    <s v="117"/>
    <s v="4470010"/>
    <m/>
    <n v="-4.6500000000000004"/>
    <s v="1448 - Load Reconciliation for"/>
    <n v="3"/>
    <m/>
    <s v="G0000117"/>
    <s v="PJM"/>
    <n v="0"/>
    <s v="2020-03-31"/>
    <s v="PJM_E_1913"/>
    <x v="0"/>
    <x v="0"/>
    <x v="0"/>
    <x v="0"/>
  </r>
  <r>
    <n v="2020"/>
    <s v="117"/>
    <s v="4470010"/>
    <m/>
    <n v="0.28999999999999998"/>
    <s v="1449 - Load Reconciliation for"/>
    <n v="3"/>
    <m/>
    <s v="G0000117"/>
    <s v="PJM"/>
    <n v="0"/>
    <s v="2020-03-31"/>
    <s v="PJM_A_8215"/>
    <x v="0"/>
    <x v="0"/>
    <x v="0"/>
    <x v="0"/>
  </r>
  <r>
    <n v="2020"/>
    <s v="117"/>
    <s v="4470010"/>
    <m/>
    <n v="0.28999999999999998"/>
    <s v="1450 - Load Reconciliation for"/>
    <n v="3"/>
    <m/>
    <s v="G0000117"/>
    <s v="PJM"/>
    <n v="0"/>
    <s v="2020-03-31"/>
    <s v="PJM_A_8215"/>
    <x v="0"/>
    <x v="0"/>
    <x v="0"/>
    <x v="0"/>
  </r>
  <r>
    <n v="2020"/>
    <s v="117"/>
    <s v="4470010"/>
    <m/>
    <n v="0"/>
    <s v="1450 - Load Reconciliation for"/>
    <n v="3"/>
    <m/>
    <s v="G0000117"/>
    <s v="PJM"/>
    <n v="0"/>
    <s v="2020-03-31"/>
    <s v="PJM_E_1913"/>
    <x v="0"/>
    <x v="0"/>
    <x v="0"/>
    <x v="0"/>
  </r>
  <r>
    <n v="2020"/>
    <s v="117"/>
    <s v="4470010"/>
    <m/>
    <n v="30.45"/>
    <s v="1460 - Load Reconciliation for"/>
    <n v="3"/>
    <m/>
    <s v="G0000117"/>
    <s v="PJM"/>
    <n v="0"/>
    <s v="2020-03-31"/>
    <s v="PJM_A_8215"/>
    <x v="0"/>
    <x v="0"/>
    <x v="0"/>
    <x v="0"/>
  </r>
  <r>
    <n v="2020"/>
    <s v="117"/>
    <s v="4470010"/>
    <m/>
    <n v="-19.22"/>
    <s v="1460 - Load Reconciliation for"/>
    <n v="3"/>
    <m/>
    <s v="G0000117"/>
    <s v="PJM"/>
    <n v="0"/>
    <s v="2020-03-31"/>
    <s v="PJM_E_1913"/>
    <x v="0"/>
    <x v="0"/>
    <x v="0"/>
    <x v="0"/>
  </r>
  <r>
    <n v="2020"/>
    <s v="117"/>
    <s v="4470010"/>
    <m/>
    <n v="2.3199999999999998"/>
    <s v="1470 - Load Reconciliation for"/>
    <n v="3"/>
    <m/>
    <s v="G0000117"/>
    <s v="PJM"/>
    <n v="0"/>
    <s v="2020-03-31"/>
    <s v="PJM_A_8215"/>
    <x v="0"/>
    <x v="0"/>
    <x v="0"/>
    <x v="0"/>
  </r>
  <r>
    <n v="2020"/>
    <s v="117"/>
    <s v="4470010"/>
    <m/>
    <n v="-1.55"/>
    <s v="1470 - Load Reconciliation for"/>
    <n v="3"/>
    <m/>
    <s v="G0000117"/>
    <s v="PJM"/>
    <n v="0"/>
    <s v="2020-03-31"/>
    <s v="PJM_E_1913"/>
    <x v="0"/>
    <x v="0"/>
    <x v="0"/>
    <x v="0"/>
  </r>
  <r>
    <n v="2020"/>
    <s v="117"/>
    <s v="4470010"/>
    <m/>
    <n v="0.57999999999999996"/>
    <s v="1472 - Load Reconciliation for"/>
    <n v="3"/>
    <m/>
    <s v="G0000117"/>
    <s v="PJM"/>
    <n v="0"/>
    <s v="2020-03-31"/>
    <s v="PJM_A_8215"/>
    <x v="0"/>
    <x v="0"/>
    <x v="0"/>
    <x v="0"/>
  </r>
  <r>
    <n v="2020"/>
    <s v="117"/>
    <s v="4470010"/>
    <m/>
    <n v="-0.31"/>
    <s v="1472 - Load Reconciliation for"/>
    <n v="3"/>
    <m/>
    <s v="G0000117"/>
    <s v="PJM"/>
    <n v="0"/>
    <s v="2020-03-31"/>
    <s v="PJM_E_1913"/>
    <x v="0"/>
    <x v="0"/>
    <x v="0"/>
    <x v="0"/>
  </r>
  <r>
    <n v="2020"/>
    <s v="117"/>
    <s v="4470010"/>
    <m/>
    <n v="1.74"/>
    <s v="1478 - Load Reconciliation for"/>
    <n v="3"/>
    <m/>
    <s v="G0000117"/>
    <s v="PJM"/>
    <n v="0"/>
    <s v="2020-03-31"/>
    <s v="PJM_A_8215"/>
    <x v="0"/>
    <x v="0"/>
    <x v="0"/>
    <x v="0"/>
  </r>
  <r>
    <n v="2020"/>
    <s v="117"/>
    <s v="4470010"/>
    <m/>
    <n v="-0.62"/>
    <s v="1478 - Load Reconciliation for"/>
    <n v="3"/>
    <m/>
    <s v="G0000117"/>
    <s v="PJM"/>
    <n v="0"/>
    <s v="2020-03-31"/>
    <s v="PJM_E_1913"/>
    <x v="0"/>
    <x v="0"/>
    <x v="0"/>
    <x v="0"/>
  </r>
  <r>
    <n v="2020"/>
    <s v="117"/>
    <s v="4470010"/>
    <m/>
    <n v="-228781.3"/>
    <s v="1610 - Locational Reliability"/>
    <n v="3"/>
    <m/>
    <s v="G0000117"/>
    <s v="PJM"/>
    <n v="0"/>
    <s v="2020-03-01"/>
    <s v="PJM_ER8211"/>
    <x v="0"/>
    <x v="0"/>
    <x v="0"/>
    <x v="0"/>
  </r>
  <r>
    <n v="2020"/>
    <s v="117"/>
    <s v="4470010"/>
    <m/>
    <n v="228781.3"/>
    <s v="1610 - Locational Reliability"/>
    <n v="3"/>
    <m/>
    <s v="G0000117"/>
    <s v="PJM"/>
    <n v="0"/>
    <s v="2020-03-31"/>
    <s v="PJM_A_8215"/>
    <x v="0"/>
    <x v="0"/>
    <x v="0"/>
    <x v="0"/>
  </r>
  <r>
    <n v="2020"/>
    <s v="117"/>
    <s v="4470010"/>
    <m/>
    <n v="245795.48"/>
    <s v="1610 - Locational Reliability"/>
    <n v="3"/>
    <m/>
    <s v="G0000117"/>
    <s v="PJM"/>
    <n v="0"/>
    <s v="2020-03-31"/>
    <s v="PJM_E_1913"/>
    <x v="0"/>
    <x v="0"/>
    <x v="0"/>
    <x v="0"/>
  </r>
  <r>
    <n v="2020"/>
    <s v="117"/>
    <s v="4470010"/>
    <m/>
    <n v="-95.92"/>
    <s v="1720 - RTO Start-up Cost Recov"/>
    <n v="3"/>
    <m/>
    <s v="G0000117"/>
    <s v="PJM"/>
    <n v="0"/>
    <s v="2020-03-01"/>
    <s v="PJM_ER8211"/>
    <x v="0"/>
    <x v="0"/>
    <x v="0"/>
    <x v="0"/>
  </r>
  <r>
    <n v="2020"/>
    <s v="117"/>
    <s v="4470010"/>
    <m/>
    <n v="95.92"/>
    <s v="1720 - RTO Start-up Cost Recov"/>
    <n v="3"/>
    <m/>
    <s v="G0000117"/>
    <s v="PJM"/>
    <n v="0"/>
    <s v="2020-03-31"/>
    <s v="PJM_A_8215"/>
    <x v="0"/>
    <x v="0"/>
    <x v="0"/>
    <x v="0"/>
  </r>
  <r>
    <n v="2020"/>
    <s v="117"/>
    <s v="4470010"/>
    <m/>
    <n v="98.24"/>
    <s v="1720 - RTO Start-up Cost Recov"/>
    <n v="3"/>
    <m/>
    <s v="G0000117"/>
    <s v="PJM"/>
    <n v="0"/>
    <s v="2020-03-31"/>
    <s v="PJM_E_1913"/>
    <x v="0"/>
    <x v="0"/>
    <x v="0"/>
    <x v="0"/>
  </r>
  <r>
    <n v="2020"/>
    <s v="117"/>
    <s v="4470010"/>
    <m/>
    <n v="-474.15"/>
    <s v="1952 - Deferred Tax Adjustment"/>
    <n v="3"/>
    <m/>
    <s v="G0000117"/>
    <s v="PJM"/>
    <n v="0"/>
    <s v="2020-03-01"/>
    <s v="PJM_ER8211"/>
    <x v="0"/>
    <x v="0"/>
    <x v="0"/>
    <x v="0"/>
  </r>
  <r>
    <n v="2020"/>
    <s v="117"/>
    <s v="4470010"/>
    <m/>
    <n v="474.44"/>
    <s v="1952 - Deferred Tax Adjustment"/>
    <n v="3"/>
    <m/>
    <s v="G0000117"/>
    <s v="PJM"/>
    <n v="0"/>
    <s v="2020-03-31"/>
    <s v="PJM_A_8215"/>
    <x v="0"/>
    <x v="0"/>
    <x v="0"/>
    <x v="0"/>
  </r>
  <r>
    <n v="2020"/>
    <s v="117"/>
    <s v="4470010"/>
    <m/>
    <n v="476.16"/>
    <s v="1952 - Deferred Tax Adjustment"/>
    <n v="3"/>
    <m/>
    <s v="G0000117"/>
    <s v="PJM"/>
    <n v="0"/>
    <s v="2020-03-31"/>
    <s v="PJM_E_1913"/>
    <x v="0"/>
    <x v="0"/>
    <x v="0"/>
    <x v="0"/>
  </r>
  <r>
    <n v="2020"/>
    <s v="117"/>
    <s v="4470010"/>
    <m/>
    <n v="2.39"/>
    <s v="1980A - Adj. to Miscellaneous"/>
    <n v="3"/>
    <m/>
    <s v="G0000117"/>
    <s v="PJM"/>
    <n v="0"/>
    <s v="2020-03-31"/>
    <s v="PJM_A_8215"/>
    <x v="0"/>
    <x v="0"/>
    <x v="0"/>
    <x v="0"/>
  </r>
  <r>
    <n v="2020"/>
    <s v="117"/>
    <s v="4470010"/>
    <m/>
    <n v="80.91"/>
    <s v="2140 - Non-Firm Point-to-Point"/>
    <n v="3"/>
    <m/>
    <s v="G0000117"/>
    <s v="PJM"/>
    <n v="0"/>
    <s v="2020-03-01"/>
    <s v="PJM_ER8211"/>
    <x v="0"/>
    <x v="0"/>
    <x v="0"/>
    <x v="0"/>
  </r>
  <r>
    <n v="2020"/>
    <s v="117"/>
    <s v="4470010"/>
    <m/>
    <n v="-47.27"/>
    <s v="2140 - Non-Firm Point-to-Point"/>
    <n v="3"/>
    <m/>
    <s v="G0000117"/>
    <s v="PJM"/>
    <n v="0"/>
    <s v="2020-03-31"/>
    <s v="PJM_A_8215"/>
    <x v="0"/>
    <x v="0"/>
    <x v="0"/>
    <x v="0"/>
  </r>
  <r>
    <n v="2020"/>
    <s v="117"/>
    <s v="4470010"/>
    <m/>
    <n v="-38.39"/>
    <s v="2140 - Non-Firm Point-to-Point"/>
    <n v="3"/>
    <m/>
    <s v="G0000117"/>
    <s v="PJM"/>
    <n v="0"/>
    <s v="2020-03-31"/>
    <s v="PJM_E_1913"/>
    <x v="0"/>
    <x v="0"/>
    <x v="0"/>
    <x v="0"/>
  </r>
  <r>
    <n v="2020"/>
    <s v="117"/>
    <s v="4470010"/>
    <m/>
    <n v="-8.3699999999999992"/>
    <s v="2140A - Adj. to Non-Firm Point"/>
    <n v="3"/>
    <m/>
    <s v="G0000117"/>
    <s v="PJM"/>
    <n v="0"/>
    <s v="2020-03-31"/>
    <s v="PJM_A_8215"/>
    <x v="0"/>
    <x v="0"/>
    <x v="0"/>
    <x v="0"/>
  </r>
  <r>
    <n v="2020"/>
    <s v="117"/>
    <s v="4470010"/>
    <m/>
    <n v="-4333.2700000000004"/>
    <s v="2215 - Balancing Transmission"/>
    <n v="3"/>
    <m/>
    <s v="G0000117"/>
    <s v="PJM"/>
    <n v="0"/>
    <s v="2020-03-01"/>
    <s v="PJM_ER8211"/>
    <x v="0"/>
    <x v="0"/>
    <x v="0"/>
    <x v="0"/>
  </r>
  <r>
    <n v="2020"/>
    <s v="117"/>
    <s v="4470010"/>
    <m/>
    <n v="4399.66"/>
    <s v="2215 - Balancing Transmission"/>
    <n v="3"/>
    <m/>
    <s v="G0000117"/>
    <s v="PJM"/>
    <n v="0"/>
    <s v="2020-03-31"/>
    <s v="PJM_A_8215"/>
    <x v="0"/>
    <x v="0"/>
    <x v="0"/>
    <x v="0"/>
  </r>
  <r>
    <n v="2020"/>
    <s v="117"/>
    <s v="4470010"/>
    <m/>
    <n v="3825.49"/>
    <s v="2215 - Balancing Transmission"/>
    <n v="3"/>
    <m/>
    <s v="G0000117"/>
    <s v="PJM"/>
    <n v="0"/>
    <s v="2020-03-31"/>
    <s v="PJM_E_1913"/>
    <x v="0"/>
    <x v="0"/>
    <x v="0"/>
    <x v="0"/>
  </r>
  <r>
    <n v="2020"/>
    <s v="117"/>
    <s v="4470010"/>
    <m/>
    <n v="-0.35"/>
    <s v="2215A - Balancing Transmission"/>
    <n v="3"/>
    <m/>
    <s v="G0000117"/>
    <s v="PJM"/>
    <n v="0"/>
    <s v="2020-03-31"/>
    <s v="PJM_A_8215"/>
    <x v="0"/>
    <x v="0"/>
    <x v="0"/>
    <x v="0"/>
  </r>
  <r>
    <n v="2020"/>
    <s v="117"/>
    <s v="4470010"/>
    <m/>
    <n v="4651.2700000000004"/>
    <s v="2220 - Transmission Losses Cre"/>
    <n v="3"/>
    <m/>
    <s v="G0000117"/>
    <s v="PJM"/>
    <n v="0"/>
    <s v="2020-03-01"/>
    <s v="PJM_ER8211"/>
    <x v="0"/>
    <x v="0"/>
    <x v="0"/>
    <x v="0"/>
  </r>
  <r>
    <n v="2020"/>
    <s v="117"/>
    <s v="4470010"/>
    <m/>
    <n v="-4679.7700000000004"/>
    <s v="2220 - Transmission Losses Cre"/>
    <n v="3"/>
    <m/>
    <s v="G0000117"/>
    <s v="PJM"/>
    <n v="0"/>
    <s v="2020-03-31"/>
    <s v="PJM_A_8215"/>
    <x v="0"/>
    <x v="0"/>
    <x v="0"/>
    <x v="0"/>
  </r>
  <r>
    <n v="2020"/>
    <s v="117"/>
    <s v="4470010"/>
    <m/>
    <n v="-3256.6"/>
    <s v="2220 - Transmission Losses Cre"/>
    <n v="3"/>
    <m/>
    <s v="G0000117"/>
    <s v="PJM"/>
    <n v="0"/>
    <s v="2020-03-31"/>
    <s v="PJM_E_1913"/>
    <x v="0"/>
    <x v="0"/>
    <x v="0"/>
    <x v="0"/>
  </r>
  <r>
    <n v="2020"/>
    <s v="117"/>
    <s v="4470010"/>
    <m/>
    <n v="1.42"/>
    <s v="2220A - Adj. to Transmission L"/>
    <n v="3"/>
    <m/>
    <s v="G0000117"/>
    <s v="PJM"/>
    <n v="0"/>
    <s v="2020-03-31"/>
    <s v="PJM_A_8215"/>
    <x v="0"/>
    <x v="0"/>
    <x v="0"/>
    <x v="0"/>
  </r>
  <r>
    <n v="2020"/>
    <s v="117"/>
    <s v="4470010"/>
    <m/>
    <n v="-1.41"/>
    <s v="2390A - Fuel Cost Policy Penal"/>
    <n v="3"/>
    <m/>
    <s v="G0000117"/>
    <s v="PJM"/>
    <n v="0"/>
    <s v="2020-03-31"/>
    <s v="PJM_A_8215"/>
    <x v="0"/>
    <x v="0"/>
    <x v="0"/>
    <x v="0"/>
  </r>
  <r>
    <n v="2020"/>
    <s v="117"/>
    <s v="4470010"/>
    <m/>
    <n v="24.65"/>
    <s v="2415 - Balancing Transmission"/>
    <n v="3"/>
    <m/>
    <s v="G0000117"/>
    <s v="PJM"/>
    <n v="0"/>
    <s v="2020-03-31"/>
    <s v="PJM_A_8215"/>
    <x v="0"/>
    <x v="0"/>
    <x v="0"/>
    <x v="0"/>
  </r>
  <r>
    <n v="2020"/>
    <s v="117"/>
    <s v="4470010"/>
    <m/>
    <n v="-4.95"/>
    <s v="2415 - Balancing Transmission"/>
    <n v="3"/>
    <m/>
    <s v="G0000117"/>
    <s v="PJM"/>
    <n v="0"/>
    <s v="2020-03-31"/>
    <s v="PJM_E_1913"/>
    <x v="0"/>
    <x v="0"/>
    <x v="0"/>
    <x v="0"/>
  </r>
  <r>
    <n v="2020"/>
    <s v="117"/>
    <s v="4470010"/>
    <m/>
    <n v="-64.09"/>
    <s v="2420 - Load Reconciliation for"/>
    <n v="3"/>
    <m/>
    <s v="G0000117"/>
    <s v="PJM"/>
    <n v="0"/>
    <s v="2020-03-31"/>
    <s v="PJM_A_8215"/>
    <x v="0"/>
    <x v="0"/>
    <x v="0"/>
    <x v="0"/>
  </r>
  <r>
    <n v="2020"/>
    <s v="117"/>
    <s v="4470010"/>
    <m/>
    <n v="39.68"/>
    <s v="2420 - Load Reconciliation for"/>
    <n v="3"/>
    <m/>
    <s v="G0000117"/>
    <s v="PJM"/>
    <n v="0"/>
    <s v="2020-03-31"/>
    <s v="PJM_E_1913"/>
    <x v="0"/>
    <x v="0"/>
    <x v="0"/>
    <x v="0"/>
  </r>
  <r>
    <n v="2020"/>
    <s v="117"/>
    <s v="4470010"/>
    <m/>
    <n v="24167.99"/>
    <s v="2510 - Auction Revenue Rights"/>
    <n v="3"/>
    <m/>
    <s v="G0000117"/>
    <s v="PJM"/>
    <n v="0"/>
    <s v="2020-03-01"/>
    <s v="PJM_ER8211"/>
    <x v="0"/>
    <x v="0"/>
    <x v="0"/>
    <x v="0"/>
  </r>
  <r>
    <n v="2020"/>
    <s v="117"/>
    <s v="4470010"/>
    <m/>
    <n v="-24167.99"/>
    <s v="2510 - Auction Revenue Rights"/>
    <n v="3"/>
    <m/>
    <s v="G0000117"/>
    <s v="PJM"/>
    <n v="0"/>
    <s v="2020-03-31"/>
    <s v="PJM_A_8215"/>
    <x v="0"/>
    <x v="0"/>
    <x v="0"/>
    <x v="0"/>
  </r>
  <r>
    <n v="2020"/>
    <s v="117"/>
    <s v="4470010"/>
    <m/>
    <n v="-26789.52"/>
    <s v="2510 - Auction Revenue Rights"/>
    <n v="3"/>
    <m/>
    <s v="G0000117"/>
    <s v="PJM"/>
    <n v="0"/>
    <s v="2020-03-31"/>
    <s v="PJM_E_1913"/>
    <x v="0"/>
    <x v="0"/>
    <x v="0"/>
    <x v="0"/>
  </r>
  <r>
    <n v="2020"/>
    <s v="117"/>
    <s v="4470010"/>
    <m/>
    <n v="113.98"/>
    <s v="2640 - ICTR for Transmission E"/>
    <n v="3"/>
    <m/>
    <s v="G0000117"/>
    <s v="PJM"/>
    <n v="0"/>
    <s v="2020-03-01"/>
    <s v="PJM_ER8211"/>
    <x v="0"/>
    <x v="0"/>
    <x v="0"/>
    <x v="0"/>
  </r>
  <r>
    <n v="2020"/>
    <s v="117"/>
    <s v="4470010"/>
    <m/>
    <n v="-113.98"/>
    <s v="2640 - ICTR for Transmission E"/>
    <n v="3"/>
    <m/>
    <s v="G0000117"/>
    <s v="PJM"/>
    <n v="0"/>
    <s v="2020-03-31"/>
    <s v="PJM_A_8215"/>
    <x v="0"/>
    <x v="0"/>
    <x v="0"/>
    <x v="0"/>
  </r>
  <r>
    <n v="2020"/>
    <s v="117"/>
    <s v="4470010"/>
    <m/>
    <n v="-122.78"/>
    <s v="2640 - ICTR for Transmission E"/>
    <n v="3"/>
    <m/>
    <s v="G0000117"/>
    <s v="PJM"/>
    <n v="0"/>
    <s v="2020-03-31"/>
    <s v="PJM_E_1913"/>
    <x v="0"/>
    <x v="0"/>
    <x v="0"/>
    <x v="0"/>
  </r>
  <r>
    <n v="2020"/>
    <s v="117"/>
    <s v="4470010"/>
    <m/>
    <n v="22.88"/>
    <s v="2661 - Capacity Resource Defic"/>
    <n v="3"/>
    <m/>
    <s v="G0000117"/>
    <s v="PJM"/>
    <n v="0"/>
    <s v="2020-03-01"/>
    <s v="PJM_ER8211"/>
    <x v="0"/>
    <x v="0"/>
    <x v="0"/>
    <x v="0"/>
  </r>
  <r>
    <n v="2020"/>
    <s v="117"/>
    <s v="4470010"/>
    <m/>
    <n v="-22.88"/>
    <s v="2661 - Capacity Resource Defic"/>
    <n v="3"/>
    <m/>
    <s v="G0000117"/>
    <s v="PJM"/>
    <n v="0"/>
    <s v="2020-03-31"/>
    <s v="PJM_A_8215"/>
    <x v="0"/>
    <x v="0"/>
    <x v="0"/>
    <x v="0"/>
  </r>
  <r>
    <n v="2020"/>
    <s v="117"/>
    <s v="4470010"/>
    <m/>
    <n v="-9.92"/>
    <s v="2661 - Capacity Resource Defic"/>
    <n v="3"/>
    <m/>
    <s v="G0000117"/>
    <s v="PJM"/>
    <n v="0"/>
    <s v="2020-03-31"/>
    <s v="PJM_E_1913"/>
    <x v="0"/>
    <x v="0"/>
    <x v="0"/>
    <x v="0"/>
  </r>
  <r>
    <n v="2020"/>
    <s v="117"/>
    <s v="4470010"/>
    <m/>
    <n v="-66.31"/>
    <s v="2666 - Load Management Test Fa"/>
    <n v="3"/>
    <m/>
    <s v="G0000117"/>
    <s v="PJM"/>
    <n v="0"/>
    <s v="2020-03-31"/>
    <s v="PJM_A_8215"/>
    <x v="0"/>
    <x v="0"/>
    <x v="0"/>
    <x v="0"/>
  </r>
  <r>
    <n v="2020"/>
    <s v="117"/>
    <s v="4470010"/>
    <m/>
    <n v="10.39"/>
    <s v="Broker Comm - Actual"/>
    <n v="3"/>
    <m/>
    <s v="G0000117"/>
    <s v="AMRX2"/>
    <n v="0"/>
    <s v="2020-03-31"/>
    <s v="CA0420"/>
    <x v="0"/>
    <x v="0"/>
    <x v="1"/>
    <x v="0"/>
  </r>
  <r>
    <n v="2020"/>
    <s v="117"/>
    <s v="4470010"/>
    <m/>
    <n v="184.12"/>
    <s v="Broker Comm - Actual"/>
    <n v="3"/>
    <m/>
    <s v="G0000117"/>
    <s v="APBE2"/>
    <n v="0"/>
    <s v="2020-03-31"/>
    <s v="CA0420"/>
    <x v="0"/>
    <x v="0"/>
    <x v="2"/>
    <x v="0"/>
  </r>
  <r>
    <n v="2020"/>
    <s v="117"/>
    <s v="4470010"/>
    <m/>
    <n v="89.45"/>
    <s v="Broker Comm - Actual"/>
    <n v="3"/>
    <m/>
    <s v="G0000117"/>
    <s v="EVOF2"/>
    <n v="0"/>
    <s v="2020-03-31"/>
    <s v="CA0420"/>
    <x v="0"/>
    <x v="0"/>
    <x v="3"/>
    <x v="0"/>
  </r>
  <r>
    <n v="2020"/>
    <s v="117"/>
    <s v="4470010"/>
    <m/>
    <n v="224.43"/>
    <s v="Broker Comm - Actual"/>
    <n v="3"/>
    <m/>
    <s v="G0000117"/>
    <s v="ICET2"/>
    <n v="0"/>
    <s v="2020-03-31"/>
    <s v="CA0420"/>
    <x v="0"/>
    <x v="0"/>
    <x v="13"/>
    <x v="0"/>
  </r>
  <r>
    <n v="2020"/>
    <s v="117"/>
    <s v="4470010"/>
    <m/>
    <n v="10.24"/>
    <s v="Broker Comm - Actual"/>
    <n v="3"/>
    <m/>
    <s v="G0000117"/>
    <s v="IVGE2"/>
    <n v="0"/>
    <s v="2020-03-31"/>
    <s v="CA0420"/>
    <x v="0"/>
    <x v="0"/>
    <x v="4"/>
    <x v="0"/>
  </r>
  <r>
    <n v="2020"/>
    <s v="117"/>
    <s v="4470010"/>
    <m/>
    <n v="531.84"/>
    <s v="Broker Comm - Actual"/>
    <n v="3"/>
    <m/>
    <s v="G0000117"/>
    <s v="PREE2"/>
    <n v="0"/>
    <s v="2020-03-31"/>
    <s v="CA0420"/>
    <x v="0"/>
    <x v="0"/>
    <x v="5"/>
    <x v="0"/>
  </r>
  <r>
    <n v="2020"/>
    <s v="117"/>
    <s v="4470010"/>
    <m/>
    <n v="53.59"/>
    <s v="Broker Comm - Actual"/>
    <n v="3"/>
    <m/>
    <s v="G0000117"/>
    <s v="TFSF2"/>
    <n v="0"/>
    <s v="2020-03-31"/>
    <s v="CA0420"/>
    <x v="0"/>
    <x v="0"/>
    <x v="7"/>
    <x v="0"/>
  </r>
  <r>
    <n v="2020"/>
    <s v="117"/>
    <s v="4470010"/>
    <m/>
    <n v="642.66999999999996"/>
    <s v="PJM (PAR) Adjustments"/>
    <n v="3"/>
    <m/>
    <s v="G0000117"/>
    <s v="PJM"/>
    <n v="0"/>
    <s v="2020-03-01"/>
    <s v="PJM_PAR_E"/>
    <x v="0"/>
    <x v="0"/>
    <x v="0"/>
    <x v="0"/>
  </r>
  <r>
    <n v="2020"/>
    <s v="117"/>
    <s v="4470010"/>
    <m/>
    <n v="0.09"/>
    <s v="PJM (PAR) Adjustments"/>
    <n v="3"/>
    <m/>
    <s v="G0000117"/>
    <s v="PJM"/>
    <n v="0"/>
    <s v="2020-03-31"/>
    <s v="PJMMISCPAR"/>
    <x v="0"/>
    <x v="0"/>
    <x v="0"/>
    <x v="0"/>
  </r>
  <r>
    <n v="2020"/>
    <s v="117"/>
    <s v="4470010"/>
    <m/>
    <n v="1918.51"/>
    <s v="PJM (PAR) Adjustments"/>
    <n v="3"/>
    <s v="KWH"/>
    <s v="G0000117"/>
    <s v="PJM"/>
    <n v="-400557"/>
    <s v="2020-03-01"/>
    <s v="PJM_PAR_E"/>
    <x v="0"/>
    <x v="0"/>
    <x v="0"/>
    <x v="0"/>
  </r>
  <r>
    <n v="2020"/>
    <s v="117"/>
    <s v="4470010"/>
    <m/>
    <n v="0"/>
    <s v="PJM (PAR) Adjustments"/>
    <n v="3"/>
    <s v="KWH"/>
    <s v="G0000117"/>
    <s v="PJM"/>
    <n v="314786"/>
    <s v="2020-03-31"/>
    <s v="PJM_PAR_A"/>
    <x v="0"/>
    <x v="0"/>
    <x v="0"/>
    <x v="0"/>
  </r>
  <r>
    <n v="2020"/>
    <s v="117"/>
    <s v="4470010"/>
    <m/>
    <n v="0"/>
    <s v="PJM (PAR) Adjustments"/>
    <n v="3"/>
    <s v="KWH"/>
    <s v="G0000117"/>
    <s v="PJM"/>
    <n v="-197290"/>
    <s v="2020-03-31"/>
    <s v="PJM_PAR_E"/>
    <x v="0"/>
    <x v="0"/>
    <x v="0"/>
    <x v="0"/>
  </r>
  <r>
    <n v="2020"/>
    <s v="117"/>
    <s v="4470010"/>
    <m/>
    <n v="-70775.02"/>
    <s v="Trading activity-purchase"/>
    <n v="3"/>
    <s v="KWH"/>
    <s v="G0000117"/>
    <s v="BPEC"/>
    <n v="-1561000"/>
    <s v="2020-03-01"/>
    <s v="OFFSYS_E"/>
    <x v="0"/>
    <x v="0"/>
    <x v="15"/>
    <x v="0"/>
  </r>
  <r>
    <n v="2020"/>
    <s v="117"/>
    <s v="4470010"/>
    <m/>
    <n v="70775.02"/>
    <s v="Trading activity-purchase - 3r"/>
    <n v="3"/>
    <s v="KWH"/>
    <s v="G0000117"/>
    <s v="BPEC"/>
    <n v="1561000"/>
    <s v="2020-03-31"/>
    <s v="OFFSYS_A"/>
    <x v="0"/>
    <x v="0"/>
    <x v="15"/>
    <x v="0"/>
  </r>
  <r>
    <n v="2020"/>
    <s v="117"/>
    <s v="4470027"/>
    <m/>
    <n v="66948.13"/>
    <s v="Dedicated East Sales"/>
    <n v="3"/>
    <s v="KWH"/>
    <s v="G0000117"/>
    <s v="COOH2"/>
    <n v="2038241"/>
    <s v="2020-03-01"/>
    <s v="DEDE_E"/>
    <x v="0"/>
    <x v="1"/>
    <x v="16"/>
    <x v="1"/>
  </r>
  <r>
    <n v="2020"/>
    <s v="117"/>
    <s v="4470027"/>
    <m/>
    <n v="-66948.179999999993"/>
    <s v="Dedicated East Sales"/>
    <n v="3"/>
    <s v="KWH"/>
    <s v="G0000117"/>
    <s v="COOH2"/>
    <n v="-2038241"/>
    <s v="2020-03-31"/>
    <s v="DEDE_A"/>
    <x v="0"/>
    <x v="1"/>
    <x v="16"/>
    <x v="1"/>
  </r>
  <r>
    <n v="2020"/>
    <s v="117"/>
    <s v="4470027"/>
    <m/>
    <n v="-50355.55"/>
    <s v="Dedicated East Sales"/>
    <n v="3"/>
    <s v="KWH"/>
    <s v="G0000117"/>
    <s v="COOH2"/>
    <n v="-1660416"/>
    <s v="2020-03-31"/>
    <s v="DEDE_E"/>
    <x v="0"/>
    <x v="1"/>
    <x v="16"/>
    <x v="1"/>
  </r>
  <r>
    <n v="2020"/>
    <s v="117"/>
    <s v="4470027"/>
    <m/>
    <n v="163342.32"/>
    <s v="Dedicated East Sales"/>
    <n v="3"/>
    <s v="KWH"/>
    <s v="G0000117"/>
    <s v="VANC2"/>
    <n v="5067074"/>
    <s v="2020-03-01"/>
    <s v="DEDE_E"/>
    <x v="0"/>
    <x v="1"/>
    <x v="17"/>
    <x v="2"/>
  </r>
  <r>
    <n v="2020"/>
    <s v="117"/>
    <s v="4470027"/>
    <m/>
    <n v="-163342.26"/>
    <s v="Dedicated East Sales"/>
    <n v="3"/>
    <s v="KWH"/>
    <s v="G0000117"/>
    <s v="VANC2"/>
    <n v="-5067074"/>
    <s v="2020-03-31"/>
    <s v="DEDE_A"/>
    <x v="0"/>
    <x v="1"/>
    <x v="17"/>
    <x v="2"/>
  </r>
  <r>
    <n v="2020"/>
    <s v="117"/>
    <s v="4470027"/>
    <m/>
    <n v="-130372.76"/>
    <s v="Dedicated East Sales"/>
    <n v="3"/>
    <s v="KWH"/>
    <s v="G0000117"/>
    <s v="VANC2"/>
    <n v="-4367358"/>
    <s v="2020-03-31"/>
    <s v="DEDE_E"/>
    <x v="0"/>
    <x v="1"/>
    <x v="17"/>
    <x v="2"/>
  </r>
  <r>
    <n v="2020"/>
    <s v="117"/>
    <s v="4470033"/>
    <m/>
    <n v="77485.72"/>
    <s v="Dedicated East Sales"/>
    <n v="3"/>
    <m/>
    <s v="G0000117"/>
    <s v="COOH2"/>
    <n v="0"/>
    <s v="2020-03-01"/>
    <s v="DEDE_E"/>
    <x v="1"/>
    <x v="1"/>
    <x v="16"/>
    <x v="1"/>
  </r>
  <r>
    <n v="2020"/>
    <s v="117"/>
    <s v="4470033"/>
    <m/>
    <n v="-77485.72"/>
    <s v="Dedicated East Sales"/>
    <n v="3"/>
    <m/>
    <s v="G0000117"/>
    <s v="COOH2"/>
    <n v="0"/>
    <s v="2020-03-31"/>
    <s v="DEDE_A"/>
    <x v="1"/>
    <x v="1"/>
    <x v="16"/>
    <x v="1"/>
  </r>
  <r>
    <n v="2020"/>
    <s v="117"/>
    <s v="4470033"/>
    <m/>
    <n v="-66392.33"/>
    <s v="Dedicated East Sales"/>
    <n v="3"/>
    <m/>
    <s v="G0000117"/>
    <s v="COOH2"/>
    <n v="0"/>
    <s v="2020-03-31"/>
    <s v="DEDE_E"/>
    <x v="1"/>
    <x v="1"/>
    <x v="16"/>
    <x v="1"/>
  </r>
  <r>
    <n v="2020"/>
    <s v="117"/>
    <s v="4470033"/>
    <m/>
    <n v="180028.23"/>
    <s v="Dedicated East Sales"/>
    <n v="3"/>
    <m/>
    <s v="G0000117"/>
    <s v="VANC2"/>
    <n v="0"/>
    <s v="2020-03-01"/>
    <s v="DEDE_E"/>
    <x v="1"/>
    <x v="1"/>
    <x v="17"/>
    <x v="2"/>
  </r>
  <r>
    <n v="2020"/>
    <s v="117"/>
    <s v="4470033"/>
    <m/>
    <n v="-180028.23"/>
    <s v="Dedicated East Sales"/>
    <n v="3"/>
    <m/>
    <s v="G0000117"/>
    <s v="VANC2"/>
    <n v="0"/>
    <s v="2020-03-31"/>
    <s v="DEDE_A"/>
    <x v="1"/>
    <x v="1"/>
    <x v="17"/>
    <x v="2"/>
  </r>
  <r>
    <n v="2020"/>
    <s v="117"/>
    <s v="4470033"/>
    <m/>
    <n v="-144279.87"/>
    <s v="Dedicated East Sales"/>
    <n v="3"/>
    <m/>
    <s v="G0000117"/>
    <s v="VANC2"/>
    <n v="0"/>
    <s v="2020-03-31"/>
    <s v="DEDE_E"/>
    <x v="1"/>
    <x v="1"/>
    <x v="17"/>
    <x v="2"/>
  </r>
  <r>
    <n v="2020"/>
    <s v="117"/>
    <s v="4470082"/>
    <m/>
    <n v="58.87"/>
    <s v="Mizuho - Power - Comm &amp; Fees"/>
    <n v="3"/>
    <m/>
    <s v="G0000117"/>
    <s v="MSUI2"/>
    <n v="0"/>
    <s v="2020-03-31"/>
    <s v="MIZ_FUT"/>
    <x v="0"/>
    <x v="0"/>
    <x v="18"/>
    <x v="0"/>
  </r>
  <r>
    <n v="2020"/>
    <s v="117"/>
    <s v="4470082"/>
    <m/>
    <n v="-9611.91"/>
    <s v="Mizuho- Power- Gains &amp; Losses"/>
    <n v="3"/>
    <m/>
    <s v="G0000117"/>
    <s v="MSUI2"/>
    <n v="0"/>
    <s v="2020-03-31"/>
    <s v="MIZ_FUT"/>
    <x v="0"/>
    <x v="0"/>
    <x v="18"/>
    <x v="0"/>
  </r>
  <r>
    <n v="2020"/>
    <s v="117"/>
    <s v="4470082"/>
    <m/>
    <n v="9459.85"/>
    <s v="RBC &amp; Mizuho Power Accruals"/>
    <n v="3"/>
    <m/>
    <s v="G0000117"/>
    <s v="MSUI2"/>
    <n v="0"/>
    <s v="2020-03-31"/>
    <s v="RBC_MIZ_A"/>
    <x v="0"/>
    <x v="0"/>
    <x v="18"/>
    <x v="0"/>
  </r>
  <r>
    <n v="2020"/>
    <s v="117"/>
    <s v="4470082"/>
    <m/>
    <n v="29024.84"/>
    <s v="RBC &amp; Mizuho Power Accruals"/>
    <n v="3"/>
    <m/>
    <s v="G0000117"/>
    <s v="MSUI2"/>
    <n v="0"/>
    <s v="2020-03-31"/>
    <s v="RBC_MIZ_E"/>
    <x v="0"/>
    <x v="0"/>
    <x v="18"/>
    <x v="0"/>
  </r>
  <r>
    <n v="2020"/>
    <s v="117"/>
    <s v="4470082"/>
    <m/>
    <n v="-77116.34"/>
    <s v="RBC &amp; Mizuho Power Accruals"/>
    <n v="3"/>
    <m/>
    <s v="G0000117"/>
    <s v="RBCC2"/>
    <n v="0"/>
    <s v="2020-03-31"/>
    <s v="RBC_MIZ_A"/>
    <x v="0"/>
    <x v="0"/>
    <x v="19"/>
    <x v="0"/>
  </r>
  <r>
    <n v="2020"/>
    <s v="117"/>
    <s v="4470082"/>
    <m/>
    <n v="85389.58"/>
    <s v="RBC &amp; Mizuho Power Accruals"/>
    <n v="3"/>
    <m/>
    <s v="G0000117"/>
    <s v="RBCC2"/>
    <n v="0"/>
    <s v="2020-03-31"/>
    <s v="RBC_MIZ_E"/>
    <x v="0"/>
    <x v="0"/>
    <x v="19"/>
    <x v="0"/>
  </r>
  <r>
    <n v="2020"/>
    <s v="117"/>
    <s v="4470082"/>
    <m/>
    <n v="468858.49"/>
    <s v="RBC &amp; Mizuho Power Accruals"/>
    <n v="3"/>
    <m/>
    <s v="G0000117"/>
    <s v="WELF2"/>
    <n v="0"/>
    <s v="2020-03-31"/>
    <s v="RBC_MIZ_A"/>
    <x v="0"/>
    <x v="0"/>
    <x v="20"/>
    <x v="0"/>
  </r>
  <r>
    <n v="2020"/>
    <s v="117"/>
    <s v="4470082"/>
    <m/>
    <n v="185096.7"/>
    <s v="RBC &amp; Mizuho Power Accruals"/>
    <n v="3"/>
    <m/>
    <s v="G0000117"/>
    <s v="WELF2"/>
    <n v="0"/>
    <s v="2020-03-31"/>
    <s v="RBC_MIZ_E"/>
    <x v="0"/>
    <x v="0"/>
    <x v="20"/>
    <x v="0"/>
  </r>
  <r>
    <n v="2020"/>
    <s v="117"/>
    <s v="4470082"/>
    <m/>
    <n v="20.85"/>
    <s v="RBC - Power - Comm &amp; Fees"/>
    <n v="3"/>
    <m/>
    <s v="G0000117"/>
    <s v="RBCC2"/>
    <n v="0"/>
    <s v="2020-03-31"/>
    <s v="RBC_FUT"/>
    <x v="0"/>
    <x v="0"/>
    <x v="19"/>
    <x v="0"/>
  </r>
  <r>
    <n v="2020"/>
    <s v="117"/>
    <s v="4470082"/>
    <m/>
    <n v="77453.16"/>
    <s v="RBC - Power - Gains &amp; Losses"/>
    <n v="3"/>
    <m/>
    <s v="G0000117"/>
    <s v="RBCC2"/>
    <n v="0"/>
    <s v="2020-03-31"/>
    <s v="RBC_FUT"/>
    <x v="0"/>
    <x v="0"/>
    <x v="19"/>
    <x v="0"/>
  </r>
  <r>
    <n v="2020"/>
    <s v="117"/>
    <s v="4470082"/>
    <m/>
    <n v="0"/>
    <s v="Revise allocation methodology."/>
    <n v="3"/>
    <m/>
    <s v="G0000117"/>
    <s v="MSUI2"/>
    <n v="0"/>
    <s v="2020-03-31"/>
    <s v="BRKR_MLR"/>
    <x v="0"/>
    <x v="0"/>
    <x v="18"/>
    <x v="0"/>
  </r>
  <r>
    <n v="2020"/>
    <s v="117"/>
    <s v="4470082"/>
    <m/>
    <n v="0"/>
    <s v="Revise allocation methodology."/>
    <n v="3"/>
    <m/>
    <s v="G0000117"/>
    <s v="RBCC2"/>
    <n v="0"/>
    <s v="2020-03-31"/>
    <s v="BRKR_MLR"/>
    <x v="0"/>
    <x v="0"/>
    <x v="19"/>
    <x v="0"/>
  </r>
  <r>
    <n v="2020"/>
    <s v="117"/>
    <s v="4470082"/>
    <m/>
    <n v="0"/>
    <s v="Revise allocation methodology."/>
    <n v="3"/>
    <m/>
    <s v="G0000117"/>
    <s v="WELF2"/>
    <n v="0"/>
    <s v="2020-03-31"/>
    <s v="BRKR_MLR"/>
    <x v="0"/>
    <x v="0"/>
    <x v="20"/>
    <x v="0"/>
  </r>
  <r>
    <n v="2020"/>
    <s v="117"/>
    <s v="4470082"/>
    <m/>
    <n v="-8505.83"/>
    <s v="SWAPS"/>
    <n v="3"/>
    <s v="KWH"/>
    <s v="G0000117"/>
    <s v="CEI"/>
    <n v="0"/>
    <s v="2020-03-01"/>
    <s v="OFFSYS_E"/>
    <x v="0"/>
    <x v="0"/>
    <x v="21"/>
    <x v="0"/>
  </r>
  <r>
    <n v="2020"/>
    <s v="117"/>
    <s v="4470082"/>
    <m/>
    <n v="8505.83"/>
    <s v="SWAPS"/>
    <n v="3"/>
    <s v="KWH"/>
    <s v="G0000117"/>
    <s v="CEI"/>
    <n v="0"/>
    <s v="2020-03-31"/>
    <s v="OFFSYS_A"/>
    <x v="0"/>
    <x v="0"/>
    <x v="21"/>
    <x v="0"/>
  </r>
  <r>
    <n v="2020"/>
    <s v="117"/>
    <s v="4470082"/>
    <m/>
    <n v="7935.69"/>
    <s v="SWAPS"/>
    <n v="3"/>
    <s v="KWH"/>
    <s v="G0000117"/>
    <s v="CEI"/>
    <n v="0"/>
    <s v="2020-03-31"/>
    <s v="OFFSYS_E"/>
    <x v="0"/>
    <x v="0"/>
    <x v="21"/>
    <x v="0"/>
  </r>
  <r>
    <n v="2020"/>
    <s v="117"/>
    <s v="4470082"/>
    <m/>
    <n v="2273.0700000000002"/>
    <s v="SWAPS"/>
    <n v="3"/>
    <s v="KWH"/>
    <s v="G0000117"/>
    <s v="MSCG"/>
    <n v="0"/>
    <s v="2020-03-01"/>
    <s v="OFFSYS_E"/>
    <x v="0"/>
    <x v="0"/>
    <x v="22"/>
    <x v="0"/>
  </r>
  <r>
    <n v="2020"/>
    <s v="117"/>
    <s v="4470082"/>
    <m/>
    <n v="-2273.0700000000002"/>
    <s v="SWAPS"/>
    <n v="3"/>
    <s v="KWH"/>
    <s v="G0000117"/>
    <s v="MSCG"/>
    <n v="0"/>
    <s v="2020-03-31"/>
    <s v="OFFSYS_A"/>
    <x v="0"/>
    <x v="0"/>
    <x v="22"/>
    <x v="0"/>
  </r>
  <r>
    <n v="2020"/>
    <s v="117"/>
    <s v="4470082"/>
    <m/>
    <n v="3705.15"/>
    <s v="SWAPS"/>
    <n v="3"/>
    <s v="KWH"/>
    <s v="G0000117"/>
    <s v="MSCG"/>
    <n v="0"/>
    <s v="2020-03-31"/>
    <s v="OFFSYS_E"/>
    <x v="0"/>
    <x v="0"/>
    <x v="22"/>
    <x v="0"/>
  </r>
  <r>
    <n v="2020"/>
    <s v="117"/>
    <s v="4470082"/>
    <m/>
    <n v="21806.29"/>
    <s v="SWAPS"/>
    <n v="3"/>
    <s v="KWH"/>
    <s v="G0000117"/>
    <s v="WVPA"/>
    <n v="0"/>
    <s v="2020-03-01"/>
    <s v="OFFSYS_E"/>
    <x v="0"/>
    <x v="0"/>
    <x v="23"/>
    <x v="0"/>
  </r>
  <r>
    <n v="2020"/>
    <s v="117"/>
    <s v="4470082"/>
    <m/>
    <n v="-21806.29"/>
    <s v="SWAPS"/>
    <n v="3"/>
    <s v="KWH"/>
    <s v="G0000117"/>
    <s v="WVPA"/>
    <n v="0"/>
    <s v="2020-03-31"/>
    <s v="OFFSYS_A"/>
    <x v="0"/>
    <x v="0"/>
    <x v="23"/>
    <x v="0"/>
  </r>
  <r>
    <n v="2020"/>
    <s v="117"/>
    <s v="4470082"/>
    <m/>
    <n v="-27262.36"/>
    <s v="SWAPS"/>
    <n v="3"/>
    <s v="KWH"/>
    <s v="G0000117"/>
    <s v="WVPA"/>
    <n v="0"/>
    <s v="2020-03-31"/>
    <s v="OFFSYS_E"/>
    <x v="0"/>
    <x v="0"/>
    <x v="23"/>
    <x v="0"/>
  </r>
  <r>
    <n v="2020"/>
    <s v="117"/>
    <s v="4470082"/>
    <m/>
    <n v="4936.67"/>
    <s v="WELF - Power - Comm &amp; Fees"/>
    <n v="3"/>
    <m/>
    <s v="G0000117"/>
    <s v="WELF2"/>
    <n v="0"/>
    <s v="2020-03-31"/>
    <s v="WEL_FUT"/>
    <x v="0"/>
    <x v="0"/>
    <x v="20"/>
    <x v="0"/>
  </r>
  <r>
    <n v="2020"/>
    <s v="117"/>
    <s v="4470082"/>
    <m/>
    <n v="-353611.87"/>
    <s v="WELF - Power - Gains &amp; Losses"/>
    <n v="3"/>
    <m/>
    <s v="G0000117"/>
    <s v="WELF2"/>
    <n v="0"/>
    <s v="2020-03-31"/>
    <s v="WEL_FUT"/>
    <x v="0"/>
    <x v="0"/>
    <x v="20"/>
    <x v="0"/>
  </r>
  <r>
    <n v="2020"/>
    <s v="117"/>
    <s v="4470089"/>
    <m/>
    <n v="859.15"/>
    <s v="1200 - Day-ahead Spot Market E"/>
    <n v="3"/>
    <s v="KWH"/>
    <s v="G0000117"/>
    <s v="PJM"/>
    <n v="0"/>
    <s v="2020-03-01"/>
    <s v="CA0044-D"/>
    <x v="0"/>
    <x v="0"/>
    <x v="0"/>
    <x v="0"/>
  </r>
  <r>
    <n v="2020"/>
    <s v="117"/>
    <s v="4470089"/>
    <m/>
    <n v="-385.21"/>
    <s v="1200 - Day-ahead Spot Market E"/>
    <n v="3"/>
    <s v="KWH"/>
    <s v="G0000117"/>
    <s v="PJM"/>
    <n v="0"/>
    <s v="2020-03-31"/>
    <s v="CA0044-D"/>
    <x v="0"/>
    <x v="0"/>
    <x v="0"/>
    <x v="0"/>
  </r>
  <r>
    <n v="2020"/>
    <s v="117"/>
    <s v="4470089"/>
    <m/>
    <n v="396"/>
    <s v="1200 - Day-ahead Spot Market E"/>
    <n v="3"/>
    <s v="KWH"/>
    <s v="G0000117"/>
    <s v="PJM"/>
    <n v="0"/>
    <s v="2020-03-31"/>
    <s v="CA0048"/>
    <x v="0"/>
    <x v="0"/>
    <x v="0"/>
    <x v="0"/>
  </r>
  <r>
    <n v="2020"/>
    <s v="117"/>
    <s v="4470089"/>
    <m/>
    <n v="-16936.169999999998"/>
    <s v="1205 - Balancing Spot Market E"/>
    <n v="3"/>
    <s v="KWH"/>
    <s v="G0000117"/>
    <s v="PJM"/>
    <n v="0"/>
    <s v="2020-03-01"/>
    <s v="CA0044-D"/>
    <x v="0"/>
    <x v="0"/>
    <x v="0"/>
    <x v="0"/>
  </r>
  <r>
    <n v="2020"/>
    <s v="117"/>
    <s v="4470089"/>
    <m/>
    <n v="36711.089999999997"/>
    <s v="1205 - Balancing Spot Market E"/>
    <n v="3"/>
    <s v="KWH"/>
    <s v="G0000117"/>
    <s v="PJM"/>
    <n v="0"/>
    <s v="2020-03-31"/>
    <s v="CA0044-D"/>
    <x v="0"/>
    <x v="0"/>
    <x v="0"/>
    <x v="0"/>
  </r>
  <r>
    <n v="2020"/>
    <s v="117"/>
    <s v="4470089"/>
    <m/>
    <n v="64333.279999999999"/>
    <s v="1205 - Balancing Spot Market E"/>
    <n v="3"/>
    <s v="KWH"/>
    <s v="G0000117"/>
    <s v="PJM"/>
    <n v="0"/>
    <s v="2020-03-31"/>
    <s v="CA0048"/>
    <x v="0"/>
    <x v="0"/>
    <x v="0"/>
    <x v="0"/>
  </r>
  <r>
    <n v="2020"/>
    <s v="117"/>
    <s v="4470098"/>
    <m/>
    <n v="6.09"/>
    <s v="1242 - Day-Ahead Load Response"/>
    <n v="3"/>
    <m/>
    <s v="G0000117"/>
    <s v="PJM"/>
    <n v="0"/>
    <s v="2020-03-31"/>
    <s v="PJM_A_7949"/>
    <x v="0"/>
    <x v="0"/>
    <x v="0"/>
    <x v="0"/>
  </r>
  <r>
    <n v="2020"/>
    <s v="117"/>
    <s v="4470098"/>
    <m/>
    <n v="1.81"/>
    <s v="1243 - Real-Time Load Response"/>
    <n v="3"/>
    <m/>
    <s v="G0000117"/>
    <s v="PJM"/>
    <n v="0"/>
    <s v="2020-03-31"/>
    <s v="PJM_A_7949"/>
    <x v="0"/>
    <x v="0"/>
    <x v="0"/>
    <x v="0"/>
  </r>
  <r>
    <n v="2020"/>
    <s v="117"/>
    <s v="4470098"/>
    <m/>
    <n v="5.68"/>
    <s v="1362 - Non-Synchronized Reserv"/>
    <n v="3"/>
    <m/>
    <s v="G0000117"/>
    <s v="PJM"/>
    <n v="0"/>
    <s v="2020-03-31"/>
    <s v="PJM_A_7949"/>
    <x v="0"/>
    <x v="0"/>
    <x v="0"/>
    <x v="0"/>
  </r>
  <r>
    <n v="2020"/>
    <s v="117"/>
    <s v="4470098"/>
    <m/>
    <n v="-81.680000000000007"/>
    <s v="1362A - Non-Synchronized Reser"/>
    <n v="3"/>
    <m/>
    <s v="G0000117"/>
    <s v="PJM"/>
    <n v="0"/>
    <s v="2020-03-31"/>
    <s v="PJM_A_7949"/>
    <x v="0"/>
    <x v="0"/>
    <x v="0"/>
    <x v="0"/>
  </r>
  <r>
    <n v="2020"/>
    <s v="117"/>
    <s v="4470098"/>
    <m/>
    <n v="-116.55"/>
    <s v="1370 - Day-Ahead Operating Res"/>
    <n v="3"/>
    <m/>
    <s v="G0000117"/>
    <s v="PJM"/>
    <n v="0"/>
    <s v="2020-03-01"/>
    <s v="PJM_ER7944"/>
    <x v="0"/>
    <x v="0"/>
    <x v="0"/>
    <x v="0"/>
  </r>
  <r>
    <n v="2020"/>
    <s v="117"/>
    <s v="4470098"/>
    <m/>
    <n v="30.8"/>
    <s v="1370 - Day-Ahead Operating Res"/>
    <n v="3"/>
    <m/>
    <s v="G0000117"/>
    <s v="PJM"/>
    <n v="0"/>
    <s v="2020-03-31"/>
    <s v="PJM_A_7949"/>
    <x v="0"/>
    <x v="0"/>
    <x v="0"/>
    <x v="0"/>
  </r>
  <r>
    <n v="2020"/>
    <s v="117"/>
    <s v="4470098"/>
    <m/>
    <n v="32.44"/>
    <s v="1370 - Day-Ahead Operating Res"/>
    <n v="3"/>
    <m/>
    <s v="G0000117"/>
    <s v="PJM"/>
    <n v="0"/>
    <s v="2020-03-31"/>
    <s v="PJM_E_1663"/>
    <x v="0"/>
    <x v="0"/>
    <x v="0"/>
    <x v="0"/>
  </r>
  <r>
    <n v="2020"/>
    <s v="117"/>
    <s v="4470098"/>
    <m/>
    <n v="0.59"/>
    <s v="1370A - Adj. to Day-ahead Oper"/>
    <n v="3"/>
    <m/>
    <s v="G0000117"/>
    <s v="PJM"/>
    <n v="0"/>
    <s v="2020-03-31"/>
    <s v="PJM_A_7949"/>
    <x v="0"/>
    <x v="0"/>
    <x v="0"/>
    <x v="0"/>
  </r>
  <r>
    <n v="2020"/>
    <s v="117"/>
    <s v="4470098"/>
    <m/>
    <n v="-66.5"/>
    <s v="1375 - Balancing Operating Res"/>
    <n v="3"/>
    <m/>
    <s v="G0000117"/>
    <s v="PJM"/>
    <n v="0"/>
    <s v="2020-03-01"/>
    <s v="PJM_ER7944"/>
    <x v="0"/>
    <x v="0"/>
    <x v="0"/>
    <x v="0"/>
  </r>
  <r>
    <n v="2020"/>
    <s v="117"/>
    <s v="4470098"/>
    <m/>
    <n v="81.72"/>
    <s v="1375 - Balancing Operating Res"/>
    <n v="3"/>
    <m/>
    <s v="G0000117"/>
    <s v="PJM"/>
    <n v="0"/>
    <s v="2020-03-31"/>
    <s v="PJM_A_7949"/>
    <x v="0"/>
    <x v="0"/>
    <x v="0"/>
    <x v="0"/>
  </r>
  <r>
    <n v="2020"/>
    <s v="117"/>
    <s v="4470098"/>
    <m/>
    <n v="211.32"/>
    <s v="1375 - Balancing Operating Res"/>
    <n v="3"/>
    <m/>
    <s v="G0000117"/>
    <s v="PJM"/>
    <n v="0"/>
    <s v="2020-03-31"/>
    <s v="PJM_E_1663"/>
    <x v="0"/>
    <x v="0"/>
    <x v="0"/>
    <x v="0"/>
  </r>
  <r>
    <n v="2020"/>
    <s v="117"/>
    <s v="4470098"/>
    <m/>
    <n v="-2.04"/>
    <s v="1375A - Adj. to Balancing Oper"/>
    <n v="3"/>
    <m/>
    <s v="G0000117"/>
    <s v="PJM"/>
    <n v="0"/>
    <s v="2020-03-31"/>
    <s v="PJM_A_7949"/>
    <x v="0"/>
    <x v="0"/>
    <x v="0"/>
    <x v="0"/>
  </r>
  <r>
    <n v="2020"/>
    <s v="117"/>
    <s v="4470099"/>
    <m/>
    <n v="239921.4"/>
    <s v="2600 - RPM Auction Credit"/>
    <n v="3"/>
    <m/>
    <s v="G0000117"/>
    <s v="PJM"/>
    <n v="0"/>
    <s v="2020-03-01"/>
    <s v="PJM_ER7944"/>
    <x v="1"/>
    <x v="0"/>
    <x v="0"/>
    <x v="0"/>
  </r>
  <r>
    <n v="2020"/>
    <s v="117"/>
    <s v="4470099"/>
    <m/>
    <n v="-267604.75"/>
    <s v="2600 - RPM Auction Credit"/>
    <n v="3"/>
    <m/>
    <s v="G0000117"/>
    <s v="PJM"/>
    <n v="0"/>
    <s v="2020-03-31"/>
    <s v="PJM_A_7949"/>
    <x v="1"/>
    <x v="0"/>
    <x v="0"/>
    <x v="0"/>
  </r>
  <r>
    <n v="2020"/>
    <s v="117"/>
    <s v="4470099"/>
    <m/>
    <n v="-267604.75"/>
    <s v="2600 - RPM Auction Credit"/>
    <n v="3"/>
    <m/>
    <s v="G0000117"/>
    <s v="PJM"/>
    <n v="0"/>
    <s v="2020-03-31"/>
    <s v="PJM_E_1663"/>
    <x v="1"/>
    <x v="0"/>
    <x v="0"/>
    <x v="0"/>
  </r>
  <r>
    <n v="2020"/>
    <s v="117"/>
    <s v="4470099"/>
    <m/>
    <n v="1.44"/>
    <s v="2600 - RPM Auction Credit"/>
    <n v="3"/>
    <m/>
    <s v="G0000117"/>
    <s v="PJM"/>
    <n v="0"/>
    <s v="2020-03-31"/>
    <s v="PJM_INV_A"/>
    <x v="1"/>
    <x v="0"/>
    <x v="0"/>
    <x v="0"/>
  </r>
  <r>
    <n v="2020"/>
    <s v="117"/>
    <s v="4470099"/>
    <m/>
    <n v="1.44"/>
    <s v="2600 - RPM Auction Credit"/>
    <n v="3"/>
    <m/>
    <s v="G0000117"/>
    <s v="PJM"/>
    <n v="0"/>
    <s v="2020-03-31"/>
    <s v="PJM_INV_E"/>
    <x v="1"/>
    <x v="0"/>
    <x v="0"/>
    <x v="0"/>
  </r>
  <r>
    <n v="2020"/>
    <s v="117"/>
    <s v="4470099"/>
    <m/>
    <n v="27864.83"/>
    <s v="2667 - Bonus Performance - OSS"/>
    <n v="3"/>
    <m/>
    <s v="G0000117"/>
    <s v="PJM"/>
    <n v="0"/>
    <s v="2020-03-01"/>
    <s v="PJM_INV_E"/>
    <x v="1"/>
    <x v="0"/>
    <x v="0"/>
    <x v="0"/>
  </r>
  <r>
    <n v="2020"/>
    <s v="117"/>
    <s v="4470099"/>
    <m/>
    <n v="-27864.83"/>
    <s v="2667 - Bonus Performance - OSS"/>
    <n v="3"/>
    <m/>
    <s v="G0000117"/>
    <s v="PJM"/>
    <n v="0"/>
    <s v="2020-03-31"/>
    <s v="PJM_INV_A"/>
    <x v="1"/>
    <x v="0"/>
    <x v="0"/>
    <x v="0"/>
  </r>
  <r>
    <n v="2020"/>
    <s v="117"/>
    <s v="4470099"/>
    <m/>
    <n v="-27864.93"/>
    <s v="2667 - Bonus Performance - OSS"/>
    <n v="3"/>
    <m/>
    <s v="G0000117"/>
    <s v="PJM"/>
    <n v="0"/>
    <s v="2020-03-31"/>
    <s v="PJM_INV_E"/>
    <x v="1"/>
    <x v="0"/>
    <x v="0"/>
    <x v="0"/>
  </r>
  <r>
    <n v="2020"/>
    <s v="117"/>
    <s v="4470100"/>
    <m/>
    <n v="-2815.5"/>
    <s v="2211 - Transmission Congestion"/>
    <n v="3"/>
    <m/>
    <s v="G0000117"/>
    <s v="PJM"/>
    <n v="0"/>
    <s v="2020-03-01"/>
    <s v="PJM_ER7944"/>
    <x v="0"/>
    <x v="0"/>
    <x v="0"/>
    <x v="0"/>
  </r>
  <r>
    <n v="2020"/>
    <s v="117"/>
    <s v="4470100"/>
    <m/>
    <n v="3273.85"/>
    <s v="2211 - Transmission Congestion"/>
    <n v="3"/>
    <m/>
    <s v="G0000117"/>
    <s v="PJM"/>
    <n v="0"/>
    <s v="2020-03-31"/>
    <s v="PJM_A_7949"/>
    <x v="0"/>
    <x v="0"/>
    <x v="0"/>
    <x v="0"/>
  </r>
  <r>
    <n v="2020"/>
    <s v="117"/>
    <s v="4470100"/>
    <m/>
    <n v="-7927.92"/>
    <s v="2211 - Transmission Congestion"/>
    <n v="3"/>
    <m/>
    <s v="G0000117"/>
    <s v="PJM"/>
    <n v="0"/>
    <s v="2020-03-31"/>
    <s v="PJM_E_1663"/>
    <x v="0"/>
    <x v="0"/>
    <x v="0"/>
    <x v="0"/>
  </r>
  <r>
    <n v="2020"/>
    <s v="117"/>
    <s v="4470103"/>
    <m/>
    <n v="12622.25"/>
    <s v="1200 - Day-ahead Spot Market E"/>
    <n v="3"/>
    <s v="KWH"/>
    <s v="G0000117"/>
    <s v="PJM"/>
    <n v="544440"/>
    <s v="2020-03-01"/>
    <s v="CA0044-D"/>
    <x v="0"/>
    <x v="0"/>
    <x v="0"/>
    <x v="0"/>
  </r>
  <r>
    <n v="2020"/>
    <s v="117"/>
    <s v="4470103"/>
    <m/>
    <n v="-77417.39"/>
    <s v="1200 - Day-ahead Spot Market E"/>
    <n v="3"/>
    <s v="KWH"/>
    <s v="G0000117"/>
    <s v="PJM"/>
    <n v="-3172755"/>
    <s v="2020-03-31"/>
    <s v="CA0044-D"/>
    <x v="0"/>
    <x v="0"/>
    <x v="0"/>
    <x v="0"/>
  </r>
  <r>
    <n v="2020"/>
    <s v="117"/>
    <s v="4470103"/>
    <m/>
    <n v="-13877.4"/>
    <s v="1200 - Day-ahead Spot Market E"/>
    <n v="3"/>
    <s v="KWH"/>
    <s v="G0000117"/>
    <s v="PJM"/>
    <n v="-544440"/>
    <s v="2020-03-31"/>
    <s v="CA0048"/>
    <x v="0"/>
    <x v="0"/>
    <x v="0"/>
    <x v="0"/>
  </r>
  <r>
    <n v="2020"/>
    <s v="117"/>
    <s v="4470103"/>
    <m/>
    <n v="250565.01"/>
    <s v="1205 - Balancing Spot Market E"/>
    <n v="3"/>
    <s v="KWH"/>
    <s v="G0000117"/>
    <s v="PJM"/>
    <n v="12670926"/>
    <s v="2020-03-01"/>
    <s v="CA0044-D"/>
    <x v="0"/>
    <x v="0"/>
    <x v="0"/>
    <x v="0"/>
  </r>
  <r>
    <n v="2020"/>
    <s v="117"/>
    <s v="4470103"/>
    <m/>
    <n v="-412573.44"/>
    <s v="1205 - Balancing Spot Market E"/>
    <n v="3"/>
    <s v="KWH"/>
    <s v="G0000117"/>
    <s v="PJM"/>
    <n v="-22694381"/>
    <s v="2020-03-31"/>
    <s v="CA0044-D"/>
    <x v="0"/>
    <x v="0"/>
    <x v="0"/>
    <x v="0"/>
  </r>
  <r>
    <n v="2020"/>
    <s v="117"/>
    <s v="4470103"/>
    <m/>
    <n v="-297962.03999999998"/>
    <s v="1205 - Balancing Spot Market E"/>
    <n v="3"/>
    <s v="KWH"/>
    <s v="G0000117"/>
    <s v="PJM"/>
    <n v="-12670922"/>
    <s v="2020-03-31"/>
    <s v="CA0048"/>
    <x v="0"/>
    <x v="0"/>
    <x v="0"/>
    <x v="0"/>
  </r>
  <r>
    <n v="2020"/>
    <s v="117"/>
    <s v="4470107"/>
    <m/>
    <n v="0.39"/>
    <s v="Network Integration Transmissi"/>
    <n v="3"/>
    <m/>
    <s v="G0000117"/>
    <s v="PJM"/>
    <n v="0"/>
    <s v="2020-03-31"/>
    <s v="PJM_NITS_A"/>
    <x v="0"/>
    <x v="0"/>
    <x v="0"/>
    <x v="0"/>
  </r>
  <r>
    <n v="2020"/>
    <s v="117"/>
    <s v="4470107"/>
    <m/>
    <n v="-0.06"/>
    <s v="Other Supporting Facilities Ch"/>
    <n v="3"/>
    <m/>
    <s v="G0000117"/>
    <s v="PJM"/>
    <n v="0"/>
    <s v="2020-03-31"/>
    <s v="PJM_NITS_A"/>
    <x v="0"/>
    <x v="0"/>
    <x v="0"/>
    <x v="0"/>
  </r>
  <r>
    <n v="2020"/>
    <s v="117"/>
    <s v="4470110"/>
    <m/>
    <n v="-0.01"/>
    <s v="Transmission Owner Scheduling,"/>
    <n v="3"/>
    <m/>
    <s v="G0000117"/>
    <s v="PJM"/>
    <n v="0"/>
    <s v="2020-03-31"/>
    <s v="PJM_NITS_A"/>
    <x v="0"/>
    <x v="0"/>
    <x v="0"/>
    <x v="0"/>
  </r>
  <r>
    <n v="2020"/>
    <s v="117"/>
    <s v="4470115"/>
    <m/>
    <n v="0.31"/>
    <s v="1205 - Balancing Spot Market E"/>
    <n v="3"/>
    <m/>
    <s v="G0000117"/>
    <s v="PJM"/>
    <n v="0"/>
    <s v="2020-03-31"/>
    <s v="PJM_INV_A"/>
    <x v="0"/>
    <x v="0"/>
    <x v="0"/>
    <x v="0"/>
  </r>
  <r>
    <n v="2020"/>
    <s v="117"/>
    <s v="4470115"/>
    <m/>
    <n v="68.260000000000005"/>
    <s v="1250 - Meter Correction Charge"/>
    <n v="3"/>
    <m/>
    <s v="G0000117"/>
    <s v="PJM"/>
    <n v="0"/>
    <s v="2020-03-31"/>
    <s v="PJM_A_7949"/>
    <x v="0"/>
    <x v="0"/>
    <x v="0"/>
    <x v="0"/>
  </r>
  <r>
    <n v="2020"/>
    <s v="117"/>
    <s v="4470115"/>
    <m/>
    <n v="0.2"/>
    <s v="1250 - Meter Error Correction"/>
    <n v="3"/>
    <m/>
    <s v="G0000117"/>
    <s v="PJM"/>
    <n v="0"/>
    <s v="2020-03-31"/>
    <s v="PJM_A_7949"/>
    <x v="0"/>
    <x v="0"/>
    <x v="0"/>
    <x v="0"/>
  </r>
  <r>
    <n v="2020"/>
    <s v="117"/>
    <s v="4470115"/>
    <m/>
    <n v="278.16000000000003"/>
    <s v="1250A - Adj. to Meter Error Co"/>
    <n v="3"/>
    <m/>
    <s v="G0000117"/>
    <s v="PJM"/>
    <n v="0"/>
    <s v="2020-03-31"/>
    <s v="PJM_A_7949"/>
    <x v="0"/>
    <x v="0"/>
    <x v="0"/>
    <x v="0"/>
  </r>
  <r>
    <n v="2020"/>
    <s v="117"/>
    <s v="4470116"/>
    <m/>
    <n v="12.56"/>
    <s v="1205 - Balancing Spot Market E"/>
    <n v="3"/>
    <m/>
    <s v="G0000117"/>
    <s v="PJM"/>
    <n v="0"/>
    <s v="2020-03-31"/>
    <s v="PJM_INV_A"/>
    <x v="0"/>
    <x v="0"/>
    <x v="0"/>
    <x v="0"/>
  </r>
  <r>
    <n v="2020"/>
    <s v="117"/>
    <s v="4470116"/>
    <m/>
    <n v="2716.91"/>
    <s v="1250 - Meter Correction Charge"/>
    <n v="3"/>
    <m/>
    <s v="G0000117"/>
    <s v="PJM"/>
    <n v="0"/>
    <s v="2020-03-31"/>
    <s v="PJM_A_7949"/>
    <x v="0"/>
    <x v="0"/>
    <x v="0"/>
    <x v="0"/>
  </r>
  <r>
    <n v="2020"/>
    <s v="117"/>
    <s v="4470116"/>
    <m/>
    <n v="7.97"/>
    <s v="1250 - Meter Error Correction"/>
    <n v="3"/>
    <m/>
    <s v="G0000117"/>
    <s v="PJM"/>
    <n v="0"/>
    <s v="2020-03-31"/>
    <s v="PJM_A_7949"/>
    <x v="0"/>
    <x v="0"/>
    <x v="0"/>
    <x v="0"/>
  </r>
  <r>
    <n v="2020"/>
    <s v="117"/>
    <s v="4470116"/>
    <m/>
    <n v="10897.22"/>
    <s v="1250A - Adj. to Meter Error Co"/>
    <n v="3"/>
    <m/>
    <s v="G0000117"/>
    <s v="PJM"/>
    <n v="0"/>
    <s v="2020-03-31"/>
    <s v="PJM_A_7949"/>
    <x v="0"/>
    <x v="0"/>
    <x v="0"/>
    <x v="0"/>
  </r>
  <r>
    <n v="2020"/>
    <s v="117"/>
    <s v="4470126"/>
    <m/>
    <n v="3461.97"/>
    <s v="1210 - Day-Ahead Transmission"/>
    <n v="3"/>
    <m/>
    <s v="G0000117"/>
    <s v="PJM"/>
    <n v="0"/>
    <s v="2020-03-01"/>
    <s v="PJM_ER7944"/>
    <x v="0"/>
    <x v="0"/>
    <x v="0"/>
    <x v="0"/>
  </r>
  <r>
    <n v="2020"/>
    <s v="117"/>
    <s v="4470126"/>
    <m/>
    <n v="-3720.51"/>
    <s v="1210 - Day-Ahead Transmission"/>
    <n v="3"/>
    <m/>
    <s v="G0000117"/>
    <s v="PJM"/>
    <n v="0"/>
    <s v="2020-03-31"/>
    <s v="PJM_A_7949"/>
    <x v="0"/>
    <x v="0"/>
    <x v="0"/>
    <x v="0"/>
  </r>
  <r>
    <n v="2020"/>
    <s v="117"/>
    <s v="4470126"/>
    <m/>
    <n v="-4295.54"/>
    <s v="1210 - Day-Ahead Transmission"/>
    <n v="3"/>
    <m/>
    <s v="G0000117"/>
    <s v="PJM"/>
    <n v="0"/>
    <s v="2020-03-31"/>
    <s v="PJM_E_1663"/>
    <x v="0"/>
    <x v="0"/>
    <x v="0"/>
    <x v="0"/>
  </r>
  <r>
    <n v="2020"/>
    <s v="117"/>
    <s v="4470126"/>
    <m/>
    <n v="174.96"/>
    <s v="1210/1215 Transmission Congest"/>
    <n v="3"/>
    <m/>
    <s v="G0000117"/>
    <s v="PJM"/>
    <n v="0"/>
    <s v="2020-03-31"/>
    <s v="PJM_INV_E"/>
    <x v="0"/>
    <x v="0"/>
    <x v="0"/>
    <x v="0"/>
  </r>
  <r>
    <n v="2020"/>
    <s v="117"/>
    <s v="4470126"/>
    <m/>
    <n v="231.79"/>
    <s v="1215 - Balancing Transmission"/>
    <n v="3"/>
    <m/>
    <s v="G0000117"/>
    <s v="PJM"/>
    <n v="0"/>
    <s v="2020-03-01"/>
    <s v="PJM_ER7944"/>
    <x v="0"/>
    <x v="0"/>
    <x v="0"/>
    <x v="0"/>
  </r>
  <r>
    <n v="2020"/>
    <s v="117"/>
    <s v="4470126"/>
    <m/>
    <n v="-185.84"/>
    <s v="1215 - Balancing Transmission"/>
    <n v="3"/>
    <m/>
    <s v="G0000117"/>
    <s v="PJM"/>
    <n v="0"/>
    <s v="2020-03-31"/>
    <s v="PJM_A_7949"/>
    <x v="0"/>
    <x v="0"/>
    <x v="0"/>
    <x v="0"/>
  </r>
  <r>
    <n v="2020"/>
    <s v="117"/>
    <s v="4470126"/>
    <m/>
    <n v="-998.91"/>
    <s v="1215 - Balancing Transmission"/>
    <n v="3"/>
    <m/>
    <s v="G0000117"/>
    <s v="PJM"/>
    <n v="0"/>
    <s v="2020-03-31"/>
    <s v="PJM_E_1663"/>
    <x v="0"/>
    <x v="0"/>
    <x v="0"/>
    <x v="0"/>
  </r>
  <r>
    <n v="2020"/>
    <s v="117"/>
    <s v="4470126"/>
    <m/>
    <n v="-1315.65"/>
    <s v="2215 - Balancing Transmission"/>
    <n v="3"/>
    <m/>
    <s v="G0000117"/>
    <s v="PJM"/>
    <n v="0"/>
    <s v="2020-03-01"/>
    <s v="PJM_ER7944"/>
    <x v="0"/>
    <x v="0"/>
    <x v="0"/>
    <x v="0"/>
  </r>
  <r>
    <n v="2020"/>
    <s v="117"/>
    <s v="4470126"/>
    <m/>
    <n v="2227.27"/>
    <s v="2215 - Balancing Transmission"/>
    <n v="3"/>
    <m/>
    <s v="G0000117"/>
    <s v="PJM"/>
    <n v="0"/>
    <s v="2020-03-31"/>
    <s v="PJM_A_7949"/>
    <x v="0"/>
    <x v="0"/>
    <x v="0"/>
    <x v="0"/>
  </r>
  <r>
    <n v="2020"/>
    <s v="117"/>
    <s v="4470126"/>
    <m/>
    <n v="3107.62"/>
    <s v="2215 - Balancing Transmission"/>
    <n v="3"/>
    <m/>
    <s v="G0000117"/>
    <s v="PJM"/>
    <n v="0"/>
    <s v="2020-03-31"/>
    <s v="PJM_E_1663"/>
    <x v="0"/>
    <x v="0"/>
    <x v="0"/>
    <x v="0"/>
  </r>
  <r>
    <n v="2020"/>
    <s v="117"/>
    <s v="4470126"/>
    <m/>
    <n v="-0.18"/>
    <s v="2215A - Balancing Transmission"/>
    <n v="3"/>
    <m/>
    <s v="G0000117"/>
    <s v="PJM"/>
    <n v="0"/>
    <s v="2020-03-31"/>
    <s v="PJM_A_7949"/>
    <x v="0"/>
    <x v="0"/>
    <x v="0"/>
    <x v="0"/>
  </r>
  <r>
    <n v="2020"/>
    <s v="117"/>
    <s v="4470127"/>
    <s v="413"/>
    <n v="-29753"/>
    <s v="Capacity Rev from WPCo"/>
    <n v="3"/>
    <m/>
    <s v="G0000117"/>
    <s v="PJM"/>
    <n v="0"/>
    <s v="2020-03-31"/>
    <s v="PJM_WCAP_A"/>
    <x v="1"/>
    <x v="0"/>
    <x v="0"/>
    <x v="0"/>
  </r>
  <r>
    <n v="2020"/>
    <s v="117"/>
    <s v="4470131"/>
    <m/>
    <n v="-0.11"/>
    <s v="1362A - Non-Synchronized Reser"/>
    <n v="3"/>
    <m/>
    <s v="G0000117"/>
    <s v="PJM"/>
    <n v="0"/>
    <s v="2020-03-31"/>
    <s v="PJM_A_8215"/>
    <x v="0"/>
    <x v="0"/>
    <x v="0"/>
    <x v="0"/>
  </r>
  <r>
    <n v="2020"/>
    <s v="117"/>
    <s v="4470131"/>
    <m/>
    <n v="-0.03"/>
    <s v="1365A - Adj. to Day-ahead Sche"/>
    <n v="3"/>
    <m/>
    <s v="G0000117"/>
    <s v="PJM"/>
    <n v="0"/>
    <s v="2020-03-31"/>
    <s v="PJM_A_8215"/>
    <x v="0"/>
    <x v="0"/>
    <x v="0"/>
    <x v="0"/>
  </r>
  <r>
    <n v="2020"/>
    <s v="117"/>
    <s v="4470131"/>
    <m/>
    <n v="0.03"/>
    <s v="1370A - Adj. to Day-ahead Oper"/>
    <n v="3"/>
    <m/>
    <s v="G0000117"/>
    <s v="PJM"/>
    <n v="0"/>
    <s v="2020-03-31"/>
    <s v="PJM_A_8215"/>
    <x v="0"/>
    <x v="0"/>
    <x v="0"/>
    <x v="0"/>
  </r>
  <r>
    <n v="2020"/>
    <s v="117"/>
    <s v="4470131"/>
    <m/>
    <n v="-0.12"/>
    <s v="1375A - Adj. to Balancing Oper"/>
    <n v="3"/>
    <m/>
    <s v="G0000117"/>
    <s v="PJM"/>
    <n v="0"/>
    <s v="2020-03-31"/>
    <s v="PJM_A_8215"/>
    <x v="0"/>
    <x v="0"/>
    <x v="0"/>
    <x v="0"/>
  </r>
  <r>
    <n v="2020"/>
    <s v="117"/>
    <s v="4470131"/>
    <m/>
    <n v="-0.01"/>
    <s v="2215A - Balancing Transmission"/>
    <n v="3"/>
    <m/>
    <s v="G0000117"/>
    <s v="PJM"/>
    <n v="0"/>
    <s v="2020-03-31"/>
    <s v="PJM_A_8215"/>
    <x v="0"/>
    <x v="0"/>
    <x v="0"/>
    <x v="0"/>
  </r>
  <r>
    <n v="2020"/>
    <s v="117"/>
    <s v="4470131"/>
    <m/>
    <n v="0.03"/>
    <s v="2220A - Adj. to Transmission L"/>
    <n v="3"/>
    <m/>
    <s v="G0000117"/>
    <s v="PJM"/>
    <n v="0"/>
    <s v="2020-03-31"/>
    <s v="PJM_A_8215"/>
    <x v="0"/>
    <x v="0"/>
    <x v="0"/>
    <x v="0"/>
  </r>
  <r>
    <n v="2020"/>
    <s v="117"/>
    <s v="4470143"/>
    <m/>
    <n v="10.08"/>
    <s v="Broker Comm - Actual"/>
    <n v="3"/>
    <m/>
    <s v="G0000117"/>
    <s v="APBE2"/>
    <n v="0"/>
    <s v="2020-03-31"/>
    <s v="CA0420"/>
    <x v="0"/>
    <x v="0"/>
    <x v="2"/>
    <x v="0"/>
  </r>
  <r>
    <n v="2020"/>
    <s v="117"/>
    <s v="4470143"/>
    <m/>
    <n v="8.84"/>
    <s v="Broker Comm - Actual"/>
    <n v="3"/>
    <m/>
    <s v="G0000117"/>
    <s v="ICET2"/>
    <n v="0"/>
    <s v="2020-03-31"/>
    <s v="CA0420"/>
    <x v="0"/>
    <x v="0"/>
    <x v="13"/>
    <x v="0"/>
  </r>
  <r>
    <n v="2020"/>
    <s v="117"/>
    <s v="4470143"/>
    <m/>
    <n v="0.38"/>
    <s v="Mizuho - Power - Comm &amp; Fees"/>
    <n v="3"/>
    <m/>
    <s v="G0000117"/>
    <s v="MSUI2"/>
    <n v="0"/>
    <s v="2020-03-31"/>
    <s v="MIZ_FUT"/>
    <x v="0"/>
    <x v="0"/>
    <x v="18"/>
    <x v="0"/>
  </r>
  <r>
    <n v="2020"/>
    <s v="117"/>
    <s v="4470143"/>
    <m/>
    <n v="-63.88"/>
    <s v="RBC &amp; Mizuho Power Accruals"/>
    <n v="3"/>
    <m/>
    <s v="G0000117"/>
    <s v="MSUI2"/>
    <n v="0"/>
    <s v="2020-03-31"/>
    <s v="RBC_MIZ_A"/>
    <x v="0"/>
    <x v="0"/>
    <x v="18"/>
    <x v="0"/>
  </r>
  <r>
    <n v="2020"/>
    <s v="117"/>
    <s v="4470143"/>
    <m/>
    <n v="55.65"/>
    <s v="RBC &amp; Mizuho Power Accruals"/>
    <n v="3"/>
    <m/>
    <s v="G0000117"/>
    <s v="RBCC2"/>
    <n v="0"/>
    <s v="2020-03-31"/>
    <s v="RBC_MIZ_A"/>
    <x v="0"/>
    <x v="0"/>
    <x v="19"/>
    <x v="0"/>
  </r>
  <r>
    <n v="2020"/>
    <s v="117"/>
    <s v="4470143"/>
    <m/>
    <n v="7.14"/>
    <s v="RBC &amp; Mizuho Power Accruals"/>
    <n v="3"/>
    <m/>
    <s v="G0000117"/>
    <s v="WELF2"/>
    <n v="0"/>
    <s v="2020-03-31"/>
    <s v="RBC_MIZ_A"/>
    <x v="0"/>
    <x v="0"/>
    <x v="20"/>
    <x v="0"/>
  </r>
  <r>
    <n v="2020"/>
    <s v="117"/>
    <s v="4470143"/>
    <m/>
    <n v="-17055.95"/>
    <s v="Re-book Actual CESR Ratio"/>
    <n v="3"/>
    <m/>
    <s v="G0000117"/>
    <s v="MSUI2"/>
    <n v="0"/>
    <s v="2020-03-31"/>
    <s v="CESR_REC"/>
    <x v="0"/>
    <x v="0"/>
    <x v="18"/>
    <x v="0"/>
  </r>
  <r>
    <n v="2020"/>
    <s v="117"/>
    <s v="4470143"/>
    <m/>
    <n v="2896.87"/>
    <s v="Re-book Actual CESR Ratio"/>
    <n v="3"/>
    <m/>
    <s v="G0000117"/>
    <s v="RBCC2"/>
    <n v="0"/>
    <s v="2020-03-31"/>
    <s v="CESR_REC"/>
    <x v="0"/>
    <x v="0"/>
    <x v="19"/>
    <x v="0"/>
  </r>
  <r>
    <n v="2020"/>
    <s v="117"/>
    <s v="4470143"/>
    <m/>
    <n v="-395010.94"/>
    <s v="Re-book Actual CESR Ratio"/>
    <n v="3"/>
    <m/>
    <s v="G0000117"/>
    <s v="WELF2"/>
    <n v="0"/>
    <s v="2020-03-31"/>
    <s v="CESR_REC"/>
    <x v="0"/>
    <x v="0"/>
    <x v="20"/>
    <x v="0"/>
  </r>
  <r>
    <n v="2020"/>
    <s v="117"/>
    <s v="4470143"/>
    <m/>
    <n v="17135.54"/>
    <s v="Reverse Estimated CESR Ratio"/>
    <n v="3"/>
    <m/>
    <s v="G0000117"/>
    <s v="MSUI2"/>
    <n v="0"/>
    <s v="2020-03-31"/>
    <s v="CESR_REC"/>
    <x v="0"/>
    <x v="0"/>
    <x v="18"/>
    <x v="0"/>
  </r>
  <r>
    <n v="2020"/>
    <s v="117"/>
    <s v="4470143"/>
    <m/>
    <n v="-2910.39"/>
    <s v="Reverse Estimated CESR Ratio"/>
    <n v="3"/>
    <m/>
    <s v="G0000117"/>
    <s v="RBCC2"/>
    <n v="0"/>
    <s v="2020-03-31"/>
    <s v="CESR_REC"/>
    <x v="0"/>
    <x v="0"/>
    <x v="19"/>
    <x v="0"/>
  </r>
  <r>
    <n v="2020"/>
    <s v="117"/>
    <s v="4470143"/>
    <m/>
    <n v="396854.44"/>
    <s v="Reverse Estimated CESR Ratio"/>
    <n v="3"/>
    <m/>
    <s v="G0000117"/>
    <s v="WELF2"/>
    <n v="0"/>
    <s v="2020-03-31"/>
    <s v="CESR_REC"/>
    <x v="0"/>
    <x v="0"/>
    <x v="20"/>
    <x v="0"/>
  </r>
  <r>
    <n v="2020"/>
    <s v="117"/>
    <s v="4470143"/>
    <m/>
    <n v="1.01"/>
    <s v="WELF - Power - Comm &amp; Fees"/>
    <n v="3"/>
    <m/>
    <s v="G0000117"/>
    <s v="WELF2"/>
    <n v="0"/>
    <s v="2020-03-31"/>
    <s v="WEL_FUT"/>
    <x v="0"/>
    <x v="0"/>
    <x v="20"/>
    <x v="0"/>
  </r>
  <r>
    <n v="2020"/>
    <s v="117"/>
    <s v="4470143"/>
    <m/>
    <n v="-2850.52"/>
    <s v="WELF - Power - Gains &amp; Losses"/>
    <n v="3"/>
    <m/>
    <s v="G0000117"/>
    <s v="WELF2"/>
    <n v="0"/>
    <s v="2020-03-31"/>
    <s v="WEL_FUT"/>
    <x v="0"/>
    <x v="0"/>
    <x v="20"/>
    <x v="0"/>
  </r>
  <r>
    <n v="2020"/>
    <s v="117"/>
    <s v="4470150"/>
    <m/>
    <n v="147.99"/>
    <s v="ACT - NITS 30.9"/>
    <n v="3"/>
    <m/>
    <s v="G0000117"/>
    <s v="PJM"/>
    <n v="0"/>
    <s v="2020-03-31"/>
    <s v="PJMTR_ACT"/>
    <x v="2"/>
    <x v="1"/>
    <x v="24"/>
    <x v="3"/>
  </r>
  <r>
    <n v="2020"/>
    <s v="117"/>
    <s v="4470150"/>
    <m/>
    <n v="295.33999999999997"/>
    <s v="ACT - SCHEDULE 1A DISPATCH"/>
    <n v="3"/>
    <m/>
    <s v="G0000117"/>
    <s v="PJM"/>
    <n v="0"/>
    <s v="2020-03-31"/>
    <s v="PJMTR_ACT"/>
    <x v="2"/>
    <x v="1"/>
    <x v="24"/>
    <x v="3"/>
  </r>
  <r>
    <n v="2020"/>
    <s v="117"/>
    <s v="4470150"/>
    <m/>
    <n v="555.45000000000005"/>
    <s v="ACT-BUCKEYE EXP"/>
    <n v="3"/>
    <m/>
    <s v="G0000117"/>
    <s v="PJM"/>
    <n v="0"/>
    <s v="2020-03-31"/>
    <s v="PJMTR_N_A"/>
    <x v="2"/>
    <x v="1"/>
    <x v="24"/>
    <x v="3"/>
  </r>
  <r>
    <n v="2020"/>
    <s v="117"/>
    <s v="4470150"/>
    <m/>
    <n v="1416.93"/>
    <s v="ACT-ENHANCMTS EXP"/>
    <n v="3"/>
    <m/>
    <s v="G0000117"/>
    <s v="PJM"/>
    <n v="0"/>
    <s v="2020-03-31"/>
    <s v="PJMTR_N_A"/>
    <x v="2"/>
    <x v="1"/>
    <x v="24"/>
    <x v="3"/>
  </r>
  <r>
    <n v="2020"/>
    <s v="117"/>
    <s v="4470150"/>
    <m/>
    <n v="8128.63"/>
    <s v="ACT-FR ENHANCMTS EXP"/>
    <n v="3"/>
    <m/>
    <s v="G0000117"/>
    <s v="PJM"/>
    <n v="0"/>
    <s v="2020-03-31"/>
    <s v="PJMTR_ACT"/>
    <x v="2"/>
    <x v="1"/>
    <x v="24"/>
    <x v="3"/>
  </r>
  <r>
    <n v="2020"/>
    <s v="117"/>
    <s v="4470150"/>
    <m/>
    <n v="-8.07"/>
    <s v="ACT-FR NITS EXP"/>
    <n v="3"/>
    <m/>
    <s v="G0000117"/>
    <s v="PJM"/>
    <n v="0"/>
    <s v="2020-03-01"/>
    <s v="PJMTRMD_E"/>
    <x v="2"/>
    <x v="1"/>
    <x v="24"/>
    <x v="3"/>
  </r>
  <r>
    <n v="2020"/>
    <s v="117"/>
    <s v="4470150"/>
    <m/>
    <n v="-26.05"/>
    <s v="ACT-FR NITS EXP"/>
    <n v="3"/>
    <m/>
    <s v="G0000117"/>
    <s v="PJM"/>
    <n v="0"/>
    <s v="2020-03-01"/>
    <s v="PJMTRPA_E"/>
    <x v="2"/>
    <x v="1"/>
    <x v="24"/>
    <x v="3"/>
  </r>
  <r>
    <n v="2020"/>
    <s v="117"/>
    <s v="4470150"/>
    <m/>
    <n v="-788.64"/>
    <s v="ACT-FR NITS EXP"/>
    <n v="3"/>
    <m/>
    <s v="G0000117"/>
    <s v="PJM"/>
    <n v="0"/>
    <s v="2020-03-01"/>
    <s v="PJMTRWV_E"/>
    <x v="2"/>
    <x v="1"/>
    <x v="24"/>
    <x v="3"/>
  </r>
  <r>
    <n v="2020"/>
    <s v="117"/>
    <s v="4470150"/>
    <m/>
    <n v="8.07"/>
    <s v="ACT-FR NITS EXP"/>
    <n v="3"/>
    <m/>
    <s v="G0000117"/>
    <s v="PJM"/>
    <n v="0"/>
    <s v="2020-03-31"/>
    <s v="PJMTRMD_A"/>
    <x v="2"/>
    <x v="1"/>
    <x v="24"/>
    <x v="3"/>
  </r>
  <r>
    <n v="2020"/>
    <s v="117"/>
    <s v="4470150"/>
    <m/>
    <n v="8.07"/>
    <s v="ACT-FR NITS EXP"/>
    <n v="3"/>
    <m/>
    <s v="G0000117"/>
    <s v="PJM"/>
    <n v="0"/>
    <s v="2020-03-31"/>
    <s v="PJMTRMD_E"/>
    <x v="2"/>
    <x v="1"/>
    <x v="24"/>
    <x v="3"/>
  </r>
  <r>
    <n v="2020"/>
    <s v="117"/>
    <s v="4470150"/>
    <m/>
    <n v="26.05"/>
    <s v="ACT-FR NITS EXP"/>
    <n v="3"/>
    <m/>
    <s v="G0000117"/>
    <s v="PJM"/>
    <n v="0"/>
    <s v="2020-03-31"/>
    <s v="PJMTRPA_A"/>
    <x v="2"/>
    <x v="1"/>
    <x v="24"/>
    <x v="3"/>
  </r>
  <r>
    <n v="2020"/>
    <s v="117"/>
    <s v="4470150"/>
    <m/>
    <n v="26.05"/>
    <s v="ACT-FR NITS EXP"/>
    <n v="3"/>
    <m/>
    <s v="G0000117"/>
    <s v="PJM"/>
    <n v="0"/>
    <s v="2020-03-31"/>
    <s v="PJMTRPA_E"/>
    <x v="2"/>
    <x v="1"/>
    <x v="24"/>
    <x v="3"/>
  </r>
  <r>
    <n v="2020"/>
    <s v="117"/>
    <s v="4470150"/>
    <m/>
    <n v="788.64"/>
    <s v="ACT-FR NITS EXP"/>
    <n v="3"/>
    <m/>
    <s v="G0000117"/>
    <s v="PJM"/>
    <n v="0"/>
    <s v="2020-03-31"/>
    <s v="PJMTRWV_A"/>
    <x v="2"/>
    <x v="1"/>
    <x v="24"/>
    <x v="3"/>
  </r>
  <r>
    <n v="2020"/>
    <s v="117"/>
    <s v="4470150"/>
    <m/>
    <n v="788.64"/>
    <s v="ACT-FR NITS EXP"/>
    <n v="3"/>
    <m/>
    <s v="G0000117"/>
    <s v="PJM"/>
    <n v="0"/>
    <s v="2020-03-31"/>
    <s v="PJMTRWV_E"/>
    <x v="2"/>
    <x v="1"/>
    <x v="24"/>
    <x v="3"/>
  </r>
  <r>
    <n v="2020"/>
    <s v="117"/>
    <s v="4470150"/>
    <m/>
    <n v="68708.639999999999"/>
    <s v="ACT-FR NITS EXPENSE"/>
    <n v="3"/>
    <m/>
    <s v="G0000117"/>
    <s v="PJM"/>
    <n v="0"/>
    <s v="2020-03-31"/>
    <s v="PJMTR_ACT"/>
    <x v="2"/>
    <x v="1"/>
    <x v="24"/>
    <x v="3"/>
  </r>
  <r>
    <n v="2020"/>
    <s v="117"/>
    <s v="4470150"/>
    <m/>
    <n v="63576.21"/>
    <s v="ACT-NITS EXP"/>
    <n v="3"/>
    <m/>
    <s v="G0000117"/>
    <s v="PJM"/>
    <n v="0"/>
    <s v="2020-03-31"/>
    <s v="PJMTR_N_A"/>
    <x v="2"/>
    <x v="1"/>
    <x v="24"/>
    <x v="3"/>
  </r>
  <r>
    <n v="2020"/>
    <s v="117"/>
    <s v="4470150"/>
    <m/>
    <n v="354.54"/>
    <s v="ACT-PWR FACTOR EXP"/>
    <n v="3"/>
    <m/>
    <s v="G0000117"/>
    <s v="PJM"/>
    <n v="0"/>
    <s v="2020-03-31"/>
    <s v="PJMTR_N_A"/>
    <x v="2"/>
    <x v="1"/>
    <x v="24"/>
    <x v="3"/>
  </r>
  <r>
    <n v="2020"/>
    <s v="117"/>
    <s v="4470150"/>
    <m/>
    <n v="240.41"/>
    <s v="ACT-TRANSM OWNER EXP"/>
    <n v="3"/>
    <m/>
    <s v="G0000117"/>
    <s v="PJM"/>
    <n v="0"/>
    <s v="2020-03-31"/>
    <s v="PJMTR_N_A"/>
    <x v="2"/>
    <x v="1"/>
    <x v="24"/>
    <x v="3"/>
  </r>
  <r>
    <n v="2020"/>
    <s v="117"/>
    <s v="4470150"/>
    <m/>
    <n v="-147.99"/>
    <s v="EST - NITS 30.9"/>
    <n v="3"/>
    <m/>
    <s v="G0000117"/>
    <s v="PJM"/>
    <n v="0"/>
    <s v="2020-03-01"/>
    <s v="PJMTR_EST"/>
    <x v="2"/>
    <x v="1"/>
    <x v="24"/>
    <x v="3"/>
  </r>
  <r>
    <n v="2020"/>
    <s v="117"/>
    <s v="4470150"/>
    <m/>
    <n v="147.99"/>
    <s v="EST - NITS 30.9"/>
    <n v="3"/>
    <m/>
    <s v="G0000117"/>
    <s v="PJM"/>
    <n v="0"/>
    <s v="2020-03-31"/>
    <s v="PJMTR_EST"/>
    <x v="2"/>
    <x v="1"/>
    <x v="24"/>
    <x v="3"/>
  </r>
  <r>
    <n v="2020"/>
    <s v="117"/>
    <s v="4470150"/>
    <m/>
    <n v="-295.33999999999997"/>
    <s v="EST - SCHEDULE 1A DISPATCH"/>
    <n v="3"/>
    <m/>
    <s v="G0000117"/>
    <s v="PJM"/>
    <n v="0"/>
    <s v="2020-03-01"/>
    <s v="PJMTR_EST"/>
    <x v="2"/>
    <x v="1"/>
    <x v="24"/>
    <x v="3"/>
  </r>
  <r>
    <n v="2020"/>
    <s v="117"/>
    <s v="4470150"/>
    <m/>
    <n v="252"/>
    <s v="EST - SCHEDULE 1A DISPATCH"/>
    <n v="3"/>
    <m/>
    <s v="G0000117"/>
    <s v="PJM"/>
    <n v="0"/>
    <s v="2020-03-31"/>
    <s v="PJMTR_EST"/>
    <x v="2"/>
    <x v="1"/>
    <x v="24"/>
    <x v="3"/>
  </r>
  <r>
    <n v="2020"/>
    <s v="117"/>
    <s v="4470150"/>
    <m/>
    <n v="-8128.63"/>
    <s v="EST-FR ENHANCMTS EXP"/>
    <n v="3"/>
    <m/>
    <s v="G0000117"/>
    <s v="PJM"/>
    <n v="0"/>
    <s v="2020-03-01"/>
    <s v="PJMTR_EST"/>
    <x v="2"/>
    <x v="1"/>
    <x v="24"/>
    <x v="3"/>
  </r>
  <r>
    <n v="2020"/>
    <s v="117"/>
    <s v="4470150"/>
    <m/>
    <n v="8128.63"/>
    <s v="EST-FR ENHANCMTS EXP"/>
    <n v="3"/>
    <m/>
    <s v="G0000117"/>
    <s v="PJM"/>
    <n v="0"/>
    <s v="2020-03-31"/>
    <s v="PJMTR_EST"/>
    <x v="2"/>
    <x v="1"/>
    <x v="24"/>
    <x v="3"/>
  </r>
  <r>
    <n v="2020"/>
    <s v="117"/>
    <s v="4470150"/>
    <m/>
    <n v="-68708.649999999994"/>
    <s v="EST-FR NITS EXPENSE"/>
    <n v="3"/>
    <m/>
    <s v="G0000117"/>
    <s v="PJM"/>
    <n v="0"/>
    <s v="2020-03-01"/>
    <s v="PJMTR_EST"/>
    <x v="2"/>
    <x v="1"/>
    <x v="24"/>
    <x v="3"/>
  </r>
  <r>
    <n v="2020"/>
    <s v="117"/>
    <s v="4470150"/>
    <m/>
    <n v="73457.37"/>
    <s v="EST-FR NITS EXPENSE"/>
    <n v="3"/>
    <m/>
    <s v="G0000117"/>
    <s v="PJM"/>
    <n v="0"/>
    <s v="2020-03-31"/>
    <s v="PJMTR_EST"/>
    <x v="2"/>
    <x v="1"/>
    <x v="24"/>
    <x v="3"/>
  </r>
  <r>
    <n v="2020"/>
    <s v="117"/>
    <s v="4470150"/>
    <m/>
    <n v="546.1"/>
    <s v="Formula Rate Expenses"/>
    <n v="3"/>
    <m/>
    <s v="G0000117"/>
    <s v="PJM"/>
    <n v="0"/>
    <s v="2020-03-01"/>
    <s v="PJM_TEA_E"/>
    <x v="2"/>
    <x v="1"/>
    <x v="24"/>
    <x v="3"/>
  </r>
  <r>
    <n v="2020"/>
    <s v="117"/>
    <s v="4470150"/>
    <m/>
    <n v="861.18"/>
    <s v="Formula Rate Expenses"/>
    <n v="3"/>
    <m/>
    <s v="G0000117"/>
    <s v="PJM"/>
    <n v="0"/>
    <s v="2020-03-31"/>
    <s v="PJM_TEA_A"/>
    <x v="2"/>
    <x v="1"/>
    <x v="24"/>
    <x v="3"/>
  </r>
  <r>
    <n v="2020"/>
    <s v="117"/>
    <s v="4470150"/>
    <m/>
    <n v="861.18"/>
    <s v="Formula Rate Expenses"/>
    <n v="3"/>
    <m/>
    <s v="G0000117"/>
    <s v="PJM"/>
    <n v="0"/>
    <s v="2020-03-31"/>
    <s v="PJM_TEA_E"/>
    <x v="2"/>
    <x v="1"/>
    <x v="24"/>
    <x v="3"/>
  </r>
  <r>
    <n v="2020"/>
    <s v="117"/>
    <s v="4470150"/>
    <m/>
    <n v="-146.75"/>
    <s v="PJM PROV FOR REFUND"/>
    <n v="3"/>
    <m/>
    <s v="G0000117"/>
    <s v="PJM"/>
    <n v="0"/>
    <s v="2020-03-31"/>
    <s v="PJMTR_PROV"/>
    <x v="2"/>
    <x v="1"/>
    <x v="24"/>
    <x v="3"/>
  </r>
  <r>
    <n v="2020"/>
    <s v="117"/>
    <s v="4470150"/>
    <m/>
    <n v="-1682.08"/>
    <s v="PJM PROV FOR REFUND"/>
    <n v="3"/>
    <m/>
    <s v="G0000117"/>
    <s v="PJM"/>
    <n v="0"/>
    <s v="2020-03-31"/>
    <s v="PJM_PROV"/>
    <x v="2"/>
    <x v="1"/>
    <x v="24"/>
    <x v="3"/>
  </r>
  <r>
    <n v="2020"/>
    <s v="117"/>
    <s v="4470150"/>
    <m/>
    <n v="-66188.36"/>
    <s v="RECORD ESTIMATED PJM REVENUE"/>
    <n v="3"/>
    <m/>
    <s v="G0000117"/>
    <s v="PJM"/>
    <n v="0"/>
    <s v="2020-03-01"/>
    <s v="PJMTR_N_E"/>
    <x v="2"/>
    <x v="1"/>
    <x v="24"/>
    <x v="3"/>
  </r>
  <r>
    <n v="2020"/>
    <s v="117"/>
    <s v="4470150"/>
    <m/>
    <n v="70531.13"/>
    <s v="RECORD ESTIMATED PJM REVENUE"/>
    <n v="3"/>
    <m/>
    <s v="G0000117"/>
    <s v="PJM"/>
    <n v="0"/>
    <s v="2020-03-31"/>
    <s v="PJMTR_N_E"/>
    <x v="2"/>
    <x v="1"/>
    <x v="24"/>
    <x v="3"/>
  </r>
  <r>
    <n v="2020"/>
    <s v="117"/>
    <s v="4470151"/>
    <s v="250"/>
    <n v="90971.82"/>
    <s v="AEPSC-AUC MAR 2018 24 MO"/>
    <n v="3"/>
    <s v="KWH"/>
    <s v="G0000117"/>
    <s v="OHPA2"/>
    <n v="1883825.13"/>
    <s v="2020-03-01"/>
    <s v="EPOHAUCT"/>
    <x v="0"/>
    <x v="0"/>
    <x v="25"/>
    <x v="0"/>
  </r>
  <r>
    <n v="2020"/>
    <s v="117"/>
    <s v="4470151"/>
    <s v="250"/>
    <n v="-93776.71"/>
    <s v="AEPSC-AUC MAR 2018 24 MO"/>
    <n v="3"/>
    <s v="KWH"/>
    <s v="G0000117"/>
    <s v="OHPA2"/>
    <n v="-1941802.91"/>
    <s v="2020-03-31"/>
    <s v="EP8OHAUCT"/>
    <x v="0"/>
    <x v="0"/>
    <x v="25"/>
    <x v="0"/>
  </r>
  <r>
    <n v="2020"/>
    <s v="117"/>
    <s v="4470151"/>
    <s v="250"/>
    <n v="-74392.679999999993"/>
    <s v="AEPSC-AUC MAR 2018 24 MO"/>
    <n v="3"/>
    <s v="KWH"/>
    <s v="G0000117"/>
    <s v="OHPA2"/>
    <n v="-1540514.57"/>
    <s v="2020-03-31"/>
    <s v="EPOHAUCT"/>
    <x v="0"/>
    <x v="0"/>
    <x v="25"/>
    <x v="0"/>
  </r>
  <r>
    <n v="2020"/>
    <s v="117"/>
    <s v="4470151"/>
    <s v="250"/>
    <n v="131766.91"/>
    <s v="AEPSC-AUC MAR 2019 12 MO"/>
    <n v="3"/>
    <s v="KWH"/>
    <s v="G0000117"/>
    <s v="OHPA2"/>
    <n v="2825785.5"/>
    <s v="2020-03-01"/>
    <s v="EPOHAUCT"/>
    <x v="0"/>
    <x v="0"/>
    <x v="25"/>
    <x v="0"/>
  </r>
  <r>
    <n v="2020"/>
    <s v="117"/>
    <s v="4470151"/>
    <s v="250"/>
    <n v="-135829.87"/>
    <s v="AEPSC-AUC MAR 2019 12 MO"/>
    <n v="3"/>
    <s v="KWH"/>
    <s v="G0000117"/>
    <s v="OHPA2"/>
    <n v="-2912752.16"/>
    <s v="2020-03-31"/>
    <s v="EP8OHAUCT"/>
    <x v="0"/>
    <x v="0"/>
    <x v="25"/>
    <x v="0"/>
  </r>
  <r>
    <n v="2020"/>
    <s v="117"/>
    <s v="4470151"/>
    <s v="250"/>
    <n v="-107753.07"/>
    <s v="AEPSC-AUC MAR 2019 12 MO"/>
    <n v="3"/>
    <s v="KWH"/>
    <s v="G0000117"/>
    <s v="OHPA2"/>
    <n v="-2310821.12"/>
    <s v="2020-03-31"/>
    <s v="EPOHAUCT"/>
    <x v="0"/>
    <x v="0"/>
    <x v="25"/>
    <x v="0"/>
  </r>
  <r>
    <n v="2020"/>
    <s v="117"/>
    <s v="4470175"/>
    <m/>
    <n v="-1047.4000000000001"/>
    <s v="FERC"/>
    <n v="3"/>
    <m/>
    <s v="G0000117"/>
    <s v="NASIA"/>
    <n v="0"/>
    <s v="2020-03-31"/>
    <s v="MRGN_BCKTE"/>
    <x v="0"/>
    <x v="0"/>
    <x v="26"/>
    <x v="4"/>
  </r>
  <r>
    <n v="2020"/>
    <s v="117"/>
    <s v="4470175"/>
    <m/>
    <n v="296187.46000000002"/>
    <s v="KPCO"/>
    <n v="3"/>
    <m/>
    <s v="G0000117"/>
    <s v="NASIA"/>
    <n v="0"/>
    <s v="2020-03-31"/>
    <s v="MRGN_BCKTE"/>
    <x v="0"/>
    <x v="0"/>
    <x v="26"/>
    <x v="4"/>
  </r>
  <r>
    <n v="2020"/>
    <s v="117"/>
    <s v="4470176"/>
    <m/>
    <n v="1047.4000000000001"/>
    <s v="FERC"/>
    <n v="3"/>
    <m/>
    <s v="G0000117"/>
    <s v="NASIA"/>
    <n v="0"/>
    <s v="2020-03-31"/>
    <s v="MRGN_BCKTE"/>
    <x v="0"/>
    <x v="0"/>
    <x v="26"/>
    <x v="4"/>
  </r>
  <r>
    <n v="2020"/>
    <s v="117"/>
    <s v="4470176"/>
    <m/>
    <n v="-296187.46000000002"/>
    <s v="KPCO"/>
    <n v="3"/>
    <m/>
    <s v="G0000117"/>
    <s v="NASIA"/>
    <n v="0"/>
    <s v="2020-03-31"/>
    <s v="MRGN_BCKTE"/>
    <x v="0"/>
    <x v="0"/>
    <x v="26"/>
    <x v="4"/>
  </r>
  <r>
    <n v="2020"/>
    <s v="117"/>
    <s v="4470206"/>
    <m/>
    <n v="694.58"/>
    <s v="2220 - Transmission Losses Cre"/>
    <n v="3"/>
    <m/>
    <s v="G0000117"/>
    <s v="PJM"/>
    <n v="0"/>
    <s v="2020-03-01"/>
    <s v="PJM_ER7944"/>
    <x v="0"/>
    <x v="0"/>
    <x v="0"/>
    <x v="0"/>
  </r>
  <r>
    <n v="2020"/>
    <s v="117"/>
    <s v="4470206"/>
    <m/>
    <n v="-864.7"/>
    <s v="2220 - Transmission Losses Cre"/>
    <n v="3"/>
    <m/>
    <s v="G0000117"/>
    <s v="PJM"/>
    <n v="0"/>
    <s v="2020-03-31"/>
    <s v="PJM_A_7949"/>
    <x v="0"/>
    <x v="0"/>
    <x v="0"/>
    <x v="0"/>
  </r>
  <r>
    <n v="2020"/>
    <s v="117"/>
    <s v="4470206"/>
    <m/>
    <n v="-615.16"/>
    <s v="2220 - Transmission Losses Cre"/>
    <n v="3"/>
    <m/>
    <s v="G0000117"/>
    <s v="PJM"/>
    <n v="0"/>
    <s v="2020-03-31"/>
    <s v="PJM_E_1663"/>
    <x v="0"/>
    <x v="0"/>
    <x v="0"/>
    <x v="0"/>
  </r>
  <r>
    <n v="2020"/>
    <s v="117"/>
    <s v="4470206"/>
    <m/>
    <n v="0.66"/>
    <s v="2220A - Adj. to Transmission L"/>
    <n v="3"/>
    <m/>
    <s v="G0000117"/>
    <s v="PJM"/>
    <n v="0"/>
    <s v="2020-03-31"/>
    <s v="PJM_A_7949"/>
    <x v="0"/>
    <x v="0"/>
    <x v="0"/>
    <x v="0"/>
  </r>
  <r>
    <n v="2020"/>
    <s v="117"/>
    <s v="4470209"/>
    <m/>
    <n v="-3186.42"/>
    <s v="1220 - Day-Ahead Transmission"/>
    <n v="3"/>
    <m/>
    <s v="G0000117"/>
    <s v="PJM"/>
    <n v="0"/>
    <s v="2020-03-01"/>
    <s v="PJM_ER7944"/>
    <x v="0"/>
    <x v="0"/>
    <x v="0"/>
    <x v="0"/>
  </r>
  <r>
    <n v="2020"/>
    <s v="117"/>
    <s v="4470209"/>
    <m/>
    <n v="3283.82"/>
    <s v="1220 - Day-Ahead Transmission"/>
    <n v="3"/>
    <m/>
    <s v="G0000117"/>
    <s v="PJM"/>
    <n v="0"/>
    <s v="2020-03-31"/>
    <s v="PJM_A_7949"/>
    <x v="0"/>
    <x v="0"/>
    <x v="0"/>
    <x v="0"/>
  </r>
  <r>
    <n v="2020"/>
    <s v="117"/>
    <s v="4470209"/>
    <m/>
    <n v="2600.4499999999998"/>
    <s v="1220 - Day-Ahead Transmission"/>
    <n v="3"/>
    <m/>
    <s v="G0000117"/>
    <s v="PJM"/>
    <n v="0"/>
    <s v="2020-03-31"/>
    <s v="PJM_E_1663"/>
    <x v="0"/>
    <x v="0"/>
    <x v="0"/>
    <x v="0"/>
  </r>
  <r>
    <n v="2020"/>
    <s v="117"/>
    <s v="4470209"/>
    <m/>
    <n v="276.57"/>
    <s v="1220/1225 Transmission Losses"/>
    <n v="3"/>
    <m/>
    <s v="G0000117"/>
    <s v="PJM"/>
    <n v="0"/>
    <s v="2020-03-31"/>
    <s v="PJM_INV_E"/>
    <x v="0"/>
    <x v="0"/>
    <x v="0"/>
    <x v="0"/>
  </r>
  <r>
    <n v="2020"/>
    <s v="117"/>
    <s v="4470209"/>
    <m/>
    <n v="-182.75"/>
    <s v="1225 - Balancing Transmission"/>
    <n v="3"/>
    <m/>
    <s v="G0000117"/>
    <s v="PJM"/>
    <n v="0"/>
    <s v="2020-03-01"/>
    <s v="PJM_ER7944"/>
    <x v="0"/>
    <x v="0"/>
    <x v="0"/>
    <x v="0"/>
  </r>
  <r>
    <n v="2020"/>
    <s v="117"/>
    <s v="4470209"/>
    <m/>
    <n v="126.07"/>
    <s v="1225 - Balancing Transmission"/>
    <n v="3"/>
    <m/>
    <s v="G0000117"/>
    <s v="PJM"/>
    <n v="0"/>
    <s v="2020-03-31"/>
    <s v="PJM_A_7949"/>
    <x v="0"/>
    <x v="0"/>
    <x v="0"/>
    <x v="0"/>
  </r>
  <r>
    <n v="2020"/>
    <s v="117"/>
    <s v="4470209"/>
    <m/>
    <n v="336.77"/>
    <s v="1225 - Balancing Transmission"/>
    <n v="3"/>
    <m/>
    <s v="G0000117"/>
    <s v="PJM"/>
    <n v="0"/>
    <s v="2020-03-31"/>
    <s v="PJM_E_1663"/>
    <x v="0"/>
    <x v="0"/>
    <x v="0"/>
    <x v="0"/>
  </r>
  <r>
    <n v="2020"/>
    <s v="117"/>
    <s v="4470214"/>
    <m/>
    <n v="8.48"/>
    <s v="2365 - Day-Ahead Scheduling Re"/>
    <n v="3"/>
    <m/>
    <s v="G0000117"/>
    <s v="PJM"/>
    <n v="0"/>
    <s v="2020-03-01"/>
    <s v="PJM_ER7944"/>
    <x v="0"/>
    <x v="0"/>
    <x v="0"/>
    <x v="0"/>
  </r>
  <r>
    <n v="2020"/>
    <s v="117"/>
    <s v="4470214"/>
    <m/>
    <n v="-8.48"/>
    <s v="2365 - Day-Ahead Scheduling Re"/>
    <n v="3"/>
    <m/>
    <s v="G0000117"/>
    <s v="PJM"/>
    <n v="0"/>
    <s v="2020-03-31"/>
    <s v="PJM_A_7949"/>
    <x v="0"/>
    <x v="0"/>
    <x v="0"/>
    <x v="0"/>
  </r>
  <r>
    <n v="2020"/>
    <s v="117"/>
    <s v="4470214"/>
    <m/>
    <n v="-10.52"/>
    <s v="2365 - Day-Ahead Scheduling Re"/>
    <n v="3"/>
    <m/>
    <s v="G0000117"/>
    <s v="PJM"/>
    <n v="0"/>
    <s v="2020-03-31"/>
    <s v="PJM_E_1663"/>
    <x v="0"/>
    <x v="0"/>
    <x v="0"/>
    <x v="0"/>
  </r>
  <r>
    <n v="2020"/>
    <s v="117"/>
    <s v="4470215"/>
    <m/>
    <n v="-4.03"/>
    <s v="1365 - Day-Ahead Scheduling Re"/>
    <n v="3"/>
    <m/>
    <s v="G0000117"/>
    <s v="PJM"/>
    <n v="0"/>
    <s v="2020-03-01"/>
    <s v="PJM_ER7944"/>
    <x v="0"/>
    <x v="0"/>
    <x v="0"/>
    <x v="0"/>
  </r>
  <r>
    <n v="2020"/>
    <s v="117"/>
    <s v="4470215"/>
    <m/>
    <n v="4.03"/>
    <s v="1365 - Day-Ahead Scheduling Re"/>
    <n v="3"/>
    <m/>
    <s v="G0000117"/>
    <s v="PJM"/>
    <n v="0"/>
    <s v="2020-03-31"/>
    <s v="PJM_A_7949"/>
    <x v="0"/>
    <x v="0"/>
    <x v="0"/>
    <x v="0"/>
  </r>
  <r>
    <n v="2020"/>
    <s v="117"/>
    <s v="4470215"/>
    <m/>
    <n v="6.59"/>
    <s v="1365 - Day-Ahead Scheduling Re"/>
    <n v="3"/>
    <m/>
    <s v="G0000117"/>
    <s v="PJM"/>
    <n v="0"/>
    <s v="2020-03-31"/>
    <s v="PJM_E_1663"/>
    <x v="0"/>
    <x v="0"/>
    <x v="0"/>
    <x v="0"/>
  </r>
  <r>
    <n v="2020"/>
    <s v="117"/>
    <s v="4470215"/>
    <m/>
    <n v="-25.96"/>
    <s v="1365A - Adj. to Day-ahead Sche"/>
    <n v="3"/>
    <m/>
    <s v="G0000117"/>
    <s v="PJM"/>
    <n v="0"/>
    <s v="2020-03-31"/>
    <s v="PJM_A_7949"/>
    <x v="0"/>
    <x v="0"/>
    <x v="0"/>
    <x v="0"/>
  </r>
  <r>
    <n v="2020"/>
    <s v="117"/>
    <s v="4470220"/>
    <m/>
    <n v="-10686.81"/>
    <s v="1340 - Regulation and Frequenc"/>
    <n v="3"/>
    <m/>
    <s v="G0000117"/>
    <s v="PJM"/>
    <n v="0"/>
    <s v="2020-03-01"/>
    <s v="PJM_ER7944"/>
    <x v="0"/>
    <x v="0"/>
    <x v="0"/>
    <x v="0"/>
  </r>
  <r>
    <n v="2020"/>
    <s v="117"/>
    <s v="4470220"/>
    <m/>
    <n v="11812.23"/>
    <s v="1340 - Regulation and Frequenc"/>
    <n v="3"/>
    <m/>
    <s v="G0000117"/>
    <s v="PJM"/>
    <n v="0"/>
    <s v="2020-03-31"/>
    <s v="PJM_A_7949"/>
    <x v="0"/>
    <x v="0"/>
    <x v="0"/>
    <x v="0"/>
  </r>
  <r>
    <n v="2020"/>
    <s v="117"/>
    <s v="4470220"/>
    <m/>
    <n v="12915.34"/>
    <s v="1340 - Regulation and Frequenc"/>
    <n v="3"/>
    <m/>
    <s v="G0000117"/>
    <s v="PJM"/>
    <n v="0"/>
    <s v="2020-03-31"/>
    <s v="PJM_E_1663"/>
    <x v="0"/>
    <x v="0"/>
    <x v="0"/>
    <x v="0"/>
  </r>
  <r>
    <n v="2020"/>
    <s v="117"/>
    <s v="4470220"/>
    <m/>
    <n v="25390.86"/>
    <s v="2340 - Regulation and Frequenc"/>
    <n v="3"/>
    <m/>
    <s v="G0000117"/>
    <s v="PJM"/>
    <n v="0"/>
    <s v="2020-03-01"/>
    <s v="PJM_ER7944"/>
    <x v="0"/>
    <x v="0"/>
    <x v="0"/>
    <x v="0"/>
  </r>
  <r>
    <n v="2020"/>
    <s v="117"/>
    <s v="4470220"/>
    <m/>
    <n v="-28593.31"/>
    <s v="2340 - Regulation and Frequenc"/>
    <n v="3"/>
    <m/>
    <s v="G0000117"/>
    <s v="PJM"/>
    <n v="0"/>
    <s v="2020-03-31"/>
    <s v="PJM_A_7949"/>
    <x v="0"/>
    <x v="0"/>
    <x v="0"/>
    <x v="0"/>
  </r>
  <r>
    <n v="2020"/>
    <s v="117"/>
    <s v="4470220"/>
    <m/>
    <n v="-50448.59"/>
    <s v="2340 - Regulation and Frequenc"/>
    <n v="3"/>
    <m/>
    <s v="G0000117"/>
    <s v="PJM"/>
    <n v="0"/>
    <s v="2020-03-31"/>
    <s v="PJM_E_1663"/>
    <x v="0"/>
    <x v="0"/>
    <x v="0"/>
    <x v="0"/>
  </r>
  <r>
    <n v="2020"/>
    <s v="117"/>
    <s v="4470221"/>
    <m/>
    <n v="-203.65"/>
    <s v="1360 - Synchronized Reserve Ti"/>
    <n v="3"/>
    <m/>
    <s v="G0000117"/>
    <s v="PJM"/>
    <n v="0"/>
    <s v="2020-03-01"/>
    <s v="PJM_ER7944"/>
    <x v="0"/>
    <x v="0"/>
    <x v="0"/>
    <x v="0"/>
  </r>
  <r>
    <n v="2020"/>
    <s v="117"/>
    <s v="4470221"/>
    <m/>
    <n v="205.37"/>
    <s v="1360 - Synchronized Reserve Ti"/>
    <n v="3"/>
    <m/>
    <s v="G0000117"/>
    <s v="PJM"/>
    <n v="0"/>
    <s v="2020-03-31"/>
    <s v="PJM_A_7949"/>
    <x v="0"/>
    <x v="0"/>
    <x v="0"/>
    <x v="0"/>
  </r>
  <r>
    <n v="2020"/>
    <s v="117"/>
    <s v="4470221"/>
    <m/>
    <n v="-1.85"/>
    <s v="1360A - Adj. to Synchronized R"/>
    <n v="3"/>
    <m/>
    <s v="G0000117"/>
    <s v="PJM"/>
    <n v="0"/>
    <s v="2020-03-31"/>
    <s v="PJM_A_7949"/>
    <x v="0"/>
    <x v="0"/>
    <x v="0"/>
    <x v="0"/>
  </r>
  <r>
    <n v="2020"/>
    <s v="117"/>
    <s v="4470221"/>
    <m/>
    <n v="215.74"/>
    <s v="2360 - Synchronized Reserve Ti"/>
    <n v="3"/>
    <m/>
    <s v="G0000117"/>
    <s v="PJM"/>
    <n v="0"/>
    <s v="2020-03-01"/>
    <s v="PJM_ER7944"/>
    <x v="0"/>
    <x v="0"/>
    <x v="0"/>
    <x v="0"/>
  </r>
  <r>
    <n v="2020"/>
    <s v="117"/>
    <s v="4470221"/>
    <m/>
    <n v="-215.74"/>
    <s v="2360 - Synchronized Reserve Ti"/>
    <n v="3"/>
    <m/>
    <s v="G0000117"/>
    <s v="PJM"/>
    <n v="0"/>
    <s v="2020-03-31"/>
    <s v="PJM_A_7949"/>
    <x v="0"/>
    <x v="0"/>
    <x v="0"/>
    <x v="0"/>
  </r>
  <r>
    <n v="2020"/>
    <s v="117"/>
    <s v="4470222"/>
    <m/>
    <n v="8217.8799999999992"/>
    <s v="1330 - Reactive Supply and Vol"/>
    <n v="3"/>
    <m/>
    <s v="G0000117"/>
    <s v="PJM"/>
    <n v="0"/>
    <s v="2020-03-31"/>
    <s v="PJM_A_7949"/>
    <x v="0"/>
    <x v="0"/>
    <x v="0"/>
    <x v="0"/>
  </r>
  <r>
    <n v="2020"/>
    <s v="117"/>
    <s v="4470222"/>
    <m/>
    <n v="-10189.290000000001"/>
    <s v="1330A - Adj. to Reactive Suppl"/>
    <n v="3"/>
    <m/>
    <s v="G0000117"/>
    <s v="PJM"/>
    <n v="0"/>
    <s v="2020-03-31"/>
    <s v="PJM_A_7949"/>
    <x v="0"/>
    <x v="0"/>
    <x v="0"/>
    <x v="0"/>
  </r>
  <r>
    <n v="2020"/>
    <s v="117"/>
    <s v="4470222"/>
    <m/>
    <n v="-4123.21"/>
    <s v="2330 - Reactive Supply and Vol"/>
    <n v="3"/>
    <m/>
    <s v="G0000117"/>
    <s v="PJM"/>
    <n v="0"/>
    <s v="2020-03-31"/>
    <s v="PJM_A_7949"/>
    <x v="0"/>
    <x v="0"/>
    <x v="0"/>
    <x v="0"/>
  </r>
  <r>
    <n v="2020"/>
    <s v="180"/>
    <s v="4470150"/>
    <m/>
    <n v="50193.22"/>
    <s v="Dedicated East Sales"/>
    <n v="3"/>
    <m/>
    <s v="G0000180"/>
    <s v="COOH2"/>
    <n v="0"/>
    <s v="2020-03-01"/>
    <s v="DEDE_E"/>
    <x v="0"/>
    <x v="1"/>
    <x v="16"/>
    <x v="1"/>
  </r>
  <r>
    <n v="2020"/>
    <s v="180"/>
    <s v="4470150"/>
    <m/>
    <n v="-50630.89"/>
    <s v="Dedicated East Sales"/>
    <n v="3"/>
    <m/>
    <s v="G0000180"/>
    <s v="COOH2"/>
    <n v="0"/>
    <s v="2020-03-31"/>
    <s v="DEDE_A"/>
    <x v="0"/>
    <x v="1"/>
    <x v="16"/>
    <x v="1"/>
  </r>
  <r>
    <n v="2020"/>
    <s v="180"/>
    <s v="4470150"/>
    <m/>
    <n v="-53432.98"/>
    <s v="Dedicated East Sales"/>
    <n v="3"/>
    <m/>
    <s v="G0000180"/>
    <s v="COOH2"/>
    <n v="0"/>
    <s v="2020-03-31"/>
    <s v="DEDE_E"/>
    <x v="0"/>
    <x v="1"/>
    <x v="16"/>
    <x v="1"/>
  </r>
  <r>
    <n v="2020"/>
    <s v="180"/>
    <s v="4470150"/>
    <m/>
    <n v="100180.56"/>
    <s v="Dedicated East Sales"/>
    <n v="3"/>
    <m/>
    <s v="G0000180"/>
    <s v="VANC2"/>
    <n v="0"/>
    <s v="2020-03-01"/>
    <s v="DEDE_E"/>
    <x v="0"/>
    <x v="1"/>
    <x v="17"/>
    <x v="2"/>
  </r>
  <r>
    <n v="2020"/>
    <s v="180"/>
    <s v="4470150"/>
    <m/>
    <n v="-101150.17"/>
    <s v="Dedicated East Sales"/>
    <n v="3"/>
    <m/>
    <s v="G0000180"/>
    <s v="VANC2"/>
    <n v="0"/>
    <s v="2020-03-31"/>
    <s v="DEDE_A"/>
    <x v="0"/>
    <x v="1"/>
    <x v="17"/>
    <x v="2"/>
  </r>
  <r>
    <n v="2020"/>
    <s v="180"/>
    <s v="4470150"/>
    <m/>
    <n v="-107060.88"/>
    <s v="Dedicated East Sales"/>
    <n v="3"/>
    <m/>
    <s v="G0000180"/>
    <s v="VANC2"/>
    <n v="0"/>
    <s v="2020-03-31"/>
    <s v="DEDE_E"/>
    <x v="0"/>
    <x v="1"/>
    <x v="17"/>
    <x v="2"/>
  </r>
  <r>
    <n v="2019"/>
    <s v="117"/>
    <s v="4470006"/>
    <m/>
    <n v="-102.77"/>
    <s v="1210 - Day-Ahead Transmission"/>
    <n v="4"/>
    <m/>
    <s v="G0000117"/>
    <s v="PJM"/>
    <n v="0"/>
    <s v="2019-04-01"/>
    <s v="PJM_ER0964"/>
    <x v="0"/>
    <x v="0"/>
    <x v="0"/>
    <x v="0"/>
  </r>
  <r>
    <n v="2019"/>
    <s v="117"/>
    <s v="4470006"/>
    <m/>
    <n v="102.77"/>
    <s v="1210 - Day-Ahead Transmission"/>
    <n v="4"/>
    <m/>
    <s v="G0000117"/>
    <s v="PJM"/>
    <n v="0"/>
    <s v="2019-04-30"/>
    <s v="PJM_A_0969"/>
    <x v="0"/>
    <x v="0"/>
    <x v="0"/>
    <x v="0"/>
  </r>
  <r>
    <n v="2019"/>
    <s v="117"/>
    <s v="4470006"/>
    <m/>
    <n v="205.34"/>
    <s v="1215 - Balancing Transmission"/>
    <n v="4"/>
    <m/>
    <s v="G0000117"/>
    <s v="PJM"/>
    <n v="0"/>
    <s v="2019-04-01"/>
    <s v="PJM_ER0964"/>
    <x v="0"/>
    <x v="0"/>
    <x v="0"/>
    <x v="0"/>
  </r>
  <r>
    <n v="2019"/>
    <s v="117"/>
    <s v="4470006"/>
    <m/>
    <n v="-205.34"/>
    <s v="1215 - Balancing Transmission"/>
    <n v="4"/>
    <m/>
    <s v="G0000117"/>
    <s v="PJM"/>
    <n v="0"/>
    <s v="2019-04-30"/>
    <s v="PJM_A_0969"/>
    <x v="0"/>
    <x v="0"/>
    <x v="0"/>
    <x v="0"/>
  </r>
  <r>
    <n v="2019"/>
    <s v="117"/>
    <s v="4470006"/>
    <m/>
    <n v="-47.4"/>
    <s v="1220 - Day-Ahead Transmission"/>
    <n v="4"/>
    <m/>
    <s v="G0000117"/>
    <s v="PJM"/>
    <n v="0"/>
    <s v="2019-04-01"/>
    <s v="PJM_ER0964"/>
    <x v="0"/>
    <x v="0"/>
    <x v="0"/>
    <x v="0"/>
  </r>
  <r>
    <n v="2019"/>
    <s v="117"/>
    <s v="4470006"/>
    <m/>
    <n v="47.4"/>
    <s v="1220 - Day-Ahead Transmission"/>
    <n v="4"/>
    <m/>
    <s v="G0000117"/>
    <s v="PJM"/>
    <n v="0"/>
    <s v="2019-04-30"/>
    <s v="PJM_A_0969"/>
    <x v="0"/>
    <x v="0"/>
    <x v="0"/>
    <x v="0"/>
  </r>
  <r>
    <n v="2019"/>
    <s v="117"/>
    <s v="4470006"/>
    <m/>
    <n v="84.79"/>
    <s v="1225 - Balancing Transmission"/>
    <n v="4"/>
    <m/>
    <s v="G0000117"/>
    <s v="PJM"/>
    <n v="0"/>
    <s v="2019-04-01"/>
    <s v="PJM_ER0964"/>
    <x v="0"/>
    <x v="0"/>
    <x v="0"/>
    <x v="0"/>
  </r>
  <r>
    <n v="2019"/>
    <s v="117"/>
    <s v="4470006"/>
    <m/>
    <n v="-84.79"/>
    <s v="1225 - Balancing Transmission"/>
    <n v="4"/>
    <m/>
    <s v="G0000117"/>
    <s v="PJM"/>
    <n v="0"/>
    <s v="2019-04-30"/>
    <s v="PJM_A_0969"/>
    <x v="0"/>
    <x v="0"/>
    <x v="0"/>
    <x v="0"/>
  </r>
  <r>
    <n v="2019"/>
    <s v="117"/>
    <s v="4470006"/>
    <m/>
    <n v="-2.06"/>
    <s v="1375A - Adj. to Balancing Oper"/>
    <n v="4"/>
    <m/>
    <s v="G0000117"/>
    <s v="PJM"/>
    <n v="0"/>
    <s v="2019-04-30"/>
    <s v="PJM_A_0969"/>
    <x v="0"/>
    <x v="0"/>
    <x v="0"/>
    <x v="0"/>
  </r>
  <r>
    <n v="2019"/>
    <s v="117"/>
    <s v="4470006"/>
    <m/>
    <n v="-0.05"/>
    <s v="1376A - Adj. to Balancing Oper"/>
    <n v="4"/>
    <m/>
    <s v="G0000117"/>
    <s v="PJM"/>
    <n v="0"/>
    <s v="2019-04-30"/>
    <s v="PJM_A_0969"/>
    <x v="0"/>
    <x v="0"/>
    <x v="0"/>
    <x v="0"/>
  </r>
  <r>
    <n v="2019"/>
    <s v="117"/>
    <s v="4470006"/>
    <m/>
    <n v="79.78"/>
    <s v="Broker Comm - Actual"/>
    <n v="4"/>
    <m/>
    <s v="G0000117"/>
    <s v="AMRX2"/>
    <n v="0"/>
    <s v="2019-04-30"/>
    <s v="CA0420"/>
    <x v="0"/>
    <x v="0"/>
    <x v="1"/>
    <x v="0"/>
  </r>
  <r>
    <n v="2019"/>
    <s v="117"/>
    <s v="4470006"/>
    <m/>
    <n v="151.03"/>
    <s v="Broker Comm - Actual"/>
    <n v="4"/>
    <m/>
    <s v="G0000117"/>
    <s v="APBE2"/>
    <n v="0"/>
    <s v="2019-04-30"/>
    <s v="CA0420"/>
    <x v="0"/>
    <x v="0"/>
    <x v="2"/>
    <x v="0"/>
  </r>
  <r>
    <n v="2019"/>
    <s v="117"/>
    <s v="4470006"/>
    <m/>
    <n v="3.77"/>
    <s v="Broker Comm - Actual"/>
    <n v="4"/>
    <m/>
    <s v="G0000117"/>
    <s v="BGCF2"/>
    <n v="0"/>
    <s v="2019-04-30"/>
    <s v="CA0420"/>
    <x v="0"/>
    <x v="0"/>
    <x v="29"/>
    <x v="0"/>
  </r>
  <r>
    <n v="2019"/>
    <s v="117"/>
    <s v="4470006"/>
    <m/>
    <n v="323.69"/>
    <s v="Broker Comm - Actual"/>
    <n v="4"/>
    <m/>
    <s v="G0000117"/>
    <s v="EVOF2"/>
    <n v="0"/>
    <s v="2019-04-30"/>
    <s v="CA0420"/>
    <x v="0"/>
    <x v="0"/>
    <x v="3"/>
    <x v="0"/>
  </r>
  <r>
    <n v="2019"/>
    <s v="117"/>
    <s v="4470006"/>
    <m/>
    <n v="178.03"/>
    <s v="Broker Comm - Actual"/>
    <n v="4"/>
    <m/>
    <s v="G0000117"/>
    <s v="IVGE2"/>
    <n v="0"/>
    <s v="2019-04-30"/>
    <s v="CA0420"/>
    <x v="0"/>
    <x v="0"/>
    <x v="4"/>
    <x v="0"/>
  </r>
  <r>
    <n v="2019"/>
    <s v="117"/>
    <s v="4470006"/>
    <m/>
    <n v="325.39999999999998"/>
    <s v="Broker Comm - Actual"/>
    <n v="4"/>
    <m/>
    <s v="G0000117"/>
    <s v="PREE2"/>
    <n v="0"/>
    <s v="2019-04-30"/>
    <s v="CA0420"/>
    <x v="0"/>
    <x v="0"/>
    <x v="5"/>
    <x v="0"/>
  </r>
  <r>
    <n v="2019"/>
    <s v="117"/>
    <s v="4470006"/>
    <m/>
    <n v="40.74"/>
    <s v="Broker Comm - Actual"/>
    <n v="4"/>
    <m/>
    <s v="G0000117"/>
    <s v="TFSF2"/>
    <n v="0"/>
    <s v="2019-04-30"/>
    <s v="CA0420"/>
    <x v="0"/>
    <x v="0"/>
    <x v="7"/>
    <x v="0"/>
  </r>
  <r>
    <n v="2019"/>
    <s v="117"/>
    <s v="4470006"/>
    <m/>
    <n v="51.68"/>
    <s v="Broker Comm - Actual"/>
    <n v="4"/>
    <m/>
    <s v="G0000117"/>
    <s v="TRED2"/>
    <n v="0"/>
    <s v="2019-04-30"/>
    <s v="CA0420"/>
    <x v="0"/>
    <x v="0"/>
    <x v="14"/>
    <x v="0"/>
  </r>
  <r>
    <n v="2019"/>
    <s v="117"/>
    <s v="4470006"/>
    <m/>
    <n v="-79.78"/>
    <s v="Broker Comm - Estimate"/>
    <n v="4"/>
    <m/>
    <s v="G0000117"/>
    <s v="AMRX2"/>
    <n v="0"/>
    <s v="2019-04-01"/>
    <s v="CA0320"/>
    <x v="0"/>
    <x v="0"/>
    <x v="1"/>
    <x v="0"/>
  </r>
  <r>
    <n v="2019"/>
    <s v="117"/>
    <s v="4470006"/>
    <m/>
    <n v="1018.22"/>
    <s v="Broker Comm - Estimate"/>
    <n v="4"/>
    <m/>
    <s v="G0000117"/>
    <s v="AMRX2"/>
    <n v="0"/>
    <s v="2019-04-30"/>
    <s v="CA0320"/>
    <x v="0"/>
    <x v="0"/>
    <x v="1"/>
    <x v="0"/>
  </r>
  <r>
    <n v="2019"/>
    <s v="117"/>
    <s v="4470006"/>
    <m/>
    <n v="-151.03"/>
    <s v="Broker Comm - Estimate"/>
    <n v="4"/>
    <m/>
    <s v="G0000117"/>
    <s v="APBE2"/>
    <n v="0"/>
    <s v="2019-04-01"/>
    <s v="CA0320"/>
    <x v="0"/>
    <x v="0"/>
    <x v="2"/>
    <x v="0"/>
  </r>
  <r>
    <n v="2019"/>
    <s v="117"/>
    <s v="4470006"/>
    <m/>
    <n v="168.09"/>
    <s v="Broker Comm - Estimate"/>
    <n v="4"/>
    <m/>
    <s v="G0000117"/>
    <s v="APBE2"/>
    <n v="0"/>
    <s v="2019-04-30"/>
    <s v="CA0320"/>
    <x v="0"/>
    <x v="0"/>
    <x v="2"/>
    <x v="0"/>
  </r>
  <r>
    <n v="2019"/>
    <s v="117"/>
    <s v="4470006"/>
    <m/>
    <n v="-3.77"/>
    <s v="Broker Comm - Estimate"/>
    <n v="4"/>
    <m/>
    <s v="G0000117"/>
    <s v="BGCF2"/>
    <n v="0"/>
    <s v="2019-04-01"/>
    <s v="CA0320"/>
    <x v="0"/>
    <x v="0"/>
    <x v="29"/>
    <x v="0"/>
  </r>
  <r>
    <n v="2019"/>
    <s v="117"/>
    <s v="4470006"/>
    <m/>
    <n v="-323.69"/>
    <s v="Broker Comm - Estimate"/>
    <n v="4"/>
    <m/>
    <s v="G0000117"/>
    <s v="EVOF2"/>
    <n v="0"/>
    <s v="2019-04-01"/>
    <s v="CA0320"/>
    <x v="0"/>
    <x v="0"/>
    <x v="3"/>
    <x v="0"/>
  </r>
  <r>
    <n v="2019"/>
    <s v="117"/>
    <s v="4470006"/>
    <m/>
    <n v="97.16"/>
    <s v="Broker Comm - Estimate"/>
    <n v="4"/>
    <m/>
    <s v="G0000117"/>
    <s v="EVOF2"/>
    <n v="0"/>
    <s v="2019-04-30"/>
    <s v="CA0320"/>
    <x v="0"/>
    <x v="0"/>
    <x v="3"/>
    <x v="0"/>
  </r>
  <r>
    <n v="2019"/>
    <s v="117"/>
    <s v="4470006"/>
    <m/>
    <n v="-178.03"/>
    <s v="Broker Comm - Estimate"/>
    <n v="4"/>
    <m/>
    <s v="G0000117"/>
    <s v="IVGE2"/>
    <n v="0"/>
    <s v="2019-04-01"/>
    <s v="CA0320"/>
    <x v="0"/>
    <x v="0"/>
    <x v="4"/>
    <x v="0"/>
  </r>
  <r>
    <n v="2019"/>
    <s v="117"/>
    <s v="4470006"/>
    <m/>
    <n v="16.600000000000001"/>
    <s v="Broker Comm - Estimate"/>
    <n v="4"/>
    <m/>
    <s v="G0000117"/>
    <s v="IVGE2"/>
    <n v="0"/>
    <s v="2019-04-30"/>
    <s v="CA0320"/>
    <x v="0"/>
    <x v="0"/>
    <x v="4"/>
    <x v="0"/>
  </r>
  <r>
    <n v="2019"/>
    <s v="117"/>
    <s v="4470006"/>
    <m/>
    <n v="-325.39999999999998"/>
    <s v="Broker Comm - Estimate"/>
    <n v="4"/>
    <m/>
    <s v="G0000117"/>
    <s v="PREE2"/>
    <n v="0"/>
    <s v="2019-04-01"/>
    <s v="CA0320"/>
    <x v="0"/>
    <x v="0"/>
    <x v="5"/>
    <x v="0"/>
  </r>
  <r>
    <n v="2019"/>
    <s v="117"/>
    <s v="4470006"/>
    <m/>
    <n v="498.22"/>
    <s v="Broker Comm - Estimate"/>
    <n v="4"/>
    <m/>
    <s v="G0000117"/>
    <s v="PREE2"/>
    <n v="0"/>
    <s v="2019-04-30"/>
    <s v="CA0320"/>
    <x v="0"/>
    <x v="0"/>
    <x v="5"/>
    <x v="0"/>
  </r>
  <r>
    <n v="2019"/>
    <s v="117"/>
    <s v="4470006"/>
    <m/>
    <n v="56.2"/>
    <s v="Broker Comm - Estimate"/>
    <n v="4"/>
    <m/>
    <s v="G0000117"/>
    <s v="PVMF2"/>
    <n v="0"/>
    <s v="2019-04-30"/>
    <s v="CA0320"/>
    <x v="0"/>
    <x v="0"/>
    <x v="27"/>
    <x v="0"/>
  </r>
  <r>
    <n v="2019"/>
    <s v="117"/>
    <s v="4470006"/>
    <m/>
    <n v="2.72"/>
    <s v="Broker Comm - Estimate"/>
    <n v="4"/>
    <m/>
    <s v="G0000117"/>
    <s v="SPSR2"/>
    <n v="0"/>
    <s v="2019-04-30"/>
    <s v="CA0320"/>
    <x v="0"/>
    <x v="0"/>
    <x v="6"/>
    <x v="0"/>
  </r>
  <r>
    <n v="2019"/>
    <s v="117"/>
    <s v="4470006"/>
    <m/>
    <n v="-40.74"/>
    <s v="Broker Comm - Estimate"/>
    <n v="4"/>
    <m/>
    <s v="G0000117"/>
    <s v="TFSF2"/>
    <n v="0"/>
    <s v="2019-04-01"/>
    <s v="CA0320"/>
    <x v="0"/>
    <x v="0"/>
    <x v="7"/>
    <x v="0"/>
  </r>
  <r>
    <n v="2019"/>
    <s v="117"/>
    <s v="4470006"/>
    <m/>
    <n v="12.99"/>
    <s v="Broker Comm - Estimate"/>
    <n v="4"/>
    <m/>
    <s v="G0000117"/>
    <s v="TFSF2"/>
    <n v="0"/>
    <s v="2019-04-30"/>
    <s v="CA0320"/>
    <x v="0"/>
    <x v="0"/>
    <x v="7"/>
    <x v="0"/>
  </r>
  <r>
    <n v="2019"/>
    <s v="117"/>
    <s v="4470006"/>
    <m/>
    <n v="-51.68"/>
    <s v="Broker Comm - Estimate"/>
    <n v="4"/>
    <m/>
    <s v="G0000117"/>
    <s v="TRED2"/>
    <n v="0"/>
    <s v="2019-04-01"/>
    <s v="CA0320"/>
    <x v="0"/>
    <x v="0"/>
    <x v="14"/>
    <x v="0"/>
  </r>
  <r>
    <n v="2019"/>
    <s v="117"/>
    <s v="4470006"/>
    <m/>
    <n v="5.54"/>
    <s v="Broker Comm - Estimate"/>
    <n v="4"/>
    <m/>
    <s v="G0000117"/>
    <s v="TRED2"/>
    <n v="0"/>
    <s v="2019-04-30"/>
    <s v="CA0320"/>
    <x v="0"/>
    <x v="0"/>
    <x v="14"/>
    <x v="0"/>
  </r>
  <r>
    <n v="2019"/>
    <s v="117"/>
    <s v="4470006"/>
    <m/>
    <n v="-1123.1400000000001"/>
    <s v="Duquesne Ratio Adjustment"/>
    <n v="4"/>
    <s v="KWH"/>
    <s v="G0000117"/>
    <s v="DLPM"/>
    <n v="0"/>
    <s v="2019-04-01"/>
    <s v="OFFSYS_E"/>
    <x v="0"/>
    <x v="0"/>
    <x v="9"/>
    <x v="0"/>
  </r>
  <r>
    <n v="2019"/>
    <s v="117"/>
    <s v="4470006"/>
    <m/>
    <n v="1123.1400000000001"/>
    <s v="Duquesne Ratio Adjustment"/>
    <n v="4"/>
    <s v="KWH"/>
    <s v="G0000117"/>
    <s v="DLPM"/>
    <n v="0"/>
    <s v="2019-04-30"/>
    <s v="OFFSYS_A"/>
    <x v="0"/>
    <x v="0"/>
    <x v="9"/>
    <x v="0"/>
  </r>
  <r>
    <n v="2019"/>
    <s v="117"/>
    <s v="4470006"/>
    <m/>
    <n v="2402.9699999999998"/>
    <s v="Duquesne Ratio Adjustment"/>
    <n v="4"/>
    <s v="KWH"/>
    <s v="G0000117"/>
    <s v="DLPM"/>
    <n v="0"/>
    <s v="2019-04-30"/>
    <s v="OFFSYS_E"/>
    <x v="0"/>
    <x v="0"/>
    <x v="9"/>
    <x v="0"/>
  </r>
  <r>
    <n v="2019"/>
    <s v="117"/>
    <s v="4470006"/>
    <m/>
    <n v="0"/>
    <s v="TAX REALLOCATION"/>
    <n v="4"/>
    <m/>
    <s v="G0000117"/>
    <s v="NASIA"/>
    <n v="0"/>
    <s v="2019-04-30"/>
    <s v="AJETXBKOUT"/>
    <x v="0"/>
    <x v="0"/>
    <x v="30"/>
    <x v="5"/>
  </r>
  <r>
    <n v="2019"/>
    <s v="117"/>
    <s v="4470006"/>
    <m/>
    <n v="113098.35"/>
    <s v="Trading activity-sale"/>
    <n v="4"/>
    <s v="KWH"/>
    <s v="G0000117"/>
    <s v="DEOI2"/>
    <n v="2313000"/>
    <s v="2019-04-01"/>
    <s v="OFFSYS_E"/>
    <x v="0"/>
    <x v="0"/>
    <x v="8"/>
    <x v="0"/>
  </r>
  <r>
    <n v="2019"/>
    <s v="117"/>
    <s v="4470006"/>
    <m/>
    <n v="-113098.32"/>
    <s v="Trading activity-sale"/>
    <n v="4"/>
    <s v="KWH"/>
    <s v="G0000117"/>
    <s v="DEOI2"/>
    <n v="-2313000"/>
    <s v="2019-04-30"/>
    <s v="OFFSYS_A"/>
    <x v="0"/>
    <x v="0"/>
    <x v="8"/>
    <x v="0"/>
  </r>
  <r>
    <n v="2019"/>
    <s v="117"/>
    <s v="4470006"/>
    <m/>
    <n v="-88737.86"/>
    <s v="Trading activity-sale"/>
    <n v="4"/>
    <s v="KWH"/>
    <s v="G0000117"/>
    <s v="DEOI2"/>
    <n v="-1599000"/>
    <s v="2019-04-30"/>
    <s v="OFFSYS_E"/>
    <x v="0"/>
    <x v="0"/>
    <x v="8"/>
    <x v="0"/>
  </r>
  <r>
    <n v="2019"/>
    <s v="117"/>
    <s v="4470006"/>
    <m/>
    <n v="127245.28"/>
    <s v="Trading activity-sale"/>
    <n v="4"/>
    <s v="KWH"/>
    <s v="G0000117"/>
    <s v="DLPM"/>
    <n v="2335000"/>
    <s v="2019-04-01"/>
    <s v="OFFSYS_E"/>
    <x v="0"/>
    <x v="0"/>
    <x v="9"/>
    <x v="0"/>
  </r>
  <r>
    <n v="2019"/>
    <s v="117"/>
    <s v="4470006"/>
    <m/>
    <n v="-127245.28"/>
    <s v="Trading activity-sale"/>
    <n v="4"/>
    <s v="KWH"/>
    <s v="G0000117"/>
    <s v="DLPM"/>
    <n v="-2335000"/>
    <s v="2019-04-30"/>
    <s v="OFFSYS_A"/>
    <x v="0"/>
    <x v="0"/>
    <x v="9"/>
    <x v="0"/>
  </r>
  <r>
    <n v="2019"/>
    <s v="117"/>
    <s v="4470006"/>
    <m/>
    <n v="-97747.99"/>
    <s v="Trading activity-sale"/>
    <n v="4"/>
    <s v="KWH"/>
    <s v="G0000117"/>
    <s v="DLPM"/>
    <n v="-1797000"/>
    <s v="2019-04-30"/>
    <s v="OFFSYS_E"/>
    <x v="0"/>
    <x v="0"/>
    <x v="9"/>
    <x v="0"/>
  </r>
  <r>
    <n v="2019"/>
    <s v="117"/>
    <s v="4470006"/>
    <m/>
    <n v="14898.72"/>
    <s v="Trading activity-sale"/>
    <n v="4"/>
    <s v="KWH"/>
    <s v="G0000117"/>
    <s v="DPLG"/>
    <n v="306000"/>
    <s v="2019-04-01"/>
    <s v="OFFSYS_E"/>
    <x v="0"/>
    <x v="0"/>
    <x v="10"/>
    <x v="0"/>
  </r>
  <r>
    <n v="2019"/>
    <s v="117"/>
    <s v="4470006"/>
    <m/>
    <n v="-14898.72"/>
    <s v="Trading activity-sale"/>
    <n v="4"/>
    <s v="KWH"/>
    <s v="G0000117"/>
    <s v="DPLG"/>
    <n v="-306000"/>
    <s v="2019-04-30"/>
    <s v="OFFSYS_A"/>
    <x v="0"/>
    <x v="0"/>
    <x v="10"/>
    <x v="0"/>
  </r>
  <r>
    <n v="2019"/>
    <s v="117"/>
    <s v="4470006"/>
    <m/>
    <n v="-9835.14"/>
    <s v="Trading activity-sale"/>
    <n v="4"/>
    <s v="KWH"/>
    <s v="G0000117"/>
    <s v="DPLG"/>
    <n v="-202000"/>
    <s v="2019-04-30"/>
    <s v="OFFSYS_E"/>
    <x v="0"/>
    <x v="0"/>
    <x v="10"/>
    <x v="0"/>
  </r>
  <r>
    <n v="2019"/>
    <s v="117"/>
    <s v="4470006"/>
    <m/>
    <n v="270153.88"/>
    <s v="Trading activity-sale"/>
    <n v="4"/>
    <s v="KWH"/>
    <s v="G0000117"/>
    <s v="FESC"/>
    <n v="5759000"/>
    <s v="2019-04-01"/>
    <s v="OFFSYS_E"/>
    <x v="0"/>
    <x v="0"/>
    <x v="11"/>
    <x v="0"/>
  </r>
  <r>
    <n v="2019"/>
    <s v="117"/>
    <s v="4470006"/>
    <m/>
    <n v="-270153.93"/>
    <s v="Trading activity-sale"/>
    <n v="4"/>
    <s v="KWH"/>
    <s v="G0000117"/>
    <s v="FESC"/>
    <n v="-5759000"/>
    <s v="2019-04-30"/>
    <s v="OFFSYS_A"/>
    <x v="0"/>
    <x v="0"/>
    <x v="11"/>
    <x v="0"/>
  </r>
  <r>
    <n v="2019"/>
    <s v="117"/>
    <s v="4470006"/>
    <m/>
    <n v="-211965.23"/>
    <s v="Trading activity-sale"/>
    <n v="4"/>
    <s v="KWH"/>
    <s v="G0000117"/>
    <s v="FESC"/>
    <n v="-4519000"/>
    <s v="2019-04-30"/>
    <s v="OFFSYS_E"/>
    <x v="0"/>
    <x v="0"/>
    <x v="11"/>
    <x v="0"/>
  </r>
  <r>
    <n v="2019"/>
    <s v="117"/>
    <s v="4470006"/>
    <m/>
    <n v="35112.68"/>
    <s v="Trading activity-sale"/>
    <n v="4"/>
    <s v="KWH"/>
    <s v="G0000117"/>
    <s v="PPLT2"/>
    <n v="694000"/>
    <s v="2019-04-01"/>
    <s v="OFFSYS_E"/>
    <x v="0"/>
    <x v="0"/>
    <x v="12"/>
    <x v="0"/>
  </r>
  <r>
    <n v="2019"/>
    <s v="117"/>
    <s v="4470006"/>
    <m/>
    <n v="-35112.68"/>
    <s v="Trading activity-sale"/>
    <n v="4"/>
    <s v="KWH"/>
    <s v="G0000117"/>
    <s v="PPLT2"/>
    <n v="-693000"/>
    <s v="2019-04-30"/>
    <s v="OFFSYS_A"/>
    <x v="0"/>
    <x v="0"/>
    <x v="12"/>
    <x v="0"/>
  </r>
  <r>
    <n v="2019"/>
    <s v="117"/>
    <s v="4470006"/>
    <m/>
    <n v="-28370.78"/>
    <s v="Trading activity-sale"/>
    <n v="4"/>
    <s v="KWH"/>
    <s v="G0000117"/>
    <s v="PPLT2"/>
    <n v="-560000"/>
    <s v="2019-04-30"/>
    <s v="OFFSYS_E"/>
    <x v="0"/>
    <x v="0"/>
    <x v="12"/>
    <x v="0"/>
  </r>
  <r>
    <n v="2019"/>
    <s v="117"/>
    <s v="4470010"/>
    <m/>
    <n v="-439021.39"/>
    <s v="1200 - Day-Ahead Spot Market E"/>
    <n v="4"/>
    <s v="KWH"/>
    <s v="G0000117"/>
    <s v="PJM"/>
    <n v="-14579699"/>
    <s v="2019-04-01"/>
    <s v="PJM_ER1642"/>
    <x v="0"/>
    <x v="0"/>
    <x v="0"/>
    <x v="0"/>
  </r>
  <r>
    <n v="2019"/>
    <s v="117"/>
    <s v="4470010"/>
    <m/>
    <n v="439021.39"/>
    <s v="1200 - Day-Ahead Spot Market E"/>
    <n v="4"/>
    <s v="KWH"/>
    <s v="G0000117"/>
    <s v="PJM"/>
    <n v="14579699"/>
    <s v="2019-04-30"/>
    <s v="PJM_A_1646"/>
    <x v="0"/>
    <x v="0"/>
    <x v="0"/>
    <x v="0"/>
  </r>
  <r>
    <n v="2019"/>
    <s v="117"/>
    <s v="4470010"/>
    <m/>
    <n v="248945.52"/>
    <s v="1200 - Day-Ahead Spot Market E"/>
    <n v="4"/>
    <s v="KWH"/>
    <s v="G0000117"/>
    <s v="PJM"/>
    <n v="9369905"/>
    <s v="2019-04-30"/>
    <s v="PJM_E_6520"/>
    <x v="0"/>
    <x v="0"/>
    <x v="0"/>
    <x v="0"/>
  </r>
  <r>
    <n v="2019"/>
    <s v="117"/>
    <s v="4470010"/>
    <m/>
    <n v="47020.3"/>
    <s v="1200 - Day-Ahead Spot Market E"/>
    <n v="4"/>
    <s v="KWH"/>
    <s v="G0000117"/>
    <s v="PJM"/>
    <n v="1771052"/>
    <s v="2019-04-30"/>
    <s v="PJM_E_6524"/>
    <x v="0"/>
    <x v="0"/>
    <x v="0"/>
    <x v="0"/>
  </r>
  <r>
    <n v="2019"/>
    <s v="117"/>
    <s v="4470010"/>
    <m/>
    <n v="12751.96"/>
    <s v="1205 - Balancing Spot Market E"/>
    <n v="4"/>
    <s v="KWH"/>
    <s v="G0000117"/>
    <s v="PJM"/>
    <n v="487432"/>
    <s v="2019-04-01"/>
    <s v="PJM_ER1642"/>
    <x v="0"/>
    <x v="0"/>
    <x v="0"/>
    <x v="0"/>
  </r>
  <r>
    <n v="2019"/>
    <s v="117"/>
    <s v="4470010"/>
    <m/>
    <n v="-12751.96"/>
    <s v="1205 - Balancing Spot Market E"/>
    <n v="4"/>
    <s v="KWH"/>
    <s v="G0000117"/>
    <s v="PJM"/>
    <n v="-487432"/>
    <s v="2019-04-30"/>
    <s v="PJM_A_1646"/>
    <x v="0"/>
    <x v="0"/>
    <x v="0"/>
    <x v="0"/>
  </r>
  <r>
    <n v="2019"/>
    <s v="117"/>
    <s v="4470010"/>
    <m/>
    <n v="-5409.32"/>
    <s v="1205 - Balancing Spot Market E"/>
    <n v="4"/>
    <s v="KWH"/>
    <s v="G0000117"/>
    <s v="PJM"/>
    <n v="-155029"/>
    <s v="2019-04-30"/>
    <s v="PJM_E_6520"/>
    <x v="0"/>
    <x v="0"/>
    <x v="0"/>
    <x v="0"/>
  </r>
  <r>
    <n v="2019"/>
    <s v="117"/>
    <s v="4470010"/>
    <m/>
    <n v="-4213.8500000000004"/>
    <s v="1205 - Balancing Spot Market E"/>
    <n v="4"/>
    <s v="KWH"/>
    <s v="G0000117"/>
    <s v="PJM"/>
    <n v="-161968"/>
    <s v="2019-04-30"/>
    <s v="PJM_E_6524"/>
    <x v="0"/>
    <x v="0"/>
    <x v="0"/>
    <x v="0"/>
  </r>
  <r>
    <n v="2019"/>
    <s v="117"/>
    <s v="4470010"/>
    <m/>
    <n v="-5509.31"/>
    <s v="1210 - Day-Ahead Transmission"/>
    <n v="4"/>
    <m/>
    <s v="G0000117"/>
    <s v="PJM"/>
    <n v="0"/>
    <s v="2019-04-01"/>
    <s v="PJM_ER1642"/>
    <x v="0"/>
    <x v="0"/>
    <x v="0"/>
    <x v="0"/>
  </r>
  <r>
    <n v="2019"/>
    <s v="117"/>
    <s v="4470010"/>
    <m/>
    <n v="5509.31"/>
    <s v="1210 - Day-Ahead Transmission"/>
    <n v="4"/>
    <m/>
    <s v="G0000117"/>
    <s v="PJM"/>
    <n v="0"/>
    <s v="2019-04-30"/>
    <s v="PJM_A_1646"/>
    <x v="0"/>
    <x v="0"/>
    <x v="0"/>
    <x v="0"/>
  </r>
  <r>
    <n v="2019"/>
    <s v="117"/>
    <s v="4470010"/>
    <m/>
    <n v="3098.84"/>
    <s v="1210 - Day-Ahead Transmission"/>
    <n v="4"/>
    <m/>
    <s v="G0000117"/>
    <s v="PJM"/>
    <n v="0"/>
    <s v="2019-04-30"/>
    <s v="PJM_E_6520"/>
    <x v="0"/>
    <x v="0"/>
    <x v="0"/>
    <x v="0"/>
  </r>
  <r>
    <n v="2019"/>
    <s v="117"/>
    <s v="4470010"/>
    <m/>
    <n v="1055.5999999999999"/>
    <s v="1210 - Day-Ahead Transmission"/>
    <n v="4"/>
    <m/>
    <s v="G0000117"/>
    <s v="PJM"/>
    <n v="0"/>
    <s v="2019-04-30"/>
    <s v="PJM_E_6524"/>
    <x v="0"/>
    <x v="0"/>
    <x v="0"/>
    <x v="0"/>
  </r>
  <r>
    <n v="2019"/>
    <s v="117"/>
    <s v="4470010"/>
    <m/>
    <n v="-134.28"/>
    <s v="1215 - Balancing Transmission"/>
    <n v="4"/>
    <m/>
    <s v="G0000117"/>
    <s v="PJM"/>
    <n v="0"/>
    <s v="2019-04-01"/>
    <s v="PJM_ER1642"/>
    <x v="0"/>
    <x v="0"/>
    <x v="0"/>
    <x v="0"/>
  </r>
  <r>
    <n v="2019"/>
    <s v="117"/>
    <s v="4470010"/>
    <m/>
    <n v="134.28"/>
    <s v="1215 - Balancing Transmission"/>
    <n v="4"/>
    <m/>
    <s v="G0000117"/>
    <s v="PJM"/>
    <n v="0"/>
    <s v="2019-04-30"/>
    <s v="PJM_A_1646"/>
    <x v="0"/>
    <x v="0"/>
    <x v="0"/>
    <x v="0"/>
  </r>
  <r>
    <n v="2019"/>
    <s v="117"/>
    <s v="4470010"/>
    <m/>
    <n v="248.95"/>
    <s v="1215 - Balancing Transmission"/>
    <n v="4"/>
    <m/>
    <s v="G0000117"/>
    <s v="PJM"/>
    <n v="0"/>
    <s v="2019-04-30"/>
    <s v="PJM_E_6520"/>
    <x v="0"/>
    <x v="0"/>
    <x v="0"/>
    <x v="0"/>
  </r>
  <r>
    <n v="2019"/>
    <s v="117"/>
    <s v="4470010"/>
    <m/>
    <n v="-82.09"/>
    <s v="1215 - Balancing Transmission"/>
    <n v="4"/>
    <m/>
    <s v="G0000117"/>
    <s v="PJM"/>
    <n v="0"/>
    <s v="2019-04-30"/>
    <s v="PJM_E_6524"/>
    <x v="0"/>
    <x v="0"/>
    <x v="0"/>
    <x v="0"/>
  </r>
  <r>
    <n v="2019"/>
    <s v="117"/>
    <s v="4470010"/>
    <m/>
    <n v="-3193.21"/>
    <s v="1220 - Day-Ahead Transmission"/>
    <n v="4"/>
    <m/>
    <s v="G0000117"/>
    <s v="PJM"/>
    <n v="0"/>
    <s v="2019-04-01"/>
    <s v="PJM_ER1642"/>
    <x v="0"/>
    <x v="0"/>
    <x v="0"/>
    <x v="0"/>
  </r>
  <r>
    <n v="2019"/>
    <s v="117"/>
    <s v="4470010"/>
    <m/>
    <n v="3193.21"/>
    <s v="1220 - Day-Ahead Transmission"/>
    <n v="4"/>
    <m/>
    <s v="G0000117"/>
    <s v="PJM"/>
    <n v="0"/>
    <s v="2019-04-30"/>
    <s v="PJM_A_1646"/>
    <x v="0"/>
    <x v="0"/>
    <x v="0"/>
    <x v="0"/>
  </r>
  <r>
    <n v="2019"/>
    <s v="117"/>
    <s v="4470010"/>
    <m/>
    <n v="2273.3200000000002"/>
    <s v="1220 - Day-Ahead Transmission"/>
    <n v="4"/>
    <m/>
    <s v="G0000117"/>
    <s v="PJM"/>
    <n v="0"/>
    <s v="2019-04-30"/>
    <s v="PJM_E_6520"/>
    <x v="0"/>
    <x v="0"/>
    <x v="0"/>
    <x v="0"/>
  </r>
  <r>
    <n v="2019"/>
    <s v="117"/>
    <s v="4470010"/>
    <m/>
    <n v="568.6"/>
    <s v="1220 - Day-Ahead Transmission"/>
    <n v="4"/>
    <m/>
    <s v="G0000117"/>
    <s v="PJM"/>
    <n v="0"/>
    <s v="2019-04-30"/>
    <s v="PJM_E_6524"/>
    <x v="0"/>
    <x v="0"/>
    <x v="0"/>
    <x v="0"/>
  </r>
  <r>
    <n v="2019"/>
    <s v="117"/>
    <s v="4470010"/>
    <m/>
    <n v="223.93"/>
    <s v="1225 - Balancing Transmission"/>
    <n v="4"/>
    <m/>
    <s v="G0000117"/>
    <s v="PJM"/>
    <n v="0"/>
    <s v="2019-04-01"/>
    <s v="PJM_ER1642"/>
    <x v="0"/>
    <x v="0"/>
    <x v="0"/>
    <x v="0"/>
  </r>
  <r>
    <n v="2019"/>
    <s v="117"/>
    <s v="4470010"/>
    <m/>
    <n v="-223.93"/>
    <s v="1225 - Balancing Transmission"/>
    <n v="4"/>
    <m/>
    <s v="G0000117"/>
    <s v="PJM"/>
    <n v="0"/>
    <s v="2019-04-30"/>
    <s v="PJM_A_1646"/>
    <x v="0"/>
    <x v="0"/>
    <x v="0"/>
    <x v="0"/>
  </r>
  <r>
    <n v="2019"/>
    <s v="117"/>
    <s v="4470010"/>
    <m/>
    <n v="-4.1399999999999997"/>
    <s v="1225 - Balancing Transmission"/>
    <n v="4"/>
    <m/>
    <s v="G0000117"/>
    <s v="PJM"/>
    <n v="0"/>
    <s v="2019-04-30"/>
    <s v="PJM_E_6520"/>
    <x v="0"/>
    <x v="0"/>
    <x v="0"/>
    <x v="0"/>
  </r>
  <r>
    <n v="2019"/>
    <s v="117"/>
    <s v="4470010"/>
    <m/>
    <n v="-48"/>
    <s v="1225 - Balancing Transmission"/>
    <n v="4"/>
    <m/>
    <s v="G0000117"/>
    <s v="PJM"/>
    <n v="0"/>
    <s v="2019-04-30"/>
    <s v="PJM_E_6524"/>
    <x v="0"/>
    <x v="0"/>
    <x v="0"/>
    <x v="0"/>
  </r>
  <r>
    <n v="2019"/>
    <s v="117"/>
    <s v="4470010"/>
    <m/>
    <n v="-50.22"/>
    <s v="1230 - Inadvertent Interchange"/>
    <n v="4"/>
    <m/>
    <s v="G0000117"/>
    <s v="PJM"/>
    <n v="0"/>
    <s v="2019-04-01"/>
    <s v="PJM_ER1642"/>
    <x v="0"/>
    <x v="0"/>
    <x v="0"/>
    <x v="0"/>
  </r>
  <r>
    <n v="2019"/>
    <s v="117"/>
    <s v="4470010"/>
    <m/>
    <n v="50.22"/>
    <s v="1230 - Inadvertent Interchange"/>
    <n v="4"/>
    <m/>
    <s v="G0000117"/>
    <s v="PJM"/>
    <n v="0"/>
    <s v="2019-04-30"/>
    <s v="PJM_A_1646"/>
    <x v="0"/>
    <x v="0"/>
    <x v="0"/>
    <x v="0"/>
  </r>
  <r>
    <n v="2019"/>
    <s v="117"/>
    <s v="4470010"/>
    <m/>
    <n v="71.69"/>
    <s v="1230 - Inadvertent Interchange"/>
    <n v="4"/>
    <m/>
    <s v="G0000117"/>
    <s v="PJM"/>
    <n v="0"/>
    <s v="2019-04-30"/>
    <s v="PJM_E_6520"/>
    <x v="0"/>
    <x v="0"/>
    <x v="0"/>
    <x v="0"/>
  </r>
  <r>
    <n v="2019"/>
    <s v="117"/>
    <s v="4470010"/>
    <m/>
    <n v="12.66"/>
    <s v="1230 - Inadvertent Interchange"/>
    <n v="4"/>
    <m/>
    <s v="G0000117"/>
    <s v="PJM"/>
    <n v="0"/>
    <s v="2019-04-30"/>
    <s v="PJM_E_6524"/>
    <x v="0"/>
    <x v="0"/>
    <x v="0"/>
    <x v="0"/>
  </r>
  <r>
    <n v="2019"/>
    <s v="117"/>
    <s v="4470010"/>
    <m/>
    <n v="0.01"/>
    <s v="1230A - Adj. to Inadvertent In"/>
    <n v="4"/>
    <m/>
    <s v="G0000117"/>
    <s v="PJM"/>
    <n v="0"/>
    <s v="2019-04-30"/>
    <s v="PJM_A_1646"/>
    <x v="0"/>
    <x v="0"/>
    <x v="0"/>
    <x v="0"/>
  </r>
  <r>
    <n v="2019"/>
    <s v="117"/>
    <s v="4470010"/>
    <m/>
    <n v="8.76"/>
    <s v="1242 - Day-Ahead Load Response"/>
    <n v="4"/>
    <m/>
    <s v="G0000117"/>
    <s v="PJM"/>
    <n v="0"/>
    <s v="2019-04-30"/>
    <s v="PJM_A_1646"/>
    <x v="0"/>
    <x v="0"/>
    <x v="0"/>
    <x v="0"/>
  </r>
  <r>
    <n v="2019"/>
    <s v="117"/>
    <s v="4470010"/>
    <m/>
    <n v="5.27"/>
    <s v="1243 - Real-Time Load Response"/>
    <n v="4"/>
    <m/>
    <s v="G0000117"/>
    <s v="PJM"/>
    <n v="0"/>
    <s v="2019-04-30"/>
    <s v="PJM_A_1646"/>
    <x v="0"/>
    <x v="0"/>
    <x v="0"/>
    <x v="0"/>
  </r>
  <r>
    <n v="2019"/>
    <s v="117"/>
    <s v="4470010"/>
    <m/>
    <n v="-2.88"/>
    <s v="1243A - Real-Time Load Respons"/>
    <n v="4"/>
    <m/>
    <s v="G0000117"/>
    <s v="PJM"/>
    <n v="0"/>
    <s v="2019-04-30"/>
    <s v="PJM_A_1646"/>
    <x v="0"/>
    <x v="0"/>
    <x v="0"/>
    <x v="0"/>
  </r>
  <r>
    <n v="2019"/>
    <s v="117"/>
    <s v="4470010"/>
    <m/>
    <n v="0.3"/>
    <s v="1250 - Meter Error Correction"/>
    <n v="4"/>
    <m/>
    <s v="G0000117"/>
    <s v="PJM"/>
    <n v="0"/>
    <s v="2019-04-01"/>
    <s v="PJM_ER1642"/>
    <x v="0"/>
    <x v="0"/>
    <x v="0"/>
    <x v="0"/>
  </r>
  <r>
    <n v="2019"/>
    <s v="117"/>
    <s v="4470010"/>
    <m/>
    <n v="-1.86"/>
    <s v="1250 - Meter Error Correction"/>
    <n v="4"/>
    <m/>
    <s v="G0000117"/>
    <s v="PJM"/>
    <n v="0"/>
    <s v="2019-04-30"/>
    <s v="PJM_A_1646"/>
    <x v="0"/>
    <x v="0"/>
    <x v="0"/>
    <x v="0"/>
  </r>
  <r>
    <n v="2019"/>
    <s v="117"/>
    <s v="4470010"/>
    <m/>
    <n v="0.69"/>
    <s v="1250 - Meter Error Correction"/>
    <n v="4"/>
    <m/>
    <s v="G0000117"/>
    <s v="PJM"/>
    <n v="0"/>
    <s v="2019-04-30"/>
    <s v="PJM_E_6520"/>
    <x v="0"/>
    <x v="0"/>
    <x v="0"/>
    <x v="0"/>
  </r>
  <r>
    <n v="2019"/>
    <s v="117"/>
    <s v="4470010"/>
    <m/>
    <n v="0.15"/>
    <s v="1250 - Meter Error Correction"/>
    <n v="4"/>
    <m/>
    <s v="G0000117"/>
    <s v="PJM"/>
    <n v="0"/>
    <s v="2019-04-30"/>
    <s v="PJM_E_6524"/>
    <x v="0"/>
    <x v="0"/>
    <x v="0"/>
    <x v="0"/>
  </r>
  <r>
    <n v="2019"/>
    <s v="117"/>
    <s v="4470010"/>
    <m/>
    <n v="-123.85"/>
    <s v="1250A - Adj. to Meter Error Co"/>
    <n v="4"/>
    <m/>
    <s v="G0000117"/>
    <s v="PJM"/>
    <n v="0"/>
    <s v="2019-04-30"/>
    <s v="PJM_A_1646"/>
    <x v="0"/>
    <x v="0"/>
    <x v="0"/>
    <x v="0"/>
  </r>
  <r>
    <n v="2019"/>
    <s v="117"/>
    <s v="4470010"/>
    <m/>
    <n v="-3022.47"/>
    <s v="1301 - Schedule 9-1: Control A"/>
    <n v="4"/>
    <m/>
    <s v="G0000117"/>
    <s v="PJM"/>
    <n v="0"/>
    <s v="2019-04-01"/>
    <s v="PJM_ER1642"/>
    <x v="0"/>
    <x v="0"/>
    <x v="0"/>
    <x v="0"/>
  </r>
  <r>
    <n v="2019"/>
    <s v="117"/>
    <s v="4470010"/>
    <m/>
    <n v="3022.47"/>
    <s v="1301 - Schedule 9-1: Control A"/>
    <n v="4"/>
    <m/>
    <s v="G0000117"/>
    <s v="PJM"/>
    <n v="0"/>
    <s v="2019-04-30"/>
    <s v="PJM_A_1646"/>
    <x v="0"/>
    <x v="0"/>
    <x v="0"/>
    <x v="0"/>
  </r>
  <r>
    <n v="2019"/>
    <s v="117"/>
    <s v="4470010"/>
    <m/>
    <n v="1972.39"/>
    <s v="1301 - Schedule 9-1: Control A"/>
    <n v="4"/>
    <m/>
    <s v="G0000117"/>
    <s v="PJM"/>
    <n v="0"/>
    <s v="2019-04-30"/>
    <s v="PJM_E_6520"/>
    <x v="0"/>
    <x v="0"/>
    <x v="0"/>
    <x v="0"/>
  </r>
  <r>
    <n v="2019"/>
    <s v="117"/>
    <s v="4470010"/>
    <m/>
    <n v="349.97"/>
    <s v="1301 - Schedule 9-1: Control A"/>
    <n v="4"/>
    <m/>
    <s v="G0000117"/>
    <s v="PJM"/>
    <n v="0"/>
    <s v="2019-04-30"/>
    <s v="PJM_E_6524"/>
    <x v="0"/>
    <x v="0"/>
    <x v="0"/>
    <x v="0"/>
  </r>
  <r>
    <n v="2019"/>
    <s v="117"/>
    <s v="4470010"/>
    <m/>
    <n v="-2.44"/>
    <s v="1303 - Schedule 9-3: Market Su"/>
    <n v="4"/>
    <m/>
    <s v="G0000117"/>
    <s v="PJM"/>
    <n v="0"/>
    <s v="2019-04-01"/>
    <s v="PJM_ER0964"/>
    <x v="0"/>
    <x v="0"/>
    <x v="0"/>
    <x v="0"/>
  </r>
  <r>
    <n v="2019"/>
    <s v="117"/>
    <s v="4470010"/>
    <m/>
    <n v="-696.61"/>
    <s v="1303 - Schedule 9-3: Market Su"/>
    <n v="4"/>
    <m/>
    <s v="G0000117"/>
    <s v="PJM"/>
    <n v="0"/>
    <s v="2019-04-01"/>
    <s v="PJM_ER1642"/>
    <x v="0"/>
    <x v="0"/>
    <x v="0"/>
    <x v="0"/>
  </r>
  <r>
    <n v="2019"/>
    <s v="117"/>
    <s v="4470010"/>
    <m/>
    <n v="2.44"/>
    <s v="1303 - Schedule 9-3: Market Su"/>
    <n v="4"/>
    <m/>
    <s v="G0000117"/>
    <s v="PJM"/>
    <n v="0"/>
    <s v="2019-04-30"/>
    <s v="PJM_A_0969"/>
    <x v="0"/>
    <x v="0"/>
    <x v="0"/>
    <x v="0"/>
  </r>
  <r>
    <n v="2019"/>
    <s v="117"/>
    <s v="4470010"/>
    <m/>
    <n v="696.61"/>
    <s v="1303 - Schedule 9-3: Market Su"/>
    <n v="4"/>
    <m/>
    <s v="G0000117"/>
    <s v="PJM"/>
    <n v="0"/>
    <s v="2019-04-30"/>
    <s v="PJM_A_1646"/>
    <x v="0"/>
    <x v="0"/>
    <x v="0"/>
    <x v="0"/>
  </r>
  <r>
    <n v="2019"/>
    <s v="117"/>
    <s v="4470010"/>
    <m/>
    <n v="459.27"/>
    <s v="1303 - Schedule 9-3: Market Su"/>
    <n v="4"/>
    <m/>
    <s v="G0000117"/>
    <s v="PJM"/>
    <n v="0"/>
    <s v="2019-04-30"/>
    <s v="PJM_E_6520"/>
    <x v="0"/>
    <x v="0"/>
    <x v="0"/>
    <x v="0"/>
  </r>
  <r>
    <n v="2019"/>
    <s v="117"/>
    <s v="4470010"/>
    <m/>
    <n v="82.03"/>
    <s v="1303 - Schedule 9-3: Market Su"/>
    <n v="4"/>
    <m/>
    <s v="G0000117"/>
    <s v="PJM"/>
    <n v="0"/>
    <s v="2019-04-30"/>
    <s v="PJM_E_6524"/>
    <x v="0"/>
    <x v="0"/>
    <x v="0"/>
    <x v="0"/>
  </r>
  <r>
    <n v="2019"/>
    <s v="117"/>
    <s v="4470010"/>
    <m/>
    <n v="-23.58"/>
    <s v="1304 - Schedule 9-4: Regulatio"/>
    <n v="4"/>
    <m/>
    <s v="G0000117"/>
    <s v="PJM"/>
    <n v="0"/>
    <s v="2019-04-01"/>
    <s v="PJM_ER1642"/>
    <x v="0"/>
    <x v="0"/>
    <x v="0"/>
    <x v="0"/>
  </r>
  <r>
    <n v="2019"/>
    <s v="117"/>
    <s v="4470010"/>
    <m/>
    <n v="23.58"/>
    <s v="1304 - Schedule 9-4: Regulatio"/>
    <n v="4"/>
    <m/>
    <s v="G0000117"/>
    <s v="PJM"/>
    <n v="0"/>
    <s v="2019-04-30"/>
    <s v="PJM_A_1646"/>
    <x v="0"/>
    <x v="0"/>
    <x v="0"/>
    <x v="0"/>
  </r>
  <r>
    <n v="2019"/>
    <s v="117"/>
    <s v="4470010"/>
    <m/>
    <n v="17.38"/>
    <s v="1304 - Schedule 9-4: Regulatio"/>
    <n v="4"/>
    <m/>
    <s v="G0000117"/>
    <s v="PJM"/>
    <n v="0"/>
    <s v="2019-04-30"/>
    <s v="PJM_E_6520"/>
    <x v="0"/>
    <x v="0"/>
    <x v="0"/>
    <x v="0"/>
  </r>
  <r>
    <n v="2019"/>
    <s v="117"/>
    <s v="4470010"/>
    <m/>
    <n v="3.08"/>
    <s v="1304 - Schedule 9-4: Regulatio"/>
    <n v="4"/>
    <m/>
    <s v="G0000117"/>
    <s v="PJM"/>
    <n v="0"/>
    <s v="2019-04-30"/>
    <s v="PJM_E_6524"/>
    <x v="0"/>
    <x v="0"/>
    <x v="0"/>
    <x v="0"/>
  </r>
  <r>
    <n v="2019"/>
    <s v="117"/>
    <s v="4470010"/>
    <m/>
    <n v="-155.19"/>
    <s v="1305 - Schedule 9-5: Capacity"/>
    <n v="4"/>
    <m/>
    <s v="G0000117"/>
    <s v="PJM"/>
    <n v="0"/>
    <s v="2019-04-01"/>
    <s v="PJM_ER1642"/>
    <x v="0"/>
    <x v="0"/>
    <x v="0"/>
    <x v="0"/>
  </r>
  <r>
    <n v="2019"/>
    <s v="117"/>
    <s v="4470010"/>
    <m/>
    <n v="155.19"/>
    <s v="1305 - Schedule 9-5: Capacity"/>
    <n v="4"/>
    <m/>
    <s v="G0000117"/>
    <s v="PJM"/>
    <n v="0"/>
    <s v="2019-04-30"/>
    <s v="PJM_A_1646"/>
    <x v="0"/>
    <x v="0"/>
    <x v="0"/>
    <x v="0"/>
  </r>
  <r>
    <n v="2019"/>
    <s v="117"/>
    <s v="4470010"/>
    <m/>
    <n v="126.77"/>
    <s v="1305 - Schedule 9-5: Capacity"/>
    <n v="4"/>
    <m/>
    <s v="G0000117"/>
    <s v="PJM"/>
    <n v="0"/>
    <s v="2019-04-30"/>
    <s v="PJM_E_6520"/>
    <x v="0"/>
    <x v="0"/>
    <x v="0"/>
    <x v="0"/>
  </r>
  <r>
    <n v="2019"/>
    <s v="117"/>
    <s v="4470010"/>
    <m/>
    <n v="22.14"/>
    <s v="1305 - Schedule 9-5: Capacity"/>
    <n v="4"/>
    <m/>
    <s v="G0000117"/>
    <s v="PJM"/>
    <n v="0"/>
    <s v="2019-04-30"/>
    <s v="PJM_E_6524"/>
    <x v="0"/>
    <x v="0"/>
    <x v="0"/>
    <x v="0"/>
  </r>
  <r>
    <n v="2019"/>
    <s v="117"/>
    <s v="4470010"/>
    <m/>
    <n v="0.32"/>
    <s v="1307 - Schedule 9-3 Offset: Ma"/>
    <n v="4"/>
    <m/>
    <s v="G0000117"/>
    <s v="PJM"/>
    <n v="0"/>
    <s v="2019-04-01"/>
    <s v="PJM_ER0964"/>
    <x v="0"/>
    <x v="0"/>
    <x v="0"/>
    <x v="0"/>
  </r>
  <r>
    <n v="2019"/>
    <s v="117"/>
    <s v="4470010"/>
    <m/>
    <n v="87.03"/>
    <s v="1307 - Schedule 9-3 Offset: Ma"/>
    <n v="4"/>
    <m/>
    <s v="G0000117"/>
    <s v="PJM"/>
    <n v="0"/>
    <s v="2019-04-01"/>
    <s v="PJM_ER1642"/>
    <x v="0"/>
    <x v="0"/>
    <x v="0"/>
    <x v="0"/>
  </r>
  <r>
    <n v="2019"/>
    <s v="117"/>
    <s v="4470010"/>
    <m/>
    <n v="-0.32"/>
    <s v="1307 - Schedule 9-3 Offset: Ma"/>
    <n v="4"/>
    <m/>
    <s v="G0000117"/>
    <s v="PJM"/>
    <n v="0"/>
    <s v="2019-04-30"/>
    <s v="PJM_A_0969"/>
    <x v="0"/>
    <x v="0"/>
    <x v="0"/>
    <x v="0"/>
  </r>
  <r>
    <n v="2019"/>
    <s v="117"/>
    <s v="4470010"/>
    <m/>
    <n v="-87.03"/>
    <s v="1307 - Schedule 9-3 Offset: Ma"/>
    <n v="4"/>
    <m/>
    <s v="G0000117"/>
    <s v="PJM"/>
    <n v="0"/>
    <s v="2019-04-30"/>
    <s v="PJM_A_1646"/>
    <x v="0"/>
    <x v="0"/>
    <x v="0"/>
    <x v="0"/>
  </r>
  <r>
    <n v="2019"/>
    <s v="117"/>
    <s v="4470010"/>
    <m/>
    <n v="-38.44"/>
    <s v="1307 - Schedule 9-3 Offset: Ma"/>
    <n v="4"/>
    <m/>
    <s v="G0000117"/>
    <s v="PJM"/>
    <n v="0"/>
    <s v="2019-04-30"/>
    <s v="PJM_E_6520"/>
    <x v="0"/>
    <x v="0"/>
    <x v="0"/>
    <x v="0"/>
  </r>
  <r>
    <n v="2019"/>
    <s v="117"/>
    <s v="4470010"/>
    <m/>
    <n v="-6.81"/>
    <s v="1307 - Schedule 9-3 Offset: Ma"/>
    <n v="4"/>
    <m/>
    <s v="G0000117"/>
    <s v="PJM"/>
    <n v="0"/>
    <s v="2019-04-30"/>
    <s v="PJM_E_6524"/>
    <x v="0"/>
    <x v="0"/>
    <x v="0"/>
    <x v="0"/>
  </r>
  <r>
    <n v="2019"/>
    <s v="117"/>
    <s v="4470010"/>
    <m/>
    <n v="259.76"/>
    <s v="1308 - Schedule 9-1: Control A"/>
    <n v="4"/>
    <m/>
    <s v="G0000117"/>
    <s v="PJM"/>
    <n v="0"/>
    <s v="2019-04-01"/>
    <s v="PJM_ER1642"/>
    <x v="0"/>
    <x v="0"/>
    <x v="0"/>
    <x v="0"/>
  </r>
  <r>
    <n v="2019"/>
    <s v="117"/>
    <s v="4470010"/>
    <m/>
    <n v="-259.76"/>
    <s v="1308 - Schedule 9-1: Control A"/>
    <n v="4"/>
    <m/>
    <s v="G0000117"/>
    <s v="PJM"/>
    <n v="0"/>
    <s v="2019-04-30"/>
    <s v="PJM_A_1646"/>
    <x v="0"/>
    <x v="0"/>
    <x v="0"/>
    <x v="0"/>
  </r>
  <r>
    <n v="2019"/>
    <s v="117"/>
    <s v="4470010"/>
    <m/>
    <n v="-219.9"/>
    <s v="1308 - Schedule 9-1: Control A"/>
    <n v="4"/>
    <m/>
    <s v="G0000117"/>
    <s v="PJM"/>
    <n v="0"/>
    <s v="2019-04-30"/>
    <s v="PJM_E_6520"/>
    <x v="0"/>
    <x v="0"/>
    <x v="0"/>
    <x v="0"/>
  </r>
  <r>
    <n v="2019"/>
    <s v="117"/>
    <s v="4470010"/>
    <m/>
    <n v="-39.03"/>
    <s v="1308 - Schedule 9-1: Control A"/>
    <n v="4"/>
    <m/>
    <s v="G0000117"/>
    <s v="PJM"/>
    <n v="0"/>
    <s v="2019-04-30"/>
    <s v="PJM_E_6524"/>
    <x v="0"/>
    <x v="0"/>
    <x v="0"/>
    <x v="0"/>
  </r>
  <r>
    <n v="2019"/>
    <s v="117"/>
    <s v="4470010"/>
    <m/>
    <n v="0.21"/>
    <s v="1310 - Schedule 9-3: Market Su"/>
    <n v="4"/>
    <m/>
    <s v="G0000117"/>
    <s v="PJM"/>
    <n v="0"/>
    <s v="2019-04-01"/>
    <s v="PJM_ER0964"/>
    <x v="0"/>
    <x v="0"/>
    <x v="0"/>
    <x v="0"/>
  </r>
  <r>
    <n v="2019"/>
    <s v="117"/>
    <s v="4470010"/>
    <m/>
    <n v="57.53"/>
    <s v="1310 - Schedule 9-3: Market Su"/>
    <n v="4"/>
    <m/>
    <s v="G0000117"/>
    <s v="PJM"/>
    <n v="0"/>
    <s v="2019-04-01"/>
    <s v="PJM_ER1642"/>
    <x v="0"/>
    <x v="0"/>
    <x v="0"/>
    <x v="0"/>
  </r>
  <r>
    <n v="2019"/>
    <s v="117"/>
    <s v="4470010"/>
    <m/>
    <n v="-0.21"/>
    <s v="1310 - Schedule 9-3: Market Su"/>
    <n v="4"/>
    <m/>
    <s v="G0000117"/>
    <s v="PJM"/>
    <n v="0"/>
    <s v="2019-04-30"/>
    <s v="PJM_A_0969"/>
    <x v="0"/>
    <x v="0"/>
    <x v="0"/>
    <x v="0"/>
  </r>
  <r>
    <n v="2019"/>
    <s v="117"/>
    <s v="4470010"/>
    <m/>
    <n v="-57.53"/>
    <s v="1310 - Schedule 9-3: Market Su"/>
    <n v="4"/>
    <m/>
    <s v="G0000117"/>
    <s v="PJM"/>
    <n v="0"/>
    <s v="2019-04-30"/>
    <s v="PJM_A_1646"/>
    <x v="0"/>
    <x v="0"/>
    <x v="0"/>
    <x v="0"/>
  </r>
  <r>
    <n v="2019"/>
    <s v="117"/>
    <s v="4470010"/>
    <m/>
    <n v="-49.09"/>
    <s v="1310 - Schedule 9-3: Market Su"/>
    <n v="4"/>
    <m/>
    <s v="G0000117"/>
    <s v="PJM"/>
    <n v="0"/>
    <s v="2019-04-30"/>
    <s v="PJM_E_6520"/>
    <x v="0"/>
    <x v="0"/>
    <x v="0"/>
    <x v="0"/>
  </r>
  <r>
    <n v="2019"/>
    <s v="117"/>
    <s v="4470010"/>
    <m/>
    <n v="-8.75"/>
    <s v="1310 - Schedule 9-3: Market Su"/>
    <n v="4"/>
    <m/>
    <s v="G0000117"/>
    <s v="PJM"/>
    <n v="0"/>
    <s v="2019-04-30"/>
    <s v="PJM_E_6524"/>
    <x v="0"/>
    <x v="0"/>
    <x v="0"/>
    <x v="0"/>
  </r>
  <r>
    <n v="2019"/>
    <s v="117"/>
    <s v="4470010"/>
    <m/>
    <n v="3.95"/>
    <s v="1311 - Schedule 9-4: Regulatio"/>
    <n v="4"/>
    <m/>
    <s v="G0000117"/>
    <s v="PJM"/>
    <n v="0"/>
    <s v="2019-04-01"/>
    <s v="PJM_ER1642"/>
    <x v="0"/>
    <x v="0"/>
    <x v="0"/>
    <x v="0"/>
  </r>
  <r>
    <n v="2019"/>
    <s v="117"/>
    <s v="4470010"/>
    <m/>
    <n v="-3.95"/>
    <s v="1311 - Schedule 9-4: Regulatio"/>
    <n v="4"/>
    <m/>
    <s v="G0000117"/>
    <s v="PJM"/>
    <n v="0"/>
    <s v="2019-04-30"/>
    <s v="PJM_A_1646"/>
    <x v="0"/>
    <x v="0"/>
    <x v="0"/>
    <x v="0"/>
  </r>
  <r>
    <n v="2019"/>
    <s v="117"/>
    <s v="4470010"/>
    <m/>
    <n v="-3.97"/>
    <s v="1311 - Schedule 9-4: Regulatio"/>
    <n v="4"/>
    <m/>
    <s v="G0000117"/>
    <s v="PJM"/>
    <n v="0"/>
    <s v="2019-04-30"/>
    <s v="PJM_E_6520"/>
    <x v="0"/>
    <x v="0"/>
    <x v="0"/>
    <x v="0"/>
  </r>
  <r>
    <n v="2019"/>
    <s v="117"/>
    <s v="4470010"/>
    <m/>
    <n v="-0.62"/>
    <s v="1311 - Schedule 9-4: Regulatio"/>
    <n v="4"/>
    <m/>
    <s v="G0000117"/>
    <s v="PJM"/>
    <n v="0"/>
    <s v="2019-04-30"/>
    <s v="PJM_E_6524"/>
    <x v="0"/>
    <x v="0"/>
    <x v="0"/>
    <x v="0"/>
  </r>
  <r>
    <n v="2019"/>
    <s v="117"/>
    <s v="4470010"/>
    <m/>
    <n v="11.78"/>
    <s v="1312 - Schedule 9-5: Capacity"/>
    <n v="4"/>
    <m/>
    <s v="G0000117"/>
    <s v="PJM"/>
    <n v="0"/>
    <s v="2019-04-01"/>
    <s v="PJM_ER1642"/>
    <x v="0"/>
    <x v="0"/>
    <x v="0"/>
    <x v="0"/>
  </r>
  <r>
    <n v="2019"/>
    <s v="117"/>
    <s v="4470010"/>
    <m/>
    <n v="-11.78"/>
    <s v="1312 - Schedule 9-5: Capacity"/>
    <n v="4"/>
    <m/>
    <s v="G0000117"/>
    <s v="PJM"/>
    <n v="0"/>
    <s v="2019-04-30"/>
    <s v="PJM_A_1646"/>
    <x v="0"/>
    <x v="0"/>
    <x v="0"/>
    <x v="0"/>
  </r>
  <r>
    <n v="2019"/>
    <s v="117"/>
    <s v="4470010"/>
    <m/>
    <n v="-12.3"/>
    <s v="1312 - Schedule 9-5: Capacity"/>
    <n v="4"/>
    <m/>
    <s v="G0000117"/>
    <s v="PJM"/>
    <n v="0"/>
    <s v="2019-04-30"/>
    <s v="PJM_E_6520"/>
    <x v="0"/>
    <x v="0"/>
    <x v="0"/>
    <x v="0"/>
  </r>
  <r>
    <n v="2019"/>
    <s v="117"/>
    <s v="4470010"/>
    <m/>
    <n v="-2.1"/>
    <s v="1312 - Schedule 9-5: Capacity"/>
    <n v="4"/>
    <m/>
    <s v="G0000117"/>
    <s v="PJM"/>
    <n v="0"/>
    <s v="2019-04-30"/>
    <s v="PJM_E_6524"/>
    <x v="0"/>
    <x v="0"/>
    <x v="0"/>
    <x v="0"/>
  </r>
  <r>
    <n v="2019"/>
    <s v="117"/>
    <s v="4470010"/>
    <m/>
    <n v="-0.32"/>
    <s v="1313 - Schedule 9-PJMSettlemen"/>
    <n v="4"/>
    <m/>
    <s v="G0000117"/>
    <s v="PJM"/>
    <n v="0"/>
    <s v="2019-04-01"/>
    <s v="PJM_ER0964"/>
    <x v="0"/>
    <x v="0"/>
    <x v="0"/>
    <x v="0"/>
  </r>
  <r>
    <n v="2019"/>
    <s v="117"/>
    <s v="4470010"/>
    <m/>
    <n v="-87.03"/>
    <s v="1313 - Schedule 9-PJMSettlemen"/>
    <n v="4"/>
    <m/>
    <s v="G0000117"/>
    <s v="PJM"/>
    <n v="0"/>
    <s v="2019-04-01"/>
    <s v="PJM_ER1642"/>
    <x v="0"/>
    <x v="0"/>
    <x v="0"/>
    <x v="0"/>
  </r>
  <r>
    <n v="2019"/>
    <s v="117"/>
    <s v="4470010"/>
    <m/>
    <n v="0.32"/>
    <s v="1313 - Schedule 9-PJMSettlemen"/>
    <n v="4"/>
    <m/>
    <s v="G0000117"/>
    <s v="PJM"/>
    <n v="0"/>
    <s v="2019-04-30"/>
    <s v="PJM_A_0969"/>
    <x v="0"/>
    <x v="0"/>
    <x v="0"/>
    <x v="0"/>
  </r>
  <r>
    <n v="2019"/>
    <s v="117"/>
    <s v="4470010"/>
    <m/>
    <n v="87.03"/>
    <s v="1313 - Schedule 9-PJMSettlemen"/>
    <n v="4"/>
    <m/>
    <s v="G0000117"/>
    <s v="PJM"/>
    <n v="0"/>
    <s v="2019-04-30"/>
    <s v="PJM_A_1646"/>
    <x v="0"/>
    <x v="0"/>
    <x v="0"/>
    <x v="0"/>
  </r>
  <r>
    <n v="2019"/>
    <s v="117"/>
    <s v="4470010"/>
    <m/>
    <n v="38.44"/>
    <s v="1313 - Schedule 9-PJMSettlemen"/>
    <n v="4"/>
    <m/>
    <s v="G0000117"/>
    <s v="PJM"/>
    <n v="0"/>
    <s v="2019-04-30"/>
    <s v="PJM_E_6520"/>
    <x v="0"/>
    <x v="0"/>
    <x v="0"/>
    <x v="0"/>
  </r>
  <r>
    <n v="2019"/>
    <s v="117"/>
    <s v="4470010"/>
    <m/>
    <n v="6.81"/>
    <s v="1313 - Schedule 9-PJMSettlemen"/>
    <n v="4"/>
    <m/>
    <s v="G0000117"/>
    <s v="PJM"/>
    <n v="0"/>
    <s v="2019-04-30"/>
    <s v="PJM_E_6524"/>
    <x v="0"/>
    <x v="0"/>
    <x v="0"/>
    <x v="0"/>
  </r>
  <r>
    <n v="2019"/>
    <s v="117"/>
    <s v="4470010"/>
    <m/>
    <n v="-0.27"/>
    <s v="1314 - Schedule 9-Market Monit"/>
    <n v="4"/>
    <m/>
    <s v="G0000117"/>
    <s v="PJM"/>
    <n v="0"/>
    <s v="2019-04-01"/>
    <s v="PJM_ER0964"/>
    <x v="0"/>
    <x v="0"/>
    <x v="0"/>
    <x v="0"/>
  </r>
  <r>
    <n v="2019"/>
    <s v="117"/>
    <s v="4470010"/>
    <m/>
    <n v="-76.430000000000007"/>
    <s v="1314 - Schedule 9-Market Monit"/>
    <n v="4"/>
    <m/>
    <s v="G0000117"/>
    <s v="PJM"/>
    <n v="0"/>
    <s v="2019-04-01"/>
    <s v="PJM_ER1642"/>
    <x v="0"/>
    <x v="0"/>
    <x v="0"/>
    <x v="0"/>
  </r>
  <r>
    <n v="2019"/>
    <s v="117"/>
    <s v="4470010"/>
    <m/>
    <n v="0.27"/>
    <s v="1314 - Schedule 9-Market Monit"/>
    <n v="4"/>
    <m/>
    <s v="G0000117"/>
    <s v="PJM"/>
    <n v="0"/>
    <s v="2019-04-30"/>
    <s v="PJM_A_0969"/>
    <x v="0"/>
    <x v="0"/>
    <x v="0"/>
    <x v="0"/>
  </r>
  <r>
    <n v="2019"/>
    <s v="117"/>
    <s v="4470010"/>
    <m/>
    <n v="76.430000000000007"/>
    <s v="1314 - Schedule 9-Market Monit"/>
    <n v="4"/>
    <m/>
    <s v="G0000117"/>
    <s v="PJM"/>
    <n v="0"/>
    <s v="2019-04-30"/>
    <s v="PJM_A_1646"/>
    <x v="0"/>
    <x v="0"/>
    <x v="0"/>
    <x v="0"/>
  </r>
  <r>
    <n v="2019"/>
    <s v="117"/>
    <s v="4470010"/>
    <m/>
    <n v="50.11"/>
    <s v="1314 - Schedule 9-Market Monit"/>
    <n v="4"/>
    <m/>
    <s v="G0000117"/>
    <s v="PJM"/>
    <n v="0"/>
    <s v="2019-04-30"/>
    <s v="PJM_E_6520"/>
    <x v="0"/>
    <x v="0"/>
    <x v="0"/>
    <x v="0"/>
  </r>
  <r>
    <n v="2019"/>
    <s v="117"/>
    <s v="4470010"/>
    <m/>
    <n v="8.94"/>
    <s v="1314 - Schedule 9-Market Monit"/>
    <n v="4"/>
    <m/>
    <s v="G0000117"/>
    <s v="PJM"/>
    <n v="0"/>
    <s v="2019-04-30"/>
    <s v="PJM_E_6524"/>
    <x v="0"/>
    <x v="0"/>
    <x v="0"/>
    <x v="0"/>
  </r>
  <r>
    <n v="2019"/>
    <s v="117"/>
    <s v="4470010"/>
    <m/>
    <n v="0.08"/>
    <s v="1314A - Adj. to Market Monitor"/>
    <n v="4"/>
    <m/>
    <s v="G0000117"/>
    <s v="PJM"/>
    <n v="0"/>
    <s v="2019-04-30"/>
    <s v="PJM_A_0969"/>
    <x v="0"/>
    <x v="0"/>
    <x v="0"/>
    <x v="0"/>
  </r>
  <r>
    <n v="2019"/>
    <s v="117"/>
    <s v="4470010"/>
    <m/>
    <n v="6.19"/>
    <s v="1314A - Adj. to Market Monitor"/>
    <n v="4"/>
    <m/>
    <s v="G0000117"/>
    <s v="PJM"/>
    <n v="0"/>
    <s v="2019-04-30"/>
    <s v="PJM_A_1646"/>
    <x v="0"/>
    <x v="0"/>
    <x v="0"/>
    <x v="0"/>
  </r>
  <r>
    <n v="2019"/>
    <s v="117"/>
    <s v="4470010"/>
    <m/>
    <n v="-1086.5899999999999"/>
    <s v="1315 - Schedule 9-FERC: FERC A"/>
    <n v="4"/>
    <m/>
    <s v="G0000117"/>
    <s v="PJM"/>
    <n v="0"/>
    <s v="2019-04-01"/>
    <s v="PJM_ER1642"/>
    <x v="0"/>
    <x v="0"/>
    <x v="0"/>
    <x v="0"/>
  </r>
  <r>
    <n v="2019"/>
    <s v="117"/>
    <s v="4470010"/>
    <m/>
    <n v="1086.5899999999999"/>
    <s v="1315 - Schedule 9-FERC: FERC A"/>
    <n v="4"/>
    <m/>
    <s v="G0000117"/>
    <s v="PJM"/>
    <n v="0"/>
    <s v="2019-04-30"/>
    <s v="PJM_A_1646"/>
    <x v="0"/>
    <x v="0"/>
    <x v="0"/>
    <x v="0"/>
  </r>
  <r>
    <n v="2019"/>
    <s v="117"/>
    <s v="4470010"/>
    <m/>
    <n v="709.09"/>
    <s v="1315 - Schedule 9-FERC: FERC A"/>
    <n v="4"/>
    <m/>
    <s v="G0000117"/>
    <s v="PJM"/>
    <n v="0"/>
    <s v="2019-04-30"/>
    <s v="PJM_E_6520"/>
    <x v="0"/>
    <x v="0"/>
    <x v="0"/>
    <x v="0"/>
  </r>
  <r>
    <n v="2019"/>
    <s v="117"/>
    <s v="4470010"/>
    <m/>
    <n v="125.81"/>
    <s v="1315 - Schedule 9-FERC: FERC A"/>
    <n v="4"/>
    <m/>
    <s v="G0000117"/>
    <s v="PJM"/>
    <n v="0"/>
    <s v="2019-04-30"/>
    <s v="PJM_E_6524"/>
    <x v="0"/>
    <x v="0"/>
    <x v="0"/>
    <x v="0"/>
  </r>
  <r>
    <n v="2019"/>
    <s v="117"/>
    <s v="4470010"/>
    <m/>
    <n v="-10.81"/>
    <s v="1316 - Schedule 9-OPSI: Organi"/>
    <n v="4"/>
    <m/>
    <s v="G0000117"/>
    <s v="PJM"/>
    <n v="0"/>
    <s v="2019-04-01"/>
    <s v="PJM_ER1642"/>
    <x v="0"/>
    <x v="0"/>
    <x v="0"/>
    <x v="0"/>
  </r>
  <r>
    <n v="2019"/>
    <s v="117"/>
    <s v="4470010"/>
    <m/>
    <n v="10.81"/>
    <s v="1316 - Schedule 9-OPSI: Organi"/>
    <n v="4"/>
    <m/>
    <s v="G0000117"/>
    <s v="PJM"/>
    <n v="0"/>
    <s v="2019-04-30"/>
    <s v="PJM_A_1646"/>
    <x v="0"/>
    <x v="0"/>
    <x v="0"/>
    <x v="0"/>
  </r>
  <r>
    <n v="2019"/>
    <s v="117"/>
    <s v="4470010"/>
    <m/>
    <n v="7.09"/>
    <s v="1316 - Schedule 9-OPSI: Organi"/>
    <n v="4"/>
    <m/>
    <s v="G0000117"/>
    <s v="PJM"/>
    <n v="0"/>
    <s v="2019-04-30"/>
    <s v="PJM_E_6520"/>
    <x v="0"/>
    <x v="0"/>
    <x v="0"/>
    <x v="0"/>
  </r>
  <r>
    <n v="2019"/>
    <s v="117"/>
    <s v="4470010"/>
    <m/>
    <n v="1.25"/>
    <s v="1316 - Schedule 9-OPSI: Organi"/>
    <n v="4"/>
    <m/>
    <s v="G0000117"/>
    <s v="PJM"/>
    <n v="0"/>
    <s v="2019-04-30"/>
    <s v="PJM_E_6524"/>
    <x v="0"/>
    <x v="0"/>
    <x v="0"/>
    <x v="0"/>
  </r>
  <r>
    <n v="2019"/>
    <s v="117"/>
    <s v="4470010"/>
    <m/>
    <n v="-203.52"/>
    <s v="1317 - Schedule 10-NERC: North"/>
    <n v="4"/>
    <m/>
    <s v="G0000117"/>
    <s v="PJM"/>
    <n v="0"/>
    <s v="2019-04-01"/>
    <s v="PJM_ER1642"/>
    <x v="0"/>
    <x v="0"/>
    <x v="0"/>
    <x v="0"/>
  </r>
  <r>
    <n v="2019"/>
    <s v="117"/>
    <s v="4470010"/>
    <m/>
    <n v="203.52"/>
    <s v="1317 - Schedule 10-NERC: North"/>
    <n v="4"/>
    <m/>
    <s v="G0000117"/>
    <s v="PJM"/>
    <n v="0"/>
    <s v="2019-04-30"/>
    <s v="PJM_A_1646"/>
    <x v="0"/>
    <x v="0"/>
    <x v="0"/>
    <x v="0"/>
  </r>
  <r>
    <n v="2019"/>
    <s v="117"/>
    <s v="4470010"/>
    <m/>
    <n v="132.80000000000001"/>
    <s v="1317 - Schedule 10-NERC: North"/>
    <n v="4"/>
    <m/>
    <s v="G0000117"/>
    <s v="PJM"/>
    <n v="0"/>
    <s v="2019-04-30"/>
    <s v="PJM_E_6520"/>
    <x v="0"/>
    <x v="0"/>
    <x v="0"/>
    <x v="0"/>
  </r>
  <r>
    <n v="2019"/>
    <s v="117"/>
    <s v="4470010"/>
    <m/>
    <n v="23.55"/>
    <s v="1317 - Schedule 10-NERC: North"/>
    <n v="4"/>
    <m/>
    <s v="G0000117"/>
    <s v="PJM"/>
    <n v="0"/>
    <s v="2019-04-30"/>
    <s v="PJM_E_6524"/>
    <x v="0"/>
    <x v="0"/>
    <x v="0"/>
    <x v="0"/>
  </r>
  <r>
    <n v="2019"/>
    <s v="117"/>
    <s v="4470010"/>
    <m/>
    <n v="-313.05"/>
    <s v="1318 - Schedule 10-RFC: Reliab"/>
    <n v="4"/>
    <m/>
    <s v="G0000117"/>
    <s v="PJM"/>
    <n v="0"/>
    <s v="2019-04-01"/>
    <s v="PJM_ER1642"/>
    <x v="0"/>
    <x v="0"/>
    <x v="0"/>
    <x v="0"/>
  </r>
  <r>
    <n v="2019"/>
    <s v="117"/>
    <s v="4470010"/>
    <m/>
    <n v="313.05"/>
    <s v="1318 - Schedule 10-RFC: Reliab"/>
    <n v="4"/>
    <m/>
    <s v="G0000117"/>
    <s v="PJM"/>
    <n v="0"/>
    <s v="2019-04-30"/>
    <s v="PJM_A_1646"/>
    <x v="0"/>
    <x v="0"/>
    <x v="0"/>
    <x v="0"/>
  </r>
  <r>
    <n v="2019"/>
    <s v="117"/>
    <s v="4470010"/>
    <m/>
    <n v="204.27"/>
    <s v="1318 - Schedule 10-RFC: Reliab"/>
    <n v="4"/>
    <m/>
    <s v="G0000117"/>
    <s v="PJM"/>
    <n v="0"/>
    <s v="2019-04-30"/>
    <s v="PJM_E_6520"/>
    <x v="0"/>
    <x v="0"/>
    <x v="0"/>
    <x v="0"/>
  </r>
  <r>
    <n v="2019"/>
    <s v="117"/>
    <s v="4470010"/>
    <m/>
    <n v="36.25"/>
    <s v="1318 - Schedule 10-RFC: Reliab"/>
    <n v="4"/>
    <m/>
    <s v="G0000117"/>
    <s v="PJM"/>
    <n v="0"/>
    <s v="2019-04-30"/>
    <s v="PJM_E_6524"/>
    <x v="0"/>
    <x v="0"/>
    <x v="0"/>
    <x v="0"/>
  </r>
  <r>
    <n v="2019"/>
    <s v="117"/>
    <s v="4470010"/>
    <m/>
    <n v="-7.87"/>
    <s v="1319 - Schedule 9-CAPS: Consum"/>
    <n v="4"/>
    <m/>
    <s v="G0000117"/>
    <s v="PJM"/>
    <n v="0"/>
    <s v="2019-04-01"/>
    <s v="PJM_ER1642"/>
    <x v="0"/>
    <x v="0"/>
    <x v="0"/>
    <x v="0"/>
  </r>
  <r>
    <n v="2019"/>
    <s v="117"/>
    <s v="4470010"/>
    <m/>
    <n v="7.87"/>
    <s v="1319 - Schedule 9-CAPS: Consum"/>
    <n v="4"/>
    <m/>
    <s v="G0000117"/>
    <s v="PJM"/>
    <n v="0"/>
    <s v="2019-04-30"/>
    <s v="PJM_A_1646"/>
    <x v="0"/>
    <x v="0"/>
    <x v="0"/>
    <x v="0"/>
  </r>
  <r>
    <n v="2019"/>
    <s v="117"/>
    <s v="4470010"/>
    <m/>
    <n v="5.19"/>
    <s v="1319 - Schedule 9-CAPS: Consum"/>
    <n v="4"/>
    <m/>
    <s v="G0000117"/>
    <s v="PJM"/>
    <n v="0"/>
    <s v="2019-04-30"/>
    <s v="PJM_E_6520"/>
    <x v="0"/>
    <x v="0"/>
    <x v="0"/>
    <x v="0"/>
  </r>
  <r>
    <n v="2019"/>
    <s v="117"/>
    <s v="4470010"/>
    <m/>
    <n v="0.92"/>
    <s v="1319 - Schedule 9-CAPS: Consum"/>
    <n v="4"/>
    <m/>
    <s v="G0000117"/>
    <s v="PJM"/>
    <n v="0"/>
    <s v="2019-04-30"/>
    <s v="PJM_E_6524"/>
    <x v="0"/>
    <x v="0"/>
    <x v="0"/>
    <x v="0"/>
  </r>
  <r>
    <n v="2019"/>
    <s v="117"/>
    <s v="4470010"/>
    <m/>
    <n v="-164.47"/>
    <s v="1320 - Transmission Owner Sche"/>
    <n v="4"/>
    <m/>
    <s v="G0000117"/>
    <s v="PJM"/>
    <n v="0"/>
    <s v="2019-04-01"/>
    <s v="PJM_ER1642"/>
    <x v="0"/>
    <x v="0"/>
    <x v="0"/>
    <x v="0"/>
  </r>
  <r>
    <n v="2019"/>
    <s v="117"/>
    <s v="4470010"/>
    <m/>
    <n v="164.47"/>
    <s v="1320 - Transmission Owner Sche"/>
    <n v="4"/>
    <m/>
    <s v="G0000117"/>
    <s v="PJM"/>
    <n v="0"/>
    <s v="2019-04-30"/>
    <s v="PJM_A_1646"/>
    <x v="0"/>
    <x v="0"/>
    <x v="0"/>
    <x v="0"/>
  </r>
  <r>
    <n v="2019"/>
    <s v="117"/>
    <s v="4470010"/>
    <m/>
    <n v="128.01"/>
    <s v="1320 - Transmission Owner Sche"/>
    <n v="4"/>
    <m/>
    <s v="G0000117"/>
    <s v="PJM"/>
    <n v="0"/>
    <s v="2019-04-30"/>
    <s v="PJM_E_6520"/>
    <x v="0"/>
    <x v="0"/>
    <x v="0"/>
    <x v="0"/>
  </r>
  <r>
    <n v="2019"/>
    <s v="117"/>
    <s v="4470010"/>
    <m/>
    <n v="-861.26"/>
    <s v="1330 - Reactive Supply and Vol"/>
    <n v="4"/>
    <m/>
    <s v="G0000117"/>
    <s v="PJM"/>
    <n v="0"/>
    <s v="2019-04-01"/>
    <s v="PJM_ER1642"/>
    <x v="0"/>
    <x v="0"/>
    <x v="0"/>
    <x v="0"/>
  </r>
  <r>
    <n v="2019"/>
    <s v="117"/>
    <s v="4470010"/>
    <m/>
    <n v="861.26"/>
    <s v="1330 - Reactive Supply and Vol"/>
    <n v="4"/>
    <m/>
    <s v="G0000117"/>
    <s v="PJM"/>
    <n v="0"/>
    <s v="2019-04-30"/>
    <s v="PJM_A_1646"/>
    <x v="0"/>
    <x v="0"/>
    <x v="0"/>
    <x v="0"/>
  </r>
  <r>
    <n v="2019"/>
    <s v="117"/>
    <s v="4470010"/>
    <m/>
    <n v="866.7"/>
    <s v="1330 - Reactive Supply and Vol"/>
    <n v="4"/>
    <m/>
    <s v="G0000117"/>
    <s v="PJM"/>
    <n v="0"/>
    <s v="2019-04-30"/>
    <s v="PJM_E_6520"/>
    <x v="0"/>
    <x v="0"/>
    <x v="0"/>
    <x v="0"/>
  </r>
  <r>
    <n v="2019"/>
    <s v="117"/>
    <s v="4470010"/>
    <m/>
    <n v="-1618.91"/>
    <s v="1340 - Regulation and Frequenc"/>
    <n v="4"/>
    <m/>
    <s v="G0000117"/>
    <s v="PJM"/>
    <n v="0"/>
    <s v="2019-04-01"/>
    <s v="PJM_ER1642"/>
    <x v="0"/>
    <x v="0"/>
    <x v="0"/>
    <x v="0"/>
  </r>
  <r>
    <n v="2019"/>
    <s v="117"/>
    <s v="4470010"/>
    <m/>
    <n v="1618.91"/>
    <s v="1340 - Regulation and Frequenc"/>
    <n v="4"/>
    <m/>
    <s v="G0000117"/>
    <s v="PJM"/>
    <n v="0"/>
    <s v="2019-04-30"/>
    <s v="PJM_A_1646"/>
    <x v="0"/>
    <x v="0"/>
    <x v="0"/>
    <x v="0"/>
  </r>
  <r>
    <n v="2019"/>
    <s v="117"/>
    <s v="4470010"/>
    <m/>
    <n v="1301.3800000000001"/>
    <s v="1340 - Regulation and Frequenc"/>
    <n v="4"/>
    <m/>
    <s v="G0000117"/>
    <s v="PJM"/>
    <n v="0"/>
    <s v="2019-04-30"/>
    <s v="PJM_E_6520"/>
    <x v="0"/>
    <x v="0"/>
    <x v="0"/>
    <x v="0"/>
  </r>
  <r>
    <n v="2019"/>
    <s v="117"/>
    <s v="4470010"/>
    <m/>
    <n v="230.22"/>
    <s v="1340 - Regulation and Frequenc"/>
    <n v="4"/>
    <m/>
    <s v="G0000117"/>
    <s v="PJM"/>
    <n v="0"/>
    <s v="2019-04-30"/>
    <s v="PJM_E_6524"/>
    <x v="0"/>
    <x v="0"/>
    <x v="0"/>
    <x v="0"/>
  </r>
  <r>
    <n v="2019"/>
    <s v="117"/>
    <s v="4470010"/>
    <m/>
    <n v="0.12"/>
    <s v="1340A - Adj. to Regulation and"/>
    <n v="4"/>
    <m/>
    <s v="G0000117"/>
    <s v="PJM"/>
    <n v="0"/>
    <s v="2019-04-30"/>
    <s v="PJM_A_1646"/>
    <x v="0"/>
    <x v="0"/>
    <x v="0"/>
    <x v="0"/>
  </r>
  <r>
    <n v="2019"/>
    <s v="117"/>
    <s v="4470010"/>
    <m/>
    <n v="-1138.5899999999999"/>
    <s v="1360 - Synchronized Reserve Ti"/>
    <n v="4"/>
    <m/>
    <s v="G0000117"/>
    <s v="PJM"/>
    <n v="0"/>
    <s v="2019-04-01"/>
    <s v="PJM_ER1642"/>
    <x v="0"/>
    <x v="0"/>
    <x v="0"/>
    <x v="0"/>
  </r>
  <r>
    <n v="2019"/>
    <s v="117"/>
    <s v="4470010"/>
    <m/>
    <n v="1138.57"/>
    <s v="1360 - Synchronized Reserve Ti"/>
    <n v="4"/>
    <m/>
    <s v="G0000117"/>
    <s v="PJM"/>
    <n v="0"/>
    <s v="2019-04-30"/>
    <s v="PJM_A_1646"/>
    <x v="0"/>
    <x v="0"/>
    <x v="0"/>
    <x v="0"/>
  </r>
  <r>
    <n v="2019"/>
    <s v="117"/>
    <s v="4470010"/>
    <m/>
    <n v="599.91999999999996"/>
    <s v="1360 - Synchronized Reserve Ti"/>
    <n v="4"/>
    <m/>
    <s v="G0000117"/>
    <s v="PJM"/>
    <n v="0"/>
    <s v="2019-04-30"/>
    <s v="PJM_E_6520"/>
    <x v="0"/>
    <x v="0"/>
    <x v="0"/>
    <x v="0"/>
  </r>
  <r>
    <n v="2019"/>
    <s v="117"/>
    <s v="4470010"/>
    <m/>
    <n v="109.41"/>
    <s v="1360 - Synchronized Reserve Ti"/>
    <n v="4"/>
    <m/>
    <s v="G0000117"/>
    <s v="PJM"/>
    <n v="0"/>
    <s v="2019-04-30"/>
    <s v="PJM_E_6524"/>
    <x v="0"/>
    <x v="0"/>
    <x v="0"/>
    <x v="0"/>
  </r>
  <r>
    <n v="2019"/>
    <s v="117"/>
    <s v="4470010"/>
    <m/>
    <n v="-0.26"/>
    <s v="1360A - Adj. to Synchronized R"/>
    <n v="4"/>
    <m/>
    <s v="G0000117"/>
    <s v="PJM"/>
    <n v="0"/>
    <s v="2019-04-30"/>
    <s v="PJM_A_1646"/>
    <x v="0"/>
    <x v="0"/>
    <x v="0"/>
    <x v="0"/>
  </r>
  <r>
    <n v="2019"/>
    <s v="117"/>
    <s v="4470010"/>
    <m/>
    <n v="-292.31"/>
    <s v="1362 - Non-Synchronized Reserv"/>
    <n v="4"/>
    <m/>
    <s v="G0000117"/>
    <s v="PJM"/>
    <n v="0"/>
    <s v="2019-04-01"/>
    <s v="PJM_ER1642"/>
    <x v="0"/>
    <x v="0"/>
    <x v="0"/>
    <x v="0"/>
  </r>
  <r>
    <n v="2019"/>
    <s v="117"/>
    <s v="4470010"/>
    <m/>
    <n v="292.31"/>
    <s v="1362 - Non-Synchronized Reserv"/>
    <n v="4"/>
    <m/>
    <s v="G0000117"/>
    <s v="PJM"/>
    <n v="0"/>
    <s v="2019-04-30"/>
    <s v="PJM_A_1646"/>
    <x v="0"/>
    <x v="0"/>
    <x v="0"/>
    <x v="0"/>
  </r>
  <r>
    <n v="2019"/>
    <s v="117"/>
    <s v="4470010"/>
    <m/>
    <n v="276.83"/>
    <s v="1362 - Non-Synchronized Reserv"/>
    <n v="4"/>
    <m/>
    <s v="G0000117"/>
    <s v="PJM"/>
    <n v="0"/>
    <s v="2019-04-30"/>
    <s v="PJM_E_6520"/>
    <x v="0"/>
    <x v="0"/>
    <x v="0"/>
    <x v="0"/>
  </r>
  <r>
    <n v="2019"/>
    <s v="117"/>
    <s v="4470010"/>
    <m/>
    <n v="48.6"/>
    <s v="1362 - Non-Synchronized Reserv"/>
    <n v="4"/>
    <m/>
    <s v="G0000117"/>
    <s v="PJM"/>
    <n v="0"/>
    <s v="2019-04-30"/>
    <s v="PJM_E_6524"/>
    <x v="0"/>
    <x v="0"/>
    <x v="0"/>
    <x v="0"/>
  </r>
  <r>
    <n v="2019"/>
    <s v="117"/>
    <s v="4470010"/>
    <m/>
    <n v="-0.06"/>
    <s v="1362A - Non-Synchronized Reser"/>
    <n v="4"/>
    <m/>
    <s v="G0000117"/>
    <s v="PJM"/>
    <n v="0"/>
    <s v="2019-04-30"/>
    <s v="PJM_A_1646"/>
    <x v="0"/>
    <x v="0"/>
    <x v="0"/>
    <x v="0"/>
  </r>
  <r>
    <n v="2019"/>
    <s v="117"/>
    <s v="4470010"/>
    <m/>
    <n v="-7.16"/>
    <s v="1365 - Day-Ahead Scheduling Re"/>
    <n v="4"/>
    <m/>
    <s v="G0000117"/>
    <s v="PJM"/>
    <n v="0"/>
    <s v="2019-04-01"/>
    <s v="PJM_ER1642"/>
    <x v="0"/>
    <x v="0"/>
    <x v="0"/>
    <x v="0"/>
  </r>
  <r>
    <n v="2019"/>
    <s v="117"/>
    <s v="4470010"/>
    <m/>
    <n v="7.16"/>
    <s v="1365 - Day-Ahead Scheduling Re"/>
    <n v="4"/>
    <m/>
    <s v="G0000117"/>
    <s v="PJM"/>
    <n v="0"/>
    <s v="2019-04-30"/>
    <s v="PJM_A_1646"/>
    <x v="0"/>
    <x v="0"/>
    <x v="0"/>
    <x v="0"/>
  </r>
  <r>
    <n v="2019"/>
    <s v="117"/>
    <s v="4470010"/>
    <m/>
    <n v="4.8499999999999996"/>
    <s v="1365 - Day-Ahead Scheduling Re"/>
    <n v="4"/>
    <m/>
    <s v="G0000117"/>
    <s v="PJM"/>
    <n v="0"/>
    <s v="2019-04-30"/>
    <s v="PJM_E_6520"/>
    <x v="0"/>
    <x v="0"/>
    <x v="0"/>
    <x v="0"/>
  </r>
  <r>
    <n v="2019"/>
    <s v="117"/>
    <s v="4470010"/>
    <m/>
    <n v="0.99"/>
    <s v="1365 - Day-Ahead Scheduling Re"/>
    <n v="4"/>
    <m/>
    <s v="G0000117"/>
    <s v="PJM"/>
    <n v="0"/>
    <s v="2019-04-30"/>
    <s v="PJM_E_6524"/>
    <x v="0"/>
    <x v="0"/>
    <x v="0"/>
    <x v="0"/>
  </r>
  <r>
    <n v="2019"/>
    <s v="117"/>
    <s v="4470010"/>
    <m/>
    <n v="-0.01"/>
    <s v="1365A - Adj. to Day-ahead Sche"/>
    <n v="4"/>
    <m/>
    <s v="G0000117"/>
    <s v="PJM"/>
    <n v="0"/>
    <s v="2019-04-30"/>
    <s v="PJM_A_1646"/>
    <x v="0"/>
    <x v="0"/>
    <x v="0"/>
    <x v="0"/>
  </r>
  <r>
    <n v="2019"/>
    <s v="117"/>
    <s v="4470010"/>
    <m/>
    <n v="-490.96"/>
    <s v="1370 - Day-Ahead Operating Res"/>
    <n v="4"/>
    <m/>
    <s v="G0000117"/>
    <s v="PJM"/>
    <n v="0"/>
    <s v="2019-04-01"/>
    <s v="PJM_ER1642"/>
    <x v="0"/>
    <x v="0"/>
    <x v="0"/>
    <x v="0"/>
  </r>
  <r>
    <n v="2019"/>
    <s v="117"/>
    <s v="4470010"/>
    <m/>
    <n v="490.96"/>
    <s v="1370 - Day-Ahead Operating Res"/>
    <n v="4"/>
    <m/>
    <s v="G0000117"/>
    <s v="PJM"/>
    <n v="0"/>
    <s v="2019-04-30"/>
    <s v="PJM_A_1646"/>
    <x v="0"/>
    <x v="0"/>
    <x v="0"/>
    <x v="0"/>
  </r>
  <r>
    <n v="2019"/>
    <s v="117"/>
    <s v="4470010"/>
    <m/>
    <n v="17.170000000000002"/>
    <s v="1370 - Day-Ahead Operating Res"/>
    <n v="4"/>
    <m/>
    <s v="G0000117"/>
    <s v="PJM"/>
    <n v="0"/>
    <s v="2019-04-30"/>
    <s v="PJM_E_6520"/>
    <x v="0"/>
    <x v="0"/>
    <x v="0"/>
    <x v="0"/>
  </r>
  <r>
    <n v="2019"/>
    <s v="117"/>
    <s v="4470010"/>
    <m/>
    <n v="3.25"/>
    <s v="1370 - Day-Ahead Operating Res"/>
    <n v="4"/>
    <m/>
    <s v="G0000117"/>
    <s v="PJM"/>
    <n v="0"/>
    <s v="2019-04-30"/>
    <s v="PJM_E_6524"/>
    <x v="0"/>
    <x v="0"/>
    <x v="0"/>
    <x v="0"/>
  </r>
  <r>
    <n v="2019"/>
    <s v="117"/>
    <s v="4470010"/>
    <m/>
    <n v="-377.83"/>
    <s v="1375 - Balancing Operating Res"/>
    <n v="4"/>
    <m/>
    <s v="G0000117"/>
    <s v="PJM"/>
    <n v="0"/>
    <s v="2019-04-01"/>
    <s v="PJM_ER1642"/>
    <x v="0"/>
    <x v="0"/>
    <x v="0"/>
    <x v="0"/>
  </r>
  <r>
    <n v="2019"/>
    <s v="117"/>
    <s v="4470010"/>
    <m/>
    <n v="377.84"/>
    <s v="1375 - Balancing Operating Res"/>
    <n v="4"/>
    <m/>
    <s v="G0000117"/>
    <s v="PJM"/>
    <n v="0"/>
    <s v="2019-04-30"/>
    <s v="PJM_A_1646"/>
    <x v="0"/>
    <x v="0"/>
    <x v="0"/>
    <x v="0"/>
  </r>
  <r>
    <n v="2019"/>
    <s v="117"/>
    <s v="4470010"/>
    <m/>
    <n v="254.12"/>
    <s v="1375 - Balancing Operating Res"/>
    <n v="4"/>
    <m/>
    <s v="G0000117"/>
    <s v="PJM"/>
    <n v="0"/>
    <s v="2019-04-30"/>
    <s v="PJM_E_6520"/>
    <x v="0"/>
    <x v="0"/>
    <x v="0"/>
    <x v="0"/>
  </r>
  <r>
    <n v="2019"/>
    <s v="117"/>
    <s v="4470010"/>
    <m/>
    <n v="84.22"/>
    <s v="1375 - Balancing Operating Res"/>
    <n v="4"/>
    <m/>
    <s v="G0000117"/>
    <s v="PJM"/>
    <n v="0"/>
    <s v="2019-04-30"/>
    <s v="PJM_E_6524"/>
    <x v="0"/>
    <x v="0"/>
    <x v="0"/>
    <x v="0"/>
  </r>
  <r>
    <n v="2019"/>
    <s v="117"/>
    <s v="4470010"/>
    <m/>
    <n v="21.94"/>
    <s v="1375A - Adj. to Balancing Oper"/>
    <n v="4"/>
    <m/>
    <s v="G0000117"/>
    <s v="PJM"/>
    <n v="0"/>
    <s v="2019-04-30"/>
    <s v="PJM_A_1646"/>
    <x v="0"/>
    <x v="0"/>
    <x v="0"/>
    <x v="0"/>
  </r>
  <r>
    <n v="2019"/>
    <s v="117"/>
    <s v="4470010"/>
    <m/>
    <n v="-2.61"/>
    <s v="1376A - Adj. to Balancing Oper"/>
    <n v="4"/>
    <m/>
    <s v="G0000117"/>
    <s v="PJM"/>
    <n v="0"/>
    <s v="2019-04-30"/>
    <s v="PJM_A_1646"/>
    <x v="0"/>
    <x v="0"/>
    <x v="0"/>
    <x v="0"/>
  </r>
  <r>
    <n v="2019"/>
    <s v="117"/>
    <s v="4470010"/>
    <m/>
    <n v="1.53"/>
    <s v="1378 - Reactive Services Charg"/>
    <n v="4"/>
    <m/>
    <s v="G0000117"/>
    <s v="PJM"/>
    <n v="0"/>
    <s v="2019-04-30"/>
    <s v="PJM_E_6520"/>
    <x v="0"/>
    <x v="0"/>
    <x v="0"/>
    <x v="0"/>
  </r>
  <r>
    <n v="2019"/>
    <s v="117"/>
    <s v="4470010"/>
    <m/>
    <n v="-1022.26"/>
    <s v="1380 - Black Start Service Cha"/>
    <n v="4"/>
    <m/>
    <s v="G0000117"/>
    <s v="PJM"/>
    <n v="0"/>
    <s v="2019-04-01"/>
    <s v="PJM_ER1642"/>
    <x v="0"/>
    <x v="0"/>
    <x v="0"/>
    <x v="0"/>
  </r>
  <r>
    <n v="2019"/>
    <s v="117"/>
    <s v="4470010"/>
    <m/>
    <n v="1022.26"/>
    <s v="1380 - Black Start Service Cha"/>
    <n v="4"/>
    <m/>
    <s v="G0000117"/>
    <s v="PJM"/>
    <n v="0"/>
    <s v="2019-04-30"/>
    <s v="PJM_A_1646"/>
    <x v="0"/>
    <x v="0"/>
    <x v="0"/>
    <x v="0"/>
  </r>
  <r>
    <n v="2019"/>
    <s v="117"/>
    <s v="4470010"/>
    <m/>
    <n v="976.6"/>
    <s v="1380 - Black Start Service Cha"/>
    <n v="4"/>
    <m/>
    <s v="G0000117"/>
    <s v="PJM"/>
    <n v="0"/>
    <s v="2019-04-30"/>
    <s v="PJM_E_6520"/>
    <x v="0"/>
    <x v="0"/>
    <x v="0"/>
    <x v="0"/>
  </r>
  <r>
    <n v="2019"/>
    <s v="117"/>
    <s v="4470010"/>
    <m/>
    <n v="30"/>
    <s v="1380 - Black Start Service Cha"/>
    <n v="4"/>
    <m/>
    <s v="G0000117"/>
    <s v="PJM"/>
    <n v="0"/>
    <s v="2019-04-30"/>
    <s v="PJM_E_6524"/>
    <x v="0"/>
    <x v="0"/>
    <x v="0"/>
    <x v="0"/>
  </r>
  <r>
    <n v="2019"/>
    <s v="117"/>
    <s v="4470010"/>
    <m/>
    <n v="2008.49"/>
    <s v="1400 - Load Reconciliation for"/>
    <n v="4"/>
    <m/>
    <s v="G0000117"/>
    <s v="PJM"/>
    <n v="0"/>
    <s v="2019-04-01"/>
    <s v="PJM_ER1642"/>
    <x v="0"/>
    <x v="0"/>
    <x v="0"/>
    <x v="0"/>
  </r>
  <r>
    <n v="2019"/>
    <s v="117"/>
    <s v="4470010"/>
    <m/>
    <n v="-2008.49"/>
    <s v="1400 - Load Reconciliation for"/>
    <n v="4"/>
    <m/>
    <s v="G0000117"/>
    <s v="PJM"/>
    <n v="0"/>
    <s v="2019-04-30"/>
    <s v="PJM_A_1646"/>
    <x v="0"/>
    <x v="0"/>
    <x v="0"/>
    <x v="0"/>
  </r>
  <r>
    <n v="2019"/>
    <s v="117"/>
    <s v="4470010"/>
    <m/>
    <n v="-4819.5"/>
    <s v="1400 - Load Reconciliation for"/>
    <n v="4"/>
    <m/>
    <s v="G0000117"/>
    <s v="PJM"/>
    <n v="0"/>
    <s v="2019-04-30"/>
    <s v="PJM_E_6520"/>
    <x v="0"/>
    <x v="0"/>
    <x v="0"/>
    <x v="0"/>
  </r>
  <r>
    <n v="2019"/>
    <s v="117"/>
    <s v="4470010"/>
    <m/>
    <n v="-116.28"/>
    <s v="1400 - Load Reconciliation for"/>
    <n v="4"/>
    <m/>
    <s v="G0000117"/>
    <s v="PJM"/>
    <n v="0"/>
    <s v="2019-04-30"/>
    <s v="PJM_E_6524"/>
    <x v="0"/>
    <x v="0"/>
    <x v="0"/>
    <x v="0"/>
  </r>
  <r>
    <n v="2019"/>
    <s v="117"/>
    <s v="4470010"/>
    <m/>
    <n v="152.21"/>
    <s v="1410 - Load Reconciliation for"/>
    <n v="4"/>
    <m/>
    <s v="G0000117"/>
    <s v="PJM"/>
    <n v="0"/>
    <s v="2019-04-01"/>
    <s v="PJM_ER1642"/>
    <x v="0"/>
    <x v="0"/>
    <x v="0"/>
    <x v="0"/>
  </r>
  <r>
    <n v="2019"/>
    <s v="117"/>
    <s v="4470010"/>
    <m/>
    <n v="-152.21"/>
    <s v="1410 - Load Reconciliation for"/>
    <n v="4"/>
    <m/>
    <s v="G0000117"/>
    <s v="PJM"/>
    <n v="0"/>
    <s v="2019-04-30"/>
    <s v="PJM_A_1646"/>
    <x v="0"/>
    <x v="0"/>
    <x v="0"/>
    <x v="0"/>
  </r>
  <r>
    <n v="2019"/>
    <s v="117"/>
    <s v="4470010"/>
    <m/>
    <n v="-101.4"/>
    <s v="1410 - Load Reconciliation for"/>
    <n v="4"/>
    <m/>
    <s v="G0000117"/>
    <s v="PJM"/>
    <n v="0"/>
    <s v="2019-04-30"/>
    <s v="PJM_E_6520"/>
    <x v="0"/>
    <x v="0"/>
    <x v="0"/>
    <x v="0"/>
  </r>
  <r>
    <n v="2019"/>
    <s v="117"/>
    <s v="4470010"/>
    <m/>
    <n v="4.54"/>
    <s v="1410 - Load Reconciliation for"/>
    <n v="4"/>
    <m/>
    <s v="G0000117"/>
    <s v="PJM"/>
    <n v="0"/>
    <s v="2019-04-30"/>
    <s v="PJM_E_6524"/>
    <x v="0"/>
    <x v="0"/>
    <x v="0"/>
    <x v="0"/>
  </r>
  <r>
    <n v="2019"/>
    <s v="117"/>
    <s v="4470010"/>
    <m/>
    <n v="74.709999999999994"/>
    <s v="1420 - Load Reconciliation for"/>
    <n v="4"/>
    <m/>
    <s v="G0000117"/>
    <s v="PJM"/>
    <n v="0"/>
    <s v="2019-04-01"/>
    <s v="PJM_ER1642"/>
    <x v="0"/>
    <x v="0"/>
    <x v="0"/>
    <x v="0"/>
  </r>
  <r>
    <n v="2019"/>
    <s v="117"/>
    <s v="4470010"/>
    <m/>
    <n v="-74.709999999999994"/>
    <s v="1420 - Load Reconciliation for"/>
    <n v="4"/>
    <m/>
    <s v="G0000117"/>
    <s v="PJM"/>
    <n v="0"/>
    <s v="2019-04-30"/>
    <s v="PJM_A_1646"/>
    <x v="0"/>
    <x v="0"/>
    <x v="0"/>
    <x v="0"/>
  </r>
  <r>
    <n v="2019"/>
    <s v="117"/>
    <s v="4470010"/>
    <m/>
    <n v="-88.2"/>
    <s v="1420 - Load Reconciliation for"/>
    <n v="4"/>
    <m/>
    <s v="G0000117"/>
    <s v="PJM"/>
    <n v="0"/>
    <s v="2019-04-30"/>
    <s v="PJM_E_6520"/>
    <x v="0"/>
    <x v="0"/>
    <x v="0"/>
    <x v="0"/>
  </r>
  <r>
    <n v="2019"/>
    <s v="117"/>
    <s v="4470010"/>
    <m/>
    <n v="-1.94"/>
    <s v="1420 - Load Reconciliation for"/>
    <n v="4"/>
    <m/>
    <s v="G0000117"/>
    <s v="PJM"/>
    <n v="0"/>
    <s v="2019-04-30"/>
    <s v="PJM_E_6524"/>
    <x v="0"/>
    <x v="0"/>
    <x v="0"/>
    <x v="0"/>
  </r>
  <r>
    <n v="2019"/>
    <s v="117"/>
    <s v="4470010"/>
    <m/>
    <n v="-0.93"/>
    <s v="1430 - Load Reconciliation for"/>
    <n v="4"/>
    <m/>
    <s v="G0000117"/>
    <s v="PJM"/>
    <n v="0"/>
    <s v="2019-04-01"/>
    <s v="PJM_ER1642"/>
    <x v="0"/>
    <x v="0"/>
    <x v="0"/>
    <x v="0"/>
  </r>
  <r>
    <n v="2019"/>
    <s v="117"/>
    <s v="4470010"/>
    <m/>
    <n v="0.93"/>
    <s v="1430 - Load Reconciliation for"/>
    <n v="4"/>
    <m/>
    <s v="G0000117"/>
    <s v="PJM"/>
    <n v="0"/>
    <s v="2019-04-30"/>
    <s v="PJM_A_1646"/>
    <x v="0"/>
    <x v="0"/>
    <x v="0"/>
    <x v="0"/>
  </r>
  <r>
    <n v="2019"/>
    <s v="117"/>
    <s v="4470010"/>
    <m/>
    <n v="-1.8"/>
    <s v="1430 - Load Reconciliation for"/>
    <n v="4"/>
    <m/>
    <s v="G0000117"/>
    <s v="PJM"/>
    <n v="0"/>
    <s v="2019-04-30"/>
    <s v="PJM_E_6520"/>
    <x v="0"/>
    <x v="0"/>
    <x v="0"/>
    <x v="0"/>
  </r>
  <r>
    <n v="2019"/>
    <s v="117"/>
    <s v="4470010"/>
    <m/>
    <n v="28.21"/>
    <s v="1440 - Load Reconciliation for"/>
    <n v="4"/>
    <m/>
    <s v="G0000117"/>
    <s v="PJM"/>
    <n v="0"/>
    <s v="2019-04-01"/>
    <s v="PJM_ER1642"/>
    <x v="0"/>
    <x v="0"/>
    <x v="0"/>
    <x v="0"/>
  </r>
  <r>
    <n v="2019"/>
    <s v="117"/>
    <s v="4470010"/>
    <m/>
    <n v="-28.21"/>
    <s v="1440 - Load Reconciliation for"/>
    <n v="4"/>
    <m/>
    <s v="G0000117"/>
    <s v="PJM"/>
    <n v="0"/>
    <s v="2019-04-30"/>
    <s v="PJM_A_1646"/>
    <x v="0"/>
    <x v="0"/>
    <x v="0"/>
    <x v="0"/>
  </r>
  <r>
    <n v="2019"/>
    <s v="117"/>
    <s v="4470010"/>
    <m/>
    <n v="-52.2"/>
    <s v="1440 - Load Reconciliation for"/>
    <n v="4"/>
    <m/>
    <s v="G0000117"/>
    <s v="PJM"/>
    <n v="0"/>
    <s v="2019-04-30"/>
    <s v="PJM_E_6520"/>
    <x v="0"/>
    <x v="0"/>
    <x v="0"/>
    <x v="0"/>
  </r>
  <r>
    <n v="2019"/>
    <s v="117"/>
    <s v="4470010"/>
    <m/>
    <n v="-2.74"/>
    <s v="1440 - Load Reconciliation for"/>
    <n v="4"/>
    <m/>
    <s v="G0000117"/>
    <s v="PJM"/>
    <n v="0"/>
    <s v="2019-04-30"/>
    <s v="PJM_E_6524"/>
    <x v="0"/>
    <x v="0"/>
    <x v="0"/>
    <x v="0"/>
  </r>
  <r>
    <n v="2019"/>
    <s v="117"/>
    <s v="4470010"/>
    <m/>
    <n v="-2.17"/>
    <s v="1441 - Load Reconciliation for"/>
    <n v="4"/>
    <m/>
    <s v="G0000117"/>
    <s v="PJM"/>
    <n v="0"/>
    <s v="2019-04-01"/>
    <s v="PJM_ER1642"/>
    <x v="0"/>
    <x v="0"/>
    <x v="0"/>
    <x v="0"/>
  </r>
  <r>
    <n v="2019"/>
    <s v="117"/>
    <s v="4470010"/>
    <m/>
    <n v="2.17"/>
    <s v="1441 - Load Reconciliation for"/>
    <n v="4"/>
    <m/>
    <s v="G0000117"/>
    <s v="PJM"/>
    <n v="0"/>
    <s v="2019-04-30"/>
    <s v="PJM_A_1646"/>
    <x v="0"/>
    <x v="0"/>
    <x v="0"/>
    <x v="0"/>
  </r>
  <r>
    <n v="2019"/>
    <s v="117"/>
    <s v="4470010"/>
    <m/>
    <n v="4.2"/>
    <s v="1441 - Load Reconciliation for"/>
    <n v="4"/>
    <m/>
    <s v="G0000117"/>
    <s v="PJM"/>
    <n v="0"/>
    <s v="2019-04-30"/>
    <s v="PJM_E_6520"/>
    <x v="0"/>
    <x v="0"/>
    <x v="0"/>
    <x v="0"/>
  </r>
  <r>
    <n v="2019"/>
    <s v="117"/>
    <s v="4470010"/>
    <m/>
    <n v="0.3"/>
    <s v="1441 - Load Reconciliation for"/>
    <n v="4"/>
    <m/>
    <s v="G0000117"/>
    <s v="PJM"/>
    <n v="0"/>
    <s v="2019-04-30"/>
    <s v="PJM_E_6524"/>
    <x v="0"/>
    <x v="0"/>
    <x v="0"/>
    <x v="0"/>
  </r>
  <r>
    <n v="2019"/>
    <s v="117"/>
    <s v="4470010"/>
    <m/>
    <n v="0.62"/>
    <s v="1444 - Load Reconciliation for"/>
    <n v="4"/>
    <m/>
    <s v="G0000117"/>
    <s v="PJM"/>
    <n v="0"/>
    <s v="2019-04-01"/>
    <s v="PJM_ER1642"/>
    <x v="0"/>
    <x v="0"/>
    <x v="0"/>
    <x v="0"/>
  </r>
  <r>
    <n v="2019"/>
    <s v="117"/>
    <s v="4470010"/>
    <m/>
    <n v="-0.62"/>
    <s v="1444 - Load Reconciliation for"/>
    <n v="4"/>
    <m/>
    <s v="G0000117"/>
    <s v="PJM"/>
    <n v="0"/>
    <s v="2019-04-30"/>
    <s v="PJM_A_1646"/>
    <x v="0"/>
    <x v="0"/>
    <x v="0"/>
    <x v="0"/>
  </r>
  <r>
    <n v="2019"/>
    <s v="117"/>
    <s v="4470010"/>
    <m/>
    <n v="-1.2"/>
    <s v="1444 - Load Reconciliation for"/>
    <n v="4"/>
    <m/>
    <s v="G0000117"/>
    <s v="PJM"/>
    <n v="0"/>
    <s v="2019-04-30"/>
    <s v="PJM_E_6520"/>
    <x v="0"/>
    <x v="0"/>
    <x v="0"/>
    <x v="0"/>
  </r>
  <r>
    <n v="2019"/>
    <s v="117"/>
    <s v="4470010"/>
    <m/>
    <n v="8.06"/>
    <s v="1445 - Load Reconciliation for"/>
    <n v="4"/>
    <m/>
    <s v="G0000117"/>
    <s v="PJM"/>
    <n v="0"/>
    <s v="2019-04-01"/>
    <s v="PJM_ER1642"/>
    <x v="0"/>
    <x v="0"/>
    <x v="0"/>
    <x v="0"/>
  </r>
  <r>
    <n v="2019"/>
    <s v="117"/>
    <s v="4470010"/>
    <m/>
    <n v="-8.06"/>
    <s v="1445 - Load Reconciliation for"/>
    <n v="4"/>
    <m/>
    <s v="G0000117"/>
    <s v="PJM"/>
    <n v="0"/>
    <s v="2019-04-30"/>
    <s v="PJM_A_1646"/>
    <x v="0"/>
    <x v="0"/>
    <x v="0"/>
    <x v="0"/>
  </r>
  <r>
    <n v="2019"/>
    <s v="117"/>
    <s v="4470010"/>
    <m/>
    <n v="-15.3"/>
    <s v="1445 - Load Reconciliation for"/>
    <n v="4"/>
    <m/>
    <s v="G0000117"/>
    <s v="PJM"/>
    <n v="0"/>
    <s v="2019-04-30"/>
    <s v="PJM_E_6520"/>
    <x v="0"/>
    <x v="0"/>
    <x v="0"/>
    <x v="0"/>
  </r>
  <r>
    <n v="2019"/>
    <s v="117"/>
    <s v="4470010"/>
    <m/>
    <n v="-0.9"/>
    <s v="1445 - Load Reconciliation for"/>
    <n v="4"/>
    <m/>
    <s v="G0000117"/>
    <s v="PJM"/>
    <n v="0"/>
    <s v="2019-04-30"/>
    <s v="PJM_E_6524"/>
    <x v="0"/>
    <x v="0"/>
    <x v="0"/>
    <x v="0"/>
  </r>
  <r>
    <n v="2019"/>
    <s v="117"/>
    <s v="4470010"/>
    <m/>
    <n v="1.86"/>
    <s v="1447 - Load Reconciliation for"/>
    <n v="4"/>
    <m/>
    <s v="G0000117"/>
    <s v="PJM"/>
    <n v="0"/>
    <s v="2019-04-01"/>
    <s v="PJM_ER1642"/>
    <x v="0"/>
    <x v="0"/>
    <x v="0"/>
    <x v="0"/>
  </r>
  <r>
    <n v="2019"/>
    <s v="117"/>
    <s v="4470010"/>
    <m/>
    <n v="-1.86"/>
    <s v="1447 - Load Reconciliation for"/>
    <n v="4"/>
    <m/>
    <s v="G0000117"/>
    <s v="PJM"/>
    <n v="0"/>
    <s v="2019-04-30"/>
    <s v="PJM_A_1646"/>
    <x v="0"/>
    <x v="0"/>
    <x v="0"/>
    <x v="0"/>
  </r>
  <r>
    <n v="2019"/>
    <s v="117"/>
    <s v="4470010"/>
    <m/>
    <n v="-3"/>
    <s v="1447 - Load Reconciliation for"/>
    <n v="4"/>
    <m/>
    <s v="G0000117"/>
    <s v="PJM"/>
    <n v="0"/>
    <s v="2019-04-30"/>
    <s v="PJM_E_6520"/>
    <x v="0"/>
    <x v="0"/>
    <x v="0"/>
    <x v="0"/>
  </r>
  <r>
    <n v="2019"/>
    <s v="117"/>
    <s v="4470010"/>
    <m/>
    <n v="-0.04"/>
    <s v="1447 - Load Reconciliation for"/>
    <n v="4"/>
    <m/>
    <s v="G0000117"/>
    <s v="PJM"/>
    <n v="0"/>
    <s v="2019-04-30"/>
    <s v="PJM_E_6524"/>
    <x v="0"/>
    <x v="0"/>
    <x v="0"/>
    <x v="0"/>
  </r>
  <r>
    <n v="2019"/>
    <s v="117"/>
    <s v="4470010"/>
    <m/>
    <n v="2.17"/>
    <s v="1448 - Load Reconciliation for"/>
    <n v="4"/>
    <m/>
    <s v="G0000117"/>
    <s v="PJM"/>
    <n v="0"/>
    <s v="2019-04-01"/>
    <s v="PJM_ER1642"/>
    <x v="0"/>
    <x v="0"/>
    <x v="0"/>
    <x v="0"/>
  </r>
  <r>
    <n v="2019"/>
    <s v="117"/>
    <s v="4470010"/>
    <m/>
    <n v="-2.17"/>
    <s v="1448 - Load Reconciliation for"/>
    <n v="4"/>
    <m/>
    <s v="G0000117"/>
    <s v="PJM"/>
    <n v="0"/>
    <s v="2019-04-30"/>
    <s v="PJM_A_1646"/>
    <x v="0"/>
    <x v="0"/>
    <x v="0"/>
    <x v="0"/>
  </r>
  <r>
    <n v="2019"/>
    <s v="117"/>
    <s v="4470010"/>
    <m/>
    <n v="-4.2"/>
    <s v="1448 - Load Reconciliation for"/>
    <n v="4"/>
    <m/>
    <s v="G0000117"/>
    <s v="PJM"/>
    <n v="0"/>
    <s v="2019-04-30"/>
    <s v="PJM_E_6520"/>
    <x v="0"/>
    <x v="0"/>
    <x v="0"/>
    <x v="0"/>
  </r>
  <r>
    <n v="2019"/>
    <s v="117"/>
    <s v="4470010"/>
    <m/>
    <n v="-0.3"/>
    <s v="1448 - Load Reconciliation for"/>
    <n v="4"/>
    <m/>
    <s v="G0000117"/>
    <s v="PJM"/>
    <n v="0"/>
    <s v="2019-04-30"/>
    <s v="PJM_E_6524"/>
    <x v="0"/>
    <x v="0"/>
    <x v="0"/>
    <x v="0"/>
  </r>
  <r>
    <n v="2019"/>
    <s v="117"/>
    <s v="4470010"/>
    <m/>
    <n v="-1.24"/>
    <s v="1450 - Load Reconciliation for"/>
    <n v="4"/>
    <m/>
    <s v="G0000117"/>
    <s v="PJM"/>
    <n v="0"/>
    <s v="2019-04-01"/>
    <s v="PJM_ER1642"/>
    <x v="0"/>
    <x v="0"/>
    <x v="0"/>
    <x v="0"/>
  </r>
  <r>
    <n v="2019"/>
    <s v="117"/>
    <s v="4470010"/>
    <m/>
    <n v="1.55"/>
    <s v="1450 - Load Reconciliation for"/>
    <n v="4"/>
    <m/>
    <s v="G0000117"/>
    <s v="PJM"/>
    <n v="0"/>
    <s v="2019-04-30"/>
    <s v="PJM_A_1646"/>
    <x v="0"/>
    <x v="0"/>
    <x v="0"/>
    <x v="0"/>
  </r>
  <r>
    <n v="2019"/>
    <s v="117"/>
    <s v="4470010"/>
    <m/>
    <n v="1.5"/>
    <s v="1450 - Load Reconciliation for"/>
    <n v="4"/>
    <m/>
    <s v="G0000117"/>
    <s v="PJM"/>
    <n v="0"/>
    <s v="2019-04-30"/>
    <s v="PJM_E_6520"/>
    <x v="0"/>
    <x v="0"/>
    <x v="0"/>
    <x v="0"/>
  </r>
  <r>
    <n v="2019"/>
    <s v="117"/>
    <s v="4470010"/>
    <m/>
    <n v="4.96"/>
    <s v="1460 - Load Reconciliation for"/>
    <n v="4"/>
    <m/>
    <s v="G0000117"/>
    <s v="PJM"/>
    <n v="0"/>
    <s v="2019-04-01"/>
    <s v="PJM_ER1642"/>
    <x v="0"/>
    <x v="0"/>
    <x v="0"/>
    <x v="0"/>
  </r>
  <r>
    <n v="2019"/>
    <s v="117"/>
    <s v="4470010"/>
    <m/>
    <n v="-4.96"/>
    <s v="1460 - Load Reconciliation for"/>
    <n v="4"/>
    <m/>
    <s v="G0000117"/>
    <s v="PJM"/>
    <n v="0"/>
    <s v="2019-04-30"/>
    <s v="PJM_A_1646"/>
    <x v="0"/>
    <x v="0"/>
    <x v="0"/>
    <x v="0"/>
  </r>
  <r>
    <n v="2019"/>
    <s v="117"/>
    <s v="4470010"/>
    <m/>
    <n v="-12.9"/>
    <s v="1460 - Load Reconciliation for"/>
    <n v="4"/>
    <m/>
    <s v="G0000117"/>
    <s v="PJM"/>
    <n v="0"/>
    <s v="2019-04-30"/>
    <s v="PJM_E_6520"/>
    <x v="0"/>
    <x v="0"/>
    <x v="0"/>
    <x v="0"/>
  </r>
  <r>
    <n v="2019"/>
    <s v="117"/>
    <s v="4470010"/>
    <m/>
    <n v="-0.6"/>
    <s v="1460 - Load Reconciliation for"/>
    <n v="4"/>
    <m/>
    <s v="G0000117"/>
    <s v="PJM"/>
    <n v="0"/>
    <s v="2019-04-30"/>
    <s v="PJM_E_6524"/>
    <x v="0"/>
    <x v="0"/>
    <x v="0"/>
    <x v="0"/>
  </r>
  <r>
    <n v="2019"/>
    <s v="117"/>
    <s v="4470010"/>
    <m/>
    <n v="-0.06"/>
    <s v="1460A - Adj. to Load Reconcili"/>
    <n v="4"/>
    <m/>
    <s v="G0000117"/>
    <s v="PJM"/>
    <n v="0"/>
    <s v="2019-04-30"/>
    <s v="PJM_A_1646"/>
    <x v="0"/>
    <x v="0"/>
    <x v="0"/>
    <x v="0"/>
  </r>
  <r>
    <n v="2019"/>
    <s v="117"/>
    <s v="4470010"/>
    <m/>
    <n v="-0.31"/>
    <s v="1470 - Load Reconciliation for"/>
    <n v="4"/>
    <m/>
    <s v="G0000117"/>
    <s v="PJM"/>
    <n v="0"/>
    <s v="2019-04-01"/>
    <s v="PJM_ER1642"/>
    <x v="0"/>
    <x v="0"/>
    <x v="0"/>
    <x v="0"/>
  </r>
  <r>
    <n v="2019"/>
    <s v="117"/>
    <s v="4470010"/>
    <m/>
    <n v="0.31"/>
    <s v="1470 - Load Reconciliation for"/>
    <n v="4"/>
    <m/>
    <s v="G0000117"/>
    <s v="PJM"/>
    <n v="0"/>
    <s v="2019-04-30"/>
    <s v="PJM_A_1646"/>
    <x v="0"/>
    <x v="0"/>
    <x v="0"/>
    <x v="0"/>
  </r>
  <r>
    <n v="2019"/>
    <s v="117"/>
    <s v="4470010"/>
    <m/>
    <n v="-2.1"/>
    <s v="1470 - Load Reconciliation for"/>
    <n v="4"/>
    <m/>
    <s v="G0000117"/>
    <s v="PJM"/>
    <n v="0"/>
    <s v="2019-04-30"/>
    <s v="PJM_E_6520"/>
    <x v="0"/>
    <x v="0"/>
    <x v="0"/>
    <x v="0"/>
  </r>
  <r>
    <n v="2019"/>
    <s v="117"/>
    <s v="4470010"/>
    <m/>
    <n v="0.02"/>
    <s v="1470A - Adj. to Load Reconcili"/>
    <n v="4"/>
    <m/>
    <s v="G0000117"/>
    <s v="PJM"/>
    <n v="0"/>
    <s v="2019-04-30"/>
    <s v="PJM_A_1646"/>
    <x v="0"/>
    <x v="0"/>
    <x v="0"/>
    <x v="0"/>
  </r>
  <r>
    <n v="2019"/>
    <s v="117"/>
    <s v="4470010"/>
    <m/>
    <n v="-0.31"/>
    <s v="1472 - Load Reconciliation for"/>
    <n v="4"/>
    <m/>
    <s v="G0000117"/>
    <s v="PJM"/>
    <n v="0"/>
    <s v="2019-04-01"/>
    <s v="PJM_ER1642"/>
    <x v="0"/>
    <x v="0"/>
    <x v="0"/>
    <x v="0"/>
  </r>
  <r>
    <n v="2019"/>
    <s v="117"/>
    <s v="4470010"/>
    <m/>
    <n v="0.31"/>
    <s v="1472 - Load Reconciliation for"/>
    <n v="4"/>
    <m/>
    <s v="G0000117"/>
    <s v="PJM"/>
    <n v="0"/>
    <s v="2019-04-30"/>
    <s v="PJM_A_1646"/>
    <x v="0"/>
    <x v="0"/>
    <x v="0"/>
    <x v="0"/>
  </r>
  <r>
    <n v="2019"/>
    <s v="117"/>
    <s v="4470010"/>
    <m/>
    <n v="0"/>
    <s v="1472 - Load Reconciliation for"/>
    <n v="4"/>
    <m/>
    <s v="G0000117"/>
    <s v="PJM"/>
    <n v="0"/>
    <s v="2019-04-30"/>
    <s v="PJM_E_6520"/>
    <x v="0"/>
    <x v="0"/>
    <x v="0"/>
    <x v="0"/>
  </r>
  <r>
    <n v="2019"/>
    <s v="117"/>
    <s v="4470010"/>
    <m/>
    <n v="-0.28999999999999998"/>
    <s v="1472A - Load Reconciliation fo"/>
    <n v="4"/>
    <m/>
    <s v="G0000117"/>
    <s v="PJM"/>
    <n v="0"/>
    <s v="2019-04-30"/>
    <s v="PJM_A_1646"/>
    <x v="0"/>
    <x v="0"/>
    <x v="0"/>
    <x v="0"/>
  </r>
  <r>
    <n v="2019"/>
    <s v="117"/>
    <s v="4470010"/>
    <m/>
    <n v="-0.31"/>
    <s v="1475 - Load Reconciliation for"/>
    <n v="4"/>
    <m/>
    <s v="G0000117"/>
    <s v="PJM"/>
    <n v="0"/>
    <s v="2019-04-01"/>
    <s v="PJM_ER1642"/>
    <x v="0"/>
    <x v="0"/>
    <x v="0"/>
    <x v="0"/>
  </r>
  <r>
    <n v="2019"/>
    <s v="117"/>
    <s v="4470010"/>
    <m/>
    <n v="0.31"/>
    <s v="1475 - Load Reconciliation for"/>
    <n v="4"/>
    <m/>
    <s v="G0000117"/>
    <s v="PJM"/>
    <n v="0"/>
    <s v="2019-04-30"/>
    <s v="PJM_A_1646"/>
    <x v="0"/>
    <x v="0"/>
    <x v="0"/>
    <x v="0"/>
  </r>
  <r>
    <n v="2019"/>
    <s v="117"/>
    <s v="4470010"/>
    <m/>
    <n v="0.02"/>
    <s v="1475A - Adj to Day-Ahead Sched"/>
    <n v="4"/>
    <m/>
    <s v="G0000117"/>
    <s v="PJM"/>
    <n v="0"/>
    <s v="2019-04-30"/>
    <s v="PJM_A_1646"/>
    <x v="0"/>
    <x v="0"/>
    <x v="0"/>
    <x v="0"/>
  </r>
  <r>
    <n v="2019"/>
    <s v="117"/>
    <s v="4470010"/>
    <m/>
    <n v="-3.41"/>
    <s v="1478 - Load Reconciliation for"/>
    <n v="4"/>
    <m/>
    <s v="G0000117"/>
    <s v="PJM"/>
    <n v="0"/>
    <s v="2019-04-01"/>
    <s v="PJM_ER1642"/>
    <x v="0"/>
    <x v="0"/>
    <x v="0"/>
    <x v="0"/>
  </r>
  <r>
    <n v="2019"/>
    <s v="117"/>
    <s v="4470010"/>
    <m/>
    <n v="3.41"/>
    <s v="1478 - Load Reconciliation for"/>
    <n v="4"/>
    <m/>
    <s v="G0000117"/>
    <s v="PJM"/>
    <n v="0"/>
    <s v="2019-04-30"/>
    <s v="PJM_A_1646"/>
    <x v="0"/>
    <x v="0"/>
    <x v="0"/>
    <x v="0"/>
  </r>
  <r>
    <n v="2019"/>
    <s v="117"/>
    <s v="4470010"/>
    <m/>
    <n v="-0.9"/>
    <s v="1478 - Load Reconciliation for"/>
    <n v="4"/>
    <m/>
    <s v="G0000117"/>
    <s v="PJM"/>
    <n v="0"/>
    <s v="2019-04-30"/>
    <s v="PJM_E_6520"/>
    <x v="0"/>
    <x v="0"/>
    <x v="0"/>
    <x v="0"/>
  </r>
  <r>
    <n v="2019"/>
    <s v="117"/>
    <s v="4470010"/>
    <m/>
    <n v="0.26"/>
    <s v="1478 - Load Reconciliation for"/>
    <n v="4"/>
    <m/>
    <s v="G0000117"/>
    <s v="PJM"/>
    <n v="0"/>
    <s v="2019-04-30"/>
    <s v="PJM_E_6524"/>
    <x v="0"/>
    <x v="0"/>
    <x v="0"/>
    <x v="0"/>
  </r>
  <r>
    <n v="2019"/>
    <s v="117"/>
    <s v="4470010"/>
    <m/>
    <n v="2.2599999999999998"/>
    <s v="1478A - Adj. to Load Reconcili"/>
    <n v="4"/>
    <m/>
    <s v="G0000117"/>
    <s v="PJM"/>
    <n v="0"/>
    <s v="2019-04-30"/>
    <s v="PJM_A_1646"/>
    <x v="0"/>
    <x v="0"/>
    <x v="0"/>
    <x v="0"/>
  </r>
  <r>
    <n v="2019"/>
    <s v="117"/>
    <s v="4470010"/>
    <m/>
    <n v="-236429.65"/>
    <s v="1610 - Locational Reliability"/>
    <n v="4"/>
    <m/>
    <s v="G0000117"/>
    <s v="PJM"/>
    <n v="0"/>
    <s v="2019-04-01"/>
    <s v="PJM_ER1642"/>
    <x v="0"/>
    <x v="0"/>
    <x v="0"/>
    <x v="0"/>
  </r>
  <r>
    <n v="2019"/>
    <s v="117"/>
    <s v="4470010"/>
    <m/>
    <n v="236429.65"/>
    <s v="1610 - Locational Reliability"/>
    <n v="4"/>
    <m/>
    <s v="G0000117"/>
    <s v="PJM"/>
    <n v="0"/>
    <s v="2019-04-30"/>
    <s v="PJM_A_1646"/>
    <x v="0"/>
    <x v="0"/>
    <x v="0"/>
    <x v="0"/>
  </r>
  <r>
    <n v="2019"/>
    <s v="117"/>
    <s v="4470010"/>
    <m/>
    <n v="193431.84"/>
    <s v="1610 - Locational Reliability"/>
    <n v="4"/>
    <m/>
    <s v="G0000117"/>
    <s v="PJM"/>
    <n v="0"/>
    <s v="2019-04-30"/>
    <s v="PJM_E_6520"/>
    <x v="0"/>
    <x v="0"/>
    <x v="0"/>
    <x v="0"/>
  </r>
  <r>
    <n v="2019"/>
    <s v="117"/>
    <s v="4470010"/>
    <m/>
    <n v="33155.31"/>
    <s v="1610 - Locational Reliability"/>
    <n v="4"/>
    <m/>
    <s v="G0000117"/>
    <s v="PJM"/>
    <n v="0"/>
    <s v="2019-04-30"/>
    <s v="PJM_E_6524"/>
    <x v="0"/>
    <x v="0"/>
    <x v="0"/>
    <x v="0"/>
  </r>
  <r>
    <n v="2019"/>
    <s v="117"/>
    <s v="4470010"/>
    <m/>
    <n v="-42.99"/>
    <s v="1720 - RTO Start-up Cost Recov"/>
    <n v="4"/>
    <m/>
    <s v="G0000117"/>
    <s v="PJM"/>
    <n v="0"/>
    <s v="2019-04-01"/>
    <s v="PJM_ER1642"/>
    <x v="0"/>
    <x v="0"/>
    <x v="0"/>
    <x v="0"/>
  </r>
  <r>
    <n v="2019"/>
    <s v="117"/>
    <s v="4470010"/>
    <m/>
    <n v="57.79"/>
    <s v="1720 - RTO Start-up Cost Recov"/>
    <n v="4"/>
    <m/>
    <s v="G0000117"/>
    <s v="PJM"/>
    <n v="0"/>
    <s v="2019-04-30"/>
    <s v="PJM_A_1646"/>
    <x v="0"/>
    <x v="0"/>
    <x v="0"/>
    <x v="0"/>
  </r>
  <r>
    <n v="2019"/>
    <s v="117"/>
    <s v="4470010"/>
    <m/>
    <n v="55.35"/>
    <s v="1720 - RTO Start-up Cost Recov"/>
    <n v="4"/>
    <m/>
    <s v="G0000117"/>
    <s v="PJM"/>
    <n v="0"/>
    <s v="2019-04-30"/>
    <s v="PJM_E_6520"/>
    <x v="0"/>
    <x v="0"/>
    <x v="0"/>
    <x v="0"/>
  </r>
  <r>
    <n v="2019"/>
    <s v="117"/>
    <s v="4470010"/>
    <m/>
    <n v="30.69"/>
    <s v="1952 - Deferred Tax Adjustment"/>
    <n v="4"/>
    <m/>
    <s v="G0000117"/>
    <s v="PJM"/>
    <n v="0"/>
    <s v="2019-04-30"/>
    <s v="PJM_A_1646"/>
    <x v="0"/>
    <x v="0"/>
    <x v="0"/>
    <x v="0"/>
  </r>
  <r>
    <n v="2019"/>
    <s v="117"/>
    <s v="4470010"/>
    <m/>
    <n v="136.5"/>
    <s v="2140 - Non-Firm Point-to-Point"/>
    <n v="4"/>
    <m/>
    <s v="G0000117"/>
    <s v="PJM"/>
    <n v="0"/>
    <s v="2019-04-01"/>
    <s v="PJM_ER1642"/>
    <x v="0"/>
    <x v="0"/>
    <x v="0"/>
    <x v="0"/>
  </r>
  <r>
    <n v="2019"/>
    <s v="117"/>
    <s v="4470010"/>
    <m/>
    <n v="-146.13"/>
    <s v="2140 - Non-Firm Point-to-Point"/>
    <n v="4"/>
    <m/>
    <s v="G0000117"/>
    <s v="PJM"/>
    <n v="0"/>
    <s v="2019-04-30"/>
    <s v="PJM_A_1646"/>
    <x v="0"/>
    <x v="0"/>
    <x v="0"/>
    <x v="0"/>
  </r>
  <r>
    <n v="2019"/>
    <s v="117"/>
    <s v="4470010"/>
    <m/>
    <n v="-117.6"/>
    <s v="2140 - Non-Firm Point-to-Point"/>
    <n v="4"/>
    <m/>
    <s v="G0000117"/>
    <s v="PJM"/>
    <n v="0"/>
    <s v="2019-04-30"/>
    <s v="PJM_E_6520"/>
    <x v="0"/>
    <x v="0"/>
    <x v="0"/>
    <x v="0"/>
  </r>
  <r>
    <n v="2019"/>
    <s v="117"/>
    <s v="4470010"/>
    <m/>
    <n v="-9.26"/>
    <s v="2140A - Adj. to Non-Firm Point"/>
    <n v="4"/>
    <m/>
    <s v="G0000117"/>
    <s v="PJM"/>
    <n v="0"/>
    <s v="2019-04-30"/>
    <s v="PJM_A_1646"/>
    <x v="0"/>
    <x v="0"/>
    <x v="0"/>
    <x v="0"/>
  </r>
  <r>
    <n v="2019"/>
    <s v="117"/>
    <s v="4470010"/>
    <m/>
    <n v="-2776.15"/>
    <s v="2215 - Balancing Transmission"/>
    <n v="4"/>
    <m/>
    <s v="G0000117"/>
    <s v="PJM"/>
    <n v="0"/>
    <s v="2019-04-01"/>
    <s v="PJM_ER1642"/>
    <x v="0"/>
    <x v="0"/>
    <x v="0"/>
    <x v="0"/>
  </r>
  <r>
    <n v="2019"/>
    <s v="117"/>
    <s v="4470010"/>
    <m/>
    <n v="2776.15"/>
    <s v="2215 - Balancing Transmission"/>
    <n v="4"/>
    <m/>
    <s v="G0000117"/>
    <s v="PJM"/>
    <n v="0"/>
    <s v="2019-04-30"/>
    <s v="PJM_A_1646"/>
    <x v="0"/>
    <x v="0"/>
    <x v="0"/>
    <x v="0"/>
  </r>
  <r>
    <n v="2019"/>
    <s v="117"/>
    <s v="4470010"/>
    <m/>
    <n v="692.44"/>
    <s v="2215 - Balancing Transmission"/>
    <n v="4"/>
    <m/>
    <s v="G0000117"/>
    <s v="PJM"/>
    <n v="0"/>
    <s v="2019-04-30"/>
    <s v="PJM_E_6520"/>
    <x v="0"/>
    <x v="0"/>
    <x v="0"/>
    <x v="0"/>
  </r>
  <r>
    <n v="2019"/>
    <s v="117"/>
    <s v="4470010"/>
    <m/>
    <n v="123.15"/>
    <s v="2215 - Balancing Transmission"/>
    <n v="4"/>
    <m/>
    <s v="G0000117"/>
    <s v="PJM"/>
    <n v="0"/>
    <s v="2019-04-30"/>
    <s v="PJM_E_6524"/>
    <x v="0"/>
    <x v="0"/>
    <x v="0"/>
    <x v="0"/>
  </r>
  <r>
    <n v="2019"/>
    <s v="117"/>
    <s v="4470010"/>
    <m/>
    <n v="4780.41"/>
    <s v="2220 - Transmission Losses Cre"/>
    <n v="4"/>
    <m/>
    <s v="G0000117"/>
    <s v="PJM"/>
    <n v="0"/>
    <s v="2019-04-01"/>
    <s v="PJM_ER1642"/>
    <x v="0"/>
    <x v="0"/>
    <x v="0"/>
    <x v="0"/>
  </r>
  <r>
    <n v="2019"/>
    <s v="117"/>
    <s v="4470010"/>
    <m/>
    <n v="-4780.41"/>
    <s v="2220 - Transmission Losses Cre"/>
    <n v="4"/>
    <m/>
    <s v="G0000117"/>
    <s v="PJM"/>
    <n v="0"/>
    <s v="2019-04-30"/>
    <s v="PJM_A_1646"/>
    <x v="0"/>
    <x v="0"/>
    <x v="0"/>
    <x v="0"/>
  </r>
  <r>
    <n v="2019"/>
    <s v="117"/>
    <s v="4470010"/>
    <m/>
    <n v="-2188.0700000000002"/>
    <s v="2220 - Transmission Losses Cre"/>
    <n v="4"/>
    <m/>
    <s v="G0000117"/>
    <s v="PJM"/>
    <n v="0"/>
    <s v="2019-04-30"/>
    <s v="PJM_E_6520"/>
    <x v="0"/>
    <x v="0"/>
    <x v="0"/>
    <x v="0"/>
  </r>
  <r>
    <n v="2019"/>
    <s v="117"/>
    <s v="4470010"/>
    <m/>
    <n v="-381.89"/>
    <s v="2220 - Transmission Losses Cre"/>
    <n v="4"/>
    <m/>
    <s v="G0000117"/>
    <s v="PJM"/>
    <n v="0"/>
    <s v="2019-04-30"/>
    <s v="PJM_E_6524"/>
    <x v="0"/>
    <x v="0"/>
    <x v="0"/>
    <x v="0"/>
  </r>
  <r>
    <n v="2019"/>
    <s v="117"/>
    <s v="4470010"/>
    <m/>
    <n v="-8.84"/>
    <s v="2220A - Adj. to Transmission L"/>
    <n v="4"/>
    <m/>
    <s v="G0000117"/>
    <s v="PJM"/>
    <n v="0"/>
    <s v="2019-04-30"/>
    <s v="PJM_A_1646"/>
    <x v="0"/>
    <x v="0"/>
    <x v="0"/>
    <x v="0"/>
  </r>
  <r>
    <n v="2019"/>
    <s v="117"/>
    <s v="4470010"/>
    <m/>
    <n v="-3.9"/>
    <s v="2390 - Fuel Cost Policy Penalt"/>
    <n v="4"/>
    <m/>
    <s v="G0000117"/>
    <s v="PJM"/>
    <n v="0"/>
    <s v="2019-04-30"/>
    <s v="PJM_A_1646"/>
    <x v="0"/>
    <x v="0"/>
    <x v="0"/>
    <x v="0"/>
  </r>
  <r>
    <n v="2019"/>
    <s v="117"/>
    <s v="4470010"/>
    <m/>
    <n v="-8"/>
    <s v="2390A - Fuel Cost Policy Penal"/>
    <n v="4"/>
    <m/>
    <s v="G0000117"/>
    <s v="PJM"/>
    <n v="0"/>
    <s v="2019-04-30"/>
    <s v="PJM_A_1646"/>
    <x v="0"/>
    <x v="0"/>
    <x v="0"/>
    <x v="0"/>
  </r>
  <r>
    <n v="2019"/>
    <s v="117"/>
    <s v="4470010"/>
    <m/>
    <n v="-0.01"/>
    <s v="2415 - Balancing Transmission"/>
    <n v="4"/>
    <m/>
    <s v="G0000117"/>
    <s v="PJM"/>
    <n v="0"/>
    <s v="2019-04-01"/>
    <s v="PJM_ER1642"/>
    <x v="0"/>
    <x v="0"/>
    <x v="0"/>
    <x v="0"/>
  </r>
  <r>
    <n v="2019"/>
    <s v="117"/>
    <s v="4470010"/>
    <m/>
    <n v="0"/>
    <s v="2415 - Balancing Transmission"/>
    <n v="4"/>
    <m/>
    <s v="G0000117"/>
    <s v="PJM"/>
    <n v="0"/>
    <s v="2019-04-30"/>
    <s v="PJM_A_1646"/>
    <x v="0"/>
    <x v="0"/>
    <x v="0"/>
    <x v="0"/>
  </r>
  <r>
    <n v="2019"/>
    <s v="117"/>
    <s v="4470010"/>
    <m/>
    <n v="-14.7"/>
    <s v="2415 - Balancing Transmission"/>
    <n v="4"/>
    <m/>
    <s v="G0000117"/>
    <s v="PJM"/>
    <n v="0"/>
    <s v="2019-04-30"/>
    <s v="PJM_E_6520"/>
    <x v="0"/>
    <x v="0"/>
    <x v="0"/>
    <x v="0"/>
  </r>
  <r>
    <n v="2019"/>
    <s v="117"/>
    <s v="4470010"/>
    <m/>
    <n v="2.96"/>
    <s v="2415 - Balancing Transmission"/>
    <n v="4"/>
    <m/>
    <s v="G0000117"/>
    <s v="PJM"/>
    <n v="0"/>
    <s v="2019-04-30"/>
    <s v="PJM_E_6524"/>
    <x v="0"/>
    <x v="0"/>
    <x v="0"/>
    <x v="0"/>
  </r>
  <r>
    <n v="2019"/>
    <s v="117"/>
    <s v="4470010"/>
    <m/>
    <n v="-25.42"/>
    <s v="2420 - Load Reconciliation for"/>
    <n v="4"/>
    <m/>
    <s v="G0000117"/>
    <s v="PJM"/>
    <n v="0"/>
    <s v="2019-04-01"/>
    <s v="PJM_ER1642"/>
    <x v="0"/>
    <x v="0"/>
    <x v="0"/>
    <x v="0"/>
  </r>
  <r>
    <n v="2019"/>
    <s v="117"/>
    <s v="4470010"/>
    <m/>
    <n v="25.42"/>
    <s v="2420 - Load Reconciliation for"/>
    <n v="4"/>
    <m/>
    <s v="G0000117"/>
    <s v="PJM"/>
    <n v="0"/>
    <s v="2019-04-30"/>
    <s v="PJM_A_1646"/>
    <x v="0"/>
    <x v="0"/>
    <x v="0"/>
    <x v="0"/>
  </r>
  <r>
    <n v="2019"/>
    <s v="117"/>
    <s v="4470010"/>
    <m/>
    <n v="57"/>
    <s v="2420 - Load Reconciliation for"/>
    <n v="4"/>
    <m/>
    <s v="G0000117"/>
    <s v="PJM"/>
    <n v="0"/>
    <s v="2019-04-30"/>
    <s v="PJM_E_6520"/>
    <x v="0"/>
    <x v="0"/>
    <x v="0"/>
    <x v="0"/>
  </r>
  <r>
    <n v="2019"/>
    <s v="117"/>
    <s v="4470010"/>
    <m/>
    <n v="2.14"/>
    <s v="2420 - Load Reconciliation for"/>
    <n v="4"/>
    <m/>
    <s v="G0000117"/>
    <s v="PJM"/>
    <n v="0"/>
    <s v="2019-04-30"/>
    <s v="PJM_E_6524"/>
    <x v="0"/>
    <x v="0"/>
    <x v="0"/>
    <x v="0"/>
  </r>
  <r>
    <n v="2019"/>
    <s v="117"/>
    <s v="4470010"/>
    <m/>
    <n v="12511.69"/>
    <s v="2510 - Auction Revenue Rights"/>
    <n v="4"/>
    <m/>
    <s v="G0000117"/>
    <s v="PJM"/>
    <n v="0"/>
    <s v="2019-04-01"/>
    <s v="PJM_ER1642"/>
    <x v="0"/>
    <x v="0"/>
    <x v="0"/>
    <x v="0"/>
  </r>
  <r>
    <n v="2019"/>
    <s v="117"/>
    <s v="4470010"/>
    <m/>
    <n v="-12511.72"/>
    <s v="2510 - Auction Revenue Rights"/>
    <n v="4"/>
    <m/>
    <s v="G0000117"/>
    <s v="PJM"/>
    <n v="0"/>
    <s v="2019-04-30"/>
    <s v="PJM_A_1646"/>
    <x v="0"/>
    <x v="0"/>
    <x v="0"/>
    <x v="0"/>
  </r>
  <r>
    <n v="2019"/>
    <s v="117"/>
    <s v="4470010"/>
    <m/>
    <n v="-8948.3700000000008"/>
    <s v="2510 - Auction Revenue Rights"/>
    <n v="4"/>
    <m/>
    <s v="G0000117"/>
    <s v="PJM"/>
    <n v="0"/>
    <s v="2019-04-30"/>
    <s v="PJM_E_6520"/>
    <x v="0"/>
    <x v="0"/>
    <x v="0"/>
    <x v="0"/>
  </r>
  <r>
    <n v="2019"/>
    <s v="117"/>
    <s v="4470010"/>
    <m/>
    <n v="-3065.54"/>
    <s v="2510 - Auction Revenue Rights"/>
    <n v="4"/>
    <m/>
    <s v="G0000117"/>
    <s v="PJM"/>
    <n v="0"/>
    <s v="2019-04-30"/>
    <s v="PJM_E_6524"/>
    <x v="0"/>
    <x v="0"/>
    <x v="0"/>
    <x v="0"/>
  </r>
  <r>
    <n v="2019"/>
    <s v="117"/>
    <s v="4470010"/>
    <m/>
    <n v="149.66999999999999"/>
    <s v="2640 - ICTR for Transmission E"/>
    <n v="4"/>
    <m/>
    <s v="G0000117"/>
    <s v="PJM"/>
    <n v="0"/>
    <s v="2019-04-01"/>
    <s v="PJM_ER1642"/>
    <x v="0"/>
    <x v="0"/>
    <x v="0"/>
    <x v="0"/>
  </r>
  <r>
    <n v="2019"/>
    <s v="117"/>
    <s v="4470010"/>
    <m/>
    <n v="-149.66999999999999"/>
    <s v="2640 - ICTR for Transmission E"/>
    <n v="4"/>
    <m/>
    <s v="G0000117"/>
    <s v="PJM"/>
    <n v="0"/>
    <s v="2019-04-30"/>
    <s v="PJM_A_1646"/>
    <x v="0"/>
    <x v="0"/>
    <x v="0"/>
    <x v="0"/>
  </r>
  <r>
    <n v="2019"/>
    <s v="117"/>
    <s v="4470010"/>
    <m/>
    <n v="-116.39"/>
    <s v="2640 - ICTR for Transmission E"/>
    <n v="4"/>
    <m/>
    <s v="G0000117"/>
    <s v="PJM"/>
    <n v="0"/>
    <s v="2019-04-30"/>
    <s v="PJM_E_6520"/>
    <x v="0"/>
    <x v="0"/>
    <x v="0"/>
    <x v="0"/>
  </r>
  <r>
    <n v="2019"/>
    <s v="117"/>
    <s v="4470010"/>
    <m/>
    <n v="-26.91"/>
    <s v="2640 - ICTR for Transmission E"/>
    <n v="4"/>
    <m/>
    <s v="G0000117"/>
    <s v="PJM"/>
    <n v="0"/>
    <s v="2019-04-30"/>
    <s v="PJM_E_6524"/>
    <x v="0"/>
    <x v="0"/>
    <x v="0"/>
    <x v="0"/>
  </r>
  <r>
    <n v="2019"/>
    <s v="117"/>
    <s v="4470010"/>
    <m/>
    <n v="3.72"/>
    <s v="2661 - Capacity Resource Defic"/>
    <n v="4"/>
    <m/>
    <s v="G0000117"/>
    <s v="PJM"/>
    <n v="0"/>
    <s v="2019-04-01"/>
    <s v="PJM_ER1642"/>
    <x v="0"/>
    <x v="0"/>
    <x v="0"/>
    <x v="0"/>
  </r>
  <r>
    <n v="2019"/>
    <s v="117"/>
    <s v="4470010"/>
    <m/>
    <n v="-3.72"/>
    <s v="2661 - Capacity Resource Defic"/>
    <n v="4"/>
    <m/>
    <s v="G0000117"/>
    <s v="PJM"/>
    <n v="0"/>
    <s v="2019-04-30"/>
    <s v="PJM_A_1646"/>
    <x v="0"/>
    <x v="0"/>
    <x v="0"/>
    <x v="0"/>
  </r>
  <r>
    <n v="2019"/>
    <s v="117"/>
    <s v="4470010"/>
    <m/>
    <n v="-3"/>
    <s v="2661 - Capacity Resource Defic"/>
    <n v="4"/>
    <m/>
    <s v="G0000117"/>
    <s v="PJM"/>
    <n v="0"/>
    <s v="2019-04-30"/>
    <s v="PJM_E_6520"/>
    <x v="0"/>
    <x v="0"/>
    <x v="0"/>
    <x v="0"/>
  </r>
  <r>
    <n v="2019"/>
    <s v="117"/>
    <s v="4470010"/>
    <m/>
    <n v="-0.6"/>
    <s v="2661 - Capacity Resource Defic"/>
    <n v="4"/>
    <m/>
    <s v="G0000117"/>
    <s v="PJM"/>
    <n v="0"/>
    <s v="2019-04-30"/>
    <s v="PJM_E_6524"/>
    <x v="0"/>
    <x v="0"/>
    <x v="0"/>
    <x v="0"/>
  </r>
  <r>
    <n v="2019"/>
    <s v="117"/>
    <s v="4470010"/>
    <m/>
    <n v="-0.93"/>
    <s v="2666 - Load Management Test Fa"/>
    <n v="4"/>
    <m/>
    <s v="G0000117"/>
    <s v="PJM"/>
    <n v="0"/>
    <s v="2019-04-30"/>
    <s v="PJM_A_1646"/>
    <x v="0"/>
    <x v="0"/>
    <x v="0"/>
    <x v="0"/>
  </r>
  <r>
    <n v="2019"/>
    <s v="117"/>
    <s v="4470010"/>
    <m/>
    <n v="-26.49"/>
    <s v="2666A - Adj. to Load Managemen"/>
    <n v="4"/>
    <m/>
    <s v="G0000117"/>
    <s v="PJM"/>
    <n v="0"/>
    <s v="2019-04-30"/>
    <s v="PJM_A_1646"/>
    <x v="0"/>
    <x v="0"/>
    <x v="0"/>
    <x v="0"/>
  </r>
  <r>
    <n v="2019"/>
    <s v="117"/>
    <s v="4470010"/>
    <m/>
    <n v="102.86"/>
    <s v="Broker Comm - Actual"/>
    <n v="4"/>
    <m/>
    <s v="G0000117"/>
    <s v="AMRX2"/>
    <n v="0"/>
    <s v="2019-04-30"/>
    <s v="CA0420"/>
    <x v="0"/>
    <x v="0"/>
    <x v="1"/>
    <x v="0"/>
  </r>
  <r>
    <n v="2019"/>
    <s v="117"/>
    <s v="4470010"/>
    <m/>
    <n v="194.97"/>
    <s v="Broker Comm - Actual"/>
    <n v="4"/>
    <m/>
    <s v="G0000117"/>
    <s v="APBE2"/>
    <n v="0"/>
    <s v="2019-04-30"/>
    <s v="CA0420"/>
    <x v="0"/>
    <x v="0"/>
    <x v="2"/>
    <x v="0"/>
  </r>
  <r>
    <n v="2019"/>
    <s v="117"/>
    <s v="4470010"/>
    <m/>
    <n v="368.55"/>
    <s v="Broker Comm - Actual"/>
    <n v="4"/>
    <m/>
    <s v="G0000117"/>
    <s v="EVOF2"/>
    <n v="0"/>
    <s v="2019-04-30"/>
    <s v="CA0420"/>
    <x v="0"/>
    <x v="0"/>
    <x v="3"/>
    <x v="0"/>
  </r>
  <r>
    <n v="2019"/>
    <s v="117"/>
    <s v="4470010"/>
    <m/>
    <n v="772.1"/>
    <s v="Broker Comm - Actual"/>
    <n v="4"/>
    <m/>
    <s v="G0000117"/>
    <s v="ICET2"/>
    <n v="0"/>
    <s v="2019-04-30"/>
    <s v="CA0420"/>
    <x v="0"/>
    <x v="0"/>
    <x v="13"/>
    <x v="0"/>
  </r>
  <r>
    <n v="2019"/>
    <s v="117"/>
    <s v="4470010"/>
    <m/>
    <n v="193.12"/>
    <s v="Broker Comm - Actual"/>
    <n v="4"/>
    <m/>
    <s v="G0000117"/>
    <s v="IVGE2"/>
    <n v="0"/>
    <s v="2019-04-30"/>
    <s v="CA0420"/>
    <x v="0"/>
    <x v="0"/>
    <x v="4"/>
    <x v="0"/>
  </r>
  <r>
    <n v="2019"/>
    <s v="117"/>
    <s v="4470010"/>
    <m/>
    <n v="215.48"/>
    <s v="Broker Comm - Actual"/>
    <n v="4"/>
    <m/>
    <s v="G0000117"/>
    <s v="PREE2"/>
    <n v="0"/>
    <s v="2019-04-30"/>
    <s v="CA0420"/>
    <x v="0"/>
    <x v="0"/>
    <x v="5"/>
    <x v="0"/>
  </r>
  <r>
    <n v="2019"/>
    <s v="117"/>
    <s v="4470010"/>
    <m/>
    <n v="22.82"/>
    <s v="Broker Comm - Actual"/>
    <n v="4"/>
    <m/>
    <s v="G0000117"/>
    <s v="SPSR2"/>
    <n v="0"/>
    <s v="2019-04-30"/>
    <s v="CA0420"/>
    <x v="0"/>
    <x v="0"/>
    <x v="6"/>
    <x v="0"/>
  </r>
  <r>
    <n v="2019"/>
    <s v="117"/>
    <s v="4470010"/>
    <m/>
    <n v="209.57"/>
    <s v="Broker Comm - Actual"/>
    <n v="4"/>
    <m/>
    <s v="G0000117"/>
    <s v="TFSF2"/>
    <n v="0"/>
    <s v="2019-04-30"/>
    <s v="CA0420"/>
    <x v="0"/>
    <x v="0"/>
    <x v="7"/>
    <x v="0"/>
  </r>
  <r>
    <n v="2019"/>
    <s v="117"/>
    <s v="4470010"/>
    <m/>
    <n v="16.600000000000001"/>
    <s v="Broker Comm - Actual"/>
    <n v="4"/>
    <m/>
    <s v="G0000117"/>
    <s v="TRED2"/>
    <n v="0"/>
    <s v="2019-04-30"/>
    <s v="CA0420"/>
    <x v="0"/>
    <x v="0"/>
    <x v="14"/>
    <x v="0"/>
  </r>
  <r>
    <n v="2019"/>
    <s v="117"/>
    <s v="4470010"/>
    <m/>
    <n v="-102.86"/>
    <s v="Broker Comm - Estimate"/>
    <n v="4"/>
    <m/>
    <s v="G0000117"/>
    <s v="AMRX2"/>
    <n v="0"/>
    <s v="2019-04-01"/>
    <s v="CA0320"/>
    <x v="0"/>
    <x v="0"/>
    <x v="1"/>
    <x v="0"/>
  </r>
  <r>
    <n v="2019"/>
    <s v="117"/>
    <s v="4470010"/>
    <m/>
    <n v="1031.8399999999999"/>
    <s v="Broker Comm - Estimate"/>
    <n v="4"/>
    <m/>
    <s v="G0000117"/>
    <s v="AMRX2"/>
    <n v="0"/>
    <s v="2019-04-30"/>
    <s v="CA0320"/>
    <x v="0"/>
    <x v="0"/>
    <x v="1"/>
    <x v="0"/>
  </r>
  <r>
    <n v="2019"/>
    <s v="117"/>
    <s v="4470010"/>
    <m/>
    <n v="-194.97"/>
    <s v="Broker Comm - Estimate"/>
    <n v="4"/>
    <m/>
    <s v="G0000117"/>
    <s v="APBE2"/>
    <n v="0"/>
    <s v="2019-04-01"/>
    <s v="CA0320"/>
    <x v="0"/>
    <x v="0"/>
    <x v="2"/>
    <x v="0"/>
  </r>
  <r>
    <n v="2019"/>
    <s v="117"/>
    <s v="4470010"/>
    <m/>
    <n v="212.54"/>
    <s v="Broker Comm - Estimate"/>
    <n v="4"/>
    <m/>
    <s v="G0000117"/>
    <s v="APBE2"/>
    <n v="0"/>
    <s v="2019-04-30"/>
    <s v="CA0320"/>
    <x v="0"/>
    <x v="0"/>
    <x v="2"/>
    <x v="0"/>
  </r>
  <r>
    <n v="2019"/>
    <s v="117"/>
    <s v="4470010"/>
    <m/>
    <n v="-368.55"/>
    <s v="Broker Comm - Estimate"/>
    <n v="4"/>
    <m/>
    <s v="G0000117"/>
    <s v="EVOF2"/>
    <n v="0"/>
    <s v="2019-04-01"/>
    <s v="CA0320"/>
    <x v="0"/>
    <x v="0"/>
    <x v="3"/>
    <x v="0"/>
  </r>
  <r>
    <n v="2019"/>
    <s v="117"/>
    <s v="4470010"/>
    <m/>
    <n v="234.59"/>
    <s v="Broker Comm - Estimate"/>
    <n v="4"/>
    <m/>
    <s v="G0000117"/>
    <s v="EVOF2"/>
    <n v="0"/>
    <s v="2019-04-30"/>
    <s v="CA0320"/>
    <x v="0"/>
    <x v="0"/>
    <x v="3"/>
    <x v="0"/>
  </r>
  <r>
    <n v="2019"/>
    <s v="117"/>
    <s v="4470010"/>
    <m/>
    <n v="-740.7"/>
    <s v="Broker Comm - Estimate"/>
    <n v="4"/>
    <m/>
    <s v="G0000117"/>
    <s v="ICET2"/>
    <n v="0"/>
    <s v="2019-04-01"/>
    <s v="CA0320"/>
    <x v="0"/>
    <x v="0"/>
    <x v="13"/>
    <x v="0"/>
  </r>
  <r>
    <n v="2019"/>
    <s v="117"/>
    <s v="4470010"/>
    <m/>
    <n v="700.25"/>
    <s v="Broker Comm - Estimate"/>
    <n v="4"/>
    <m/>
    <s v="G0000117"/>
    <s v="ICET2"/>
    <n v="0"/>
    <s v="2019-04-30"/>
    <s v="CA0320"/>
    <x v="0"/>
    <x v="0"/>
    <x v="13"/>
    <x v="0"/>
  </r>
  <r>
    <n v="2019"/>
    <s v="117"/>
    <s v="4470010"/>
    <m/>
    <n v="-193.12"/>
    <s v="Broker Comm - Estimate"/>
    <n v="4"/>
    <m/>
    <s v="G0000117"/>
    <s v="IVGE2"/>
    <n v="0"/>
    <s v="2019-04-01"/>
    <s v="CA0320"/>
    <x v="0"/>
    <x v="0"/>
    <x v="4"/>
    <x v="0"/>
  </r>
  <r>
    <n v="2019"/>
    <s v="117"/>
    <s v="4470010"/>
    <m/>
    <n v="-215.48"/>
    <s v="Broker Comm - Estimate"/>
    <n v="4"/>
    <m/>
    <s v="G0000117"/>
    <s v="PREE2"/>
    <n v="0"/>
    <s v="2019-04-01"/>
    <s v="CA0320"/>
    <x v="0"/>
    <x v="0"/>
    <x v="5"/>
    <x v="0"/>
  </r>
  <r>
    <n v="2019"/>
    <s v="117"/>
    <s v="4470010"/>
    <m/>
    <n v="691.82"/>
    <s v="Broker Comm - Estimate"/>
    <n v="4"/>
    <m/>
    <s v="G0000117"/>
    <s v="PREE2"/>
    <n v="0"/>
    <s v="2019-04-30"/>
    <s v="CA0320"/>
    <x v="0"/>
    <x v="0"/>
    <x v="5"/>
    <x v="0"/>
  </r>
  <r>
    <n v="2019"/>
    <s v="117"/>
    <s v="4470010"/>
    <m/>
    <n v="96.56"/>
    <s v="Broker Comm - Estimate"/>
    <n v="4"/>
    <m/>
    <s v="G0000117"/>
    <s v="PVMF2"/>
    <n v="0"/>
    <s v="2019-04-30"/>
    <s v="CA0320"/>
    <x v="0"/>
    <x v="0"/>
    <x v="27"/>
    <x v="0"/>
  </r>
  <r>
    <n v="2019"/>
    <s v="117"/>
    <s v="4470010"/>
    <m/>
    <n v="-22.82"/>
    <s v="Broker Comm - Estimate"/>
    <n v="4"/>
    <m/>
    <s v="G0000117"/>
    <s v="SPSR2"/>
    <n v="0"/>
    <s v="2019-04-01"/>
    <s v="CA0320"/>
    <x v="0"/>
    <x v="0"/>
    <x v="6"/>
    <x v="0"/>
  </r>
  <r>
    <n v="2019"/>
    <s v="117"/>
    <s v="4470010"/>
    <m/>
    <n v="2.72"/>
    <s v="Broker Comm - Estimate"/>
    <n v="4"/>
    <m/>
    <s v="G0000117"/>
    <s v="SPSR2"/>
    <n v="0"/>
    <s v="2019-04-30"/>
    <s v="CA0320"/>
    <x v="0"/>
    <x v="0"/>
    <x v="6"/>
    <x v="0"/>
  </r>
  <r>
    <n v="2019"/>
    <s v="117"/>
    <s v="4470010"/>
    <m/>
    <n v="-209.57"/>
    <s v="Broker Comm - Estimate"/>
    <n v="4"/>
    <m/>
    <s v="G0000117"/>
    <s v="TFSF2"/>
    <n v="0"/>
    <s v="2019-04-01"/>
    <s v="CA0320"/>
    <x v="0"/>
    <x v="0"/>
    <x v="7"/>
    <x v="0"/>
  </r>
  <r>
    <n v="2019"/>
    <s v="117"/>
    <s v="4470010"/>
    <m/>
    <n v="125.76"/>
    <s v="Broker Comm - Estimate"/>
    <n v="4"/>
    <m/>
    <s v="G0000117"/>
    <s v="TFSF2"/>
    <n v="0"/>
    <s v="2019-04-30"/>
    <s v="CA0320"/>
    <x v="0"/>
    <x v="0"/>
    <x v="7"/>
    <x v="0"/>
  </r>
  <r>
    <n v="2019"/>
    <s v="117"/>
    <s v="4470010"/>
    <m/>
    <n v="-16.600000000000001"/>
    <s v="Broker Comm - Estimate"/>
    <n v="4"/>
    <m/>
    <s v="G0000117"/>
    <s v="TRED2"/>
    <n v="0"/>
    <s v="2019-04-01"/>
    <s v="CA0320"/>
    <x v="0"/>
    <x v="0"/>
    <x v="14"/>
    <x v="0"/>
  </r>
  <r>
    <n v="2019"/>
    <s v="117"/>
    <s v="4470010"/>
    <m/>
    <n v="31.01"/>
    <s v="Broker Comm - Estimate"/>
    <n v="4"/>
    <m/>
    <s v="G0000117"/>
    <s v="TRED2"/>
    <n v="0"/>
    <s v="2019-04-30"/>
    <s v="CA0320"/>
    <x v="0"/>
    <x v="0"/>
    <x v="14"/>
    <x v="0"/>
  </r>
  <r>
    <n v="2019"/>
    <s v="117"/>
    <s v="4470010"/>
    <m/>
    <n v="0.02"/>
    <s v="PJM (PAR) Adjustments"/>
    <n v="4"/>
    <m/>
    <s v="G0000117"/>
    <s v="PJM"/>
    <n v="0"/>
    <s v="2019-04-30"/>
    <s v="PJMMISCPAR"/>
    <x v="0"/>
    <x v="0"/>
    <x v="0"/>
    <x v="0"/>
  </r>
  <r>
    <n v="2019"/>
    <s v="117"/>
    <s v="4470010"/>
    <m/>
    <n v="0"/>
    <s v="PJM (PAR) Adjustments"/>
    <n v="4"/>
    <s v="KWH"/>
    <s v="G0000117"/>
    <s v="PJM"/>
    <n v="96230"/>
    <s v="2019-04-01"/>
    <s v="PJM_PAR_E"/>
    <x v="0"/>
    <x v="0"/>
    <x v="0"/>
    <x v="0"/>
  </r>
  <r>
    <n v="2019"/>
    <s v="117"/>
    <s v="4470010"/>
    <m/>
    <n v="-60.91"/>
    <s v="PJM (PAR) Adjustments"/>
    <n v="4"/>
    <s v="KWH"/>
    <s v="G0000117"/>
    <s v="PJM"/>
    <n v="-96230"/>
    <s v="2019-04-30"/>
    <s v="PJM_PAR_A"/>
    <x v="0"/>
    <x v="0"/>
    <x v="0"/>
    <x v="0"/>
  </r>
  <r>
    <n v="2019"/>
    <s v="117"/>
    <s v="4470010"/>
    <m/>
    <n v="0"/>
    <s v="PJM (PAR) Adjustments"/>
    <n v="4"/>
    <s v="KWH"/>
    <s v="G0000117"/>
    <s v="PJM"/>
    <n v="-204774"/>
    <s v="2019-04-30"/>
    <s v="PJM_PAR_E"/>
    <x v="0"/>
    <x v="0"/>
    <x v="0"/>
    <x v="0"/>
  </r>
  <r>
    <n v="2019"/>
    <s v="117"/>
    <s v="4470027"/>
    <m/>
    <n v="315.72000000000003"/>
    <s v="COOH2 APR 19"/>
    <n v="4"/>
    <m/>
    <s v="G0000117"/>
    <s v="COOH2"/>
    <n v="0"/>
    <s v="2019-04-30"/>
    <s v="DEDE_E6725"/>
    <x v="0"/>
    <x v="1"/>
    <x v="16"/>
    <x v="1"/>
  </r>
  <r>
    <n v="2019"/>
    <s v="117"/>
    <s v="4470027"/>
    <m/>
    <n v="-40500.269999999997"/>
    <s v="COOH2 APR 19"/>
    <n v="4"/>
    <s v="KWH"/>
    <s v="G0000117"/>
    <s v="COOH2"/>
    <n v="-1467704.16"/>
    <s v="2019-04-30"/>
    <s v="DEDE_E6725"/>
    <x v="0"/>
    <x v="1"/>
    <x v="16"/>
    <x v="1"/>
  </r>
  <r>
    <n v="2019"/>
    <s v="117"/>
    <s v="4470027"/>
    <m/>
    <n v="7215.12"/>
    <s v="COOH2 MAR 19"/>
    <n v="4"/>
    <m/>
    <s v="G0000117"/>
    <s v="COOH2"/>
    <n v="0"/>
    <s v="2019-04-30"/>
    <s v="DEDEER4525"/>
    <x v="0"/>
    <x v="1"/>
    <x v="16"/>
    <x v="1"/>
  </r>
  <r>
    <n v="2019"/>
    <s v="117"/>
    <s v="4470027"/>
    <m/>
    <n v="-7215.12"/>
    <s v="COOH2 MAR 19"/>
    <n v="4"/>
    <m/>
    <s v="G0000117"/>
    <s v="COOH2"/>
    <n v="0"/>
    <s v="2019-04-30"/>
    <s v="DEDE_A4531"/>
    <x v="0"/>
    <x v="1"/>
    <x v="16"/>
    <x v="1"/>
  </r>
  <r>
    <n v="2019"/>
    <s v="117"/>
    <s v="4470027"/>
    <m/>
    <n v="56662.6"/>
    <s v="COOH2 MAR 19"/>
    <n v="4"/>
    <s v="KWH"/>
    <s v="G0000117"/>
    <s v="COOH2"/>
    <n v="2053416.96"/>
    <s v="2019-04-30"/>
    <s v="DEDEER4525"/>
    <x v="0"/>
    <x v="1"/>
    <x v="16"/>
    <x v="1"/>
  </r>
  <r>
    <n v="2019"/>
    <s v="117"/>
    <s v="4470027"/>
    <m/>
    <n v="-56662.6"/>
    <s v="COOH2 MAR 19"/>
    <n v="4"/>
    <s v="KWH"/>
    <s v="G0000117"/>
    <s v="COOH2"/>
    <n v="-2053416.96"/>
    <s v="2019-04-30"/>
    <s v="DEDE_A4531"/>
    <x v="0"/>
    <x v="1"/>
    <x v="16"/>
    <x v="1"/>
  </r>
  <r>
    <n v="2019"/>
    <s v="117"/>
    <s v="4470027"/>
    <m/>
    <n v="202.99"/>
    <s v="VANC2 APR 19"/>
    <n v="4"/>
    <m/>
    <s v="G0000117"/>
    <s v="VANC2"/>
    <n v="0"/>
    <s v="2019-04-30"/>
    <s v="DEDE_E6725"/>
    <x v="0"/>
    <x v="1"/>
    <x v="17"/>
    <x v="2"/>
  </r>
  <r>
    <n v="2019"/>
    <s v="117"/>
    <s v="4470027"/>
    <m/>
    <n v="-109643.55"/>
    <s v="VANC2 APR 19"/>
    <n v="4"/>
    <s v="KWH"/>
    <s v="G0000117"/>
    <s v="VANC2"/>
    <n v="-4054490"/>
    <s v="2019-04-30"/>
    <s v="DEDE_E6725"/>
    <x v="0"/>
    <x v="1"/>
    <x v="17"/>
    <x v="2"/>
  </r>
  <r>
    <n v="2019"/>
    <s v="117"/>
    <s v="4470027"/>
    <m/>
    <n v="18312.650000000001"/>
    <s v="VANC2 MAR 19"/>
    <n v="4"/>
    <m/>
    <s v="G0000117"/>
    <s v="VANC2"/>
    <n v="0"/>
    <s v="2019-04-30"/>
    <s v="DEDEER4525"/>
    <x v="0"/>
    <x v="1"/>
    <x v="17"/>
    <x v="2"/>
  </r>
  <r>
    <n v="2019"/>
    <s v="117"/>
    <s v="4470027"/>
    <m/>
    <n v="-18312.650000000001"/>
    <s v="VANC2 MAR 19"/>
    <n v="4"/>
    <m/>
    <s v="G0000117"/>
    <s v="VANC2"/>
    <n v="0"/>
    <s v="2019-04-30"/>
    <s v="DEDE_A4531"/>
    <x v="0"/>
    <x v="1"/>
    <x v="17"/>
    <x v="2"/>
  </r>
  <r>
    <n v="2019"/>
    <s v="117"/>
    <s v="4470027"/>
    <m/>
    <n v="144915.29"/>
    <s v="VANC2 MAR 19"/>
    <n v="4"/>
    <s v="KWH"/>
    <s v="G0000117"/>
    <s v="VANC2"/>
    <n v="5358798"/>
    <s v="2019-04-30"/>
    <s v="DEDEER4525"/>
    <x v="0"/>
    <x v="1"/>
    <x v="17"/>
    <x v="2"/>
  </r>
  <r>
    <n v="2019"/>
    <s v="117"/>
    <s v="4470027"/>
    <m/>
    <n v="-144915.29"/>
    <s v="VANC2 MAR 19"/>
    <n v="4"/>
    <s v="KWH"/>
    <s v="G0000117"/>
    <s v="VANC2"/>
    <n v="-5358798"/>
    <s v="2019-04-30"/>
    <s v="DEDE_A4531"/>
    <x v="0"/>
    <x v="1"/>
    <x v="17"/>
    <x v="2"/>
  </r>
  <r>
    <n v="2019"/>
    <s v="117"/>
    <s v="4470033"/>
    <m/>
    <n v="-67033.649999999994"/>
    <s v="COOH2 APR 19"/>
    <n v="4"/>
    <m/>
    <s v="G0000117"/>
    <s v="COOH2"/>
    <n v="0"/>
    <s v="2019-04-30"/>
    <s v="DEDE_E6725"/>
    <x v="1"/>
    <x v="1"/>
    <x v="16"/>
    <x v="1"/>
  </r>
  <r>
    <n v="2019"/>
    <s v="117"/>
    <s v="4470033"/>
    <m/>
    <n v="90591.52"/>
    <s v="COOH2 MAR 19"/>
    <n v="4"/>
    <m/>
    <s v="G0000117"/>
    <s v="COOH2"/>
    <n v="0"/>
    <s v="2019-04-30"/>
    <s v="DEDEER4525"/>
    <x v="1"/>
    <x v="1"/>
    <x v="16"/>
    <x v="1"/>
  </r>
  <r>
    <n v="2019"/>
    <s v="117"/>
    <s v="4470033"/>
    <m/>
    <n v="-90591.52"/>
    <s v="COOH2 MAR 19"/>
    <n v="4"/>
    <m/>
    <s v="G0000117"/>
    <s v="COOH2"/>
    <n v="0"/>
    <s v="2019-04-30"/>
    <s v="DEDE_A4531"/>
    <x v="1"/>
    <x v="1"/>
    <x v="16"/>
    <x v="1"/>
  </r>
  <r>
    <n v="2019"/>
    <s v="117"/>
    <s v="4470033"/>
    <m/>
    <n v="-173422.56"/>
    <s v="VANC2 APR 19"/>
    <n v="4"/>
    <m/>
    <s v="G0000117"/>
    <s v="VANC2"/>
    <n v="0"/>
    <s v="2019-04-30"/>
    <s v="DEDE_E6725"/>
    <x v="1"/>
    <x v="1"/>
    <x v="17"/>
    <x v="2"/>
  </r>
  <r>
    <n v="2019"/>
    <s v="117"/>
    <s v="4470033"/>
    <m/>
    <n v="221322.37"/>
    <s v="VANC2 MAR 19"/>
    <n v="4"/>
    <m/>
    <s v="G0000117"/>
    <s v="VANC2"/>
    <n v="0"/>
    <s v="2019-04-30"/>
    <s v="DEDEER4525"/>
    <x v="1"/>
    <x v="1"/>
    <x v="17"/>
    <x v="2"/>
  </r>
  <r>
    <n v="2019"/>
    <s v="117"/>
    <s v="4470033"/>
    <m/>
    <n v="-221322.37"/>
    <s v="VANC2 MAR 19"/>
    <n v="4"/>
    <m/>
    <s v="G0000117"/>
    <s v="VANC2"/>
    <n v="0"/>
    <s v="2019-04-30"/>
    <s v="DEDE_A4531"/>
    <x v="1"/>
    <x v="1"/>
    <x v="17"/>
    <x v="2"/>
  </r>
  <r>
    <n v="2019"/>
    <s v="117"/>
    <s v="4470081"/>
    <m/>
    <n v="2828.29"/>
    <s v="RBC - Gas - Gains &amp; Losses"/>
    <n v="4"/>
    <m/>
    <s v="G0000117"/>
    <s v="RBCC2"/>
    <n v="0"/>
    <s v="2019-04-30"/>
    <s v="RBC_FUT"/>
    <x v="0"/>
    <x v="0"/>
    <x v="19"/>
    <x v="0"/>
  </r>
  <r>
    <n v="2019"/>
    <s v="117"/>
    <s v="4470082"/>
    <m/>
    <n v="1239.46"/>
    <s v="Mizuho - Power - Comm &amp; Fees"/>
    <n v="4"/>
    <m/>
    <s v="G0000117"/>
    <s v="MSUI2"/>
    <n v="0"/>
    <s v="2019-04-30"/>
    <s v="MIZ_FUT"/>
    <x v="0"/>
    <x v="0"/>
    <x v="18"/>
    <x v="0"/>
  </r>
  <r>
    <n v="2019"/>
    <s v="117"/>
    <s v="4470082"/>
    <m/>
    <n v="116593.38"/>
    <s v="Mizuho- Power- Gains &amp; Losses"/>
    <n v="4"/>
    <m/>
    <s v="G0000117"/>
    <s v="MSUI2"/>
    <n v="0"/>
    <s v="2019-04-30"/>
    <s v="MIZ_FUT"/>
    <x v="0"/>
    <x v="0"/>
    <x v="18"/>
    <x v="0"/>
  </r>
  <r>
    <n v="2019"/>
    <s v="117"/>
    <s v="4470082"/>
    <m/>
    <n v="105809.36"/>
    <s v="RBC &amp; Mizuho Accrue &amp; Defer"/>
    <n v="4"/>
    <m/>
    <s v="G0000117"/>
    <s v="WELF2"/>
    <n v="0"/>
    <s v="2019-04-30"/>
    <s v="RBC_MIZ_O"/>
    <x v="0"/>
    <x v="0"/>
    <x v="20"/>
    <x v="0"/>
  </r>
  <r>
    <n v="2019"/>
    <s v="117"/>
    <s v="4470082"/>
    <m/>
    <n v="-118184.75"/>
    <s v="RBC &amp; Mizuho Power Accruals"/>
    <n v="4"/>
    <m/>
    <s v="G0000117"/>
    <s v="MSUI2"/>
    <n v="0"/>
    <s v="2019-04-30"/>
    <s v="RBC_MIZ_A"/>
    <x v="0"/>
    <x v="0"/>
    <x v="18"/>
    <x v="0"/>
  </r>
  <r>
    <n v="2019"/>
    <s v="117"/>
    <s v="4470082"/>
    <m/>
    <n v="77202.17"/>
    <s v="RBC &amp; Mizuho Power Accruals"/>
    <n v="4"/>
    <m/>
    <s v="G0000117"/>
    <s v="MSUI2"/>
    <n v="0"/>
    <s v="2019-04-30"/>
    <s v="RBC_MIZ_E"/>
    <x v="0"/>
    <x v="0"/>
    <x v="18"/>
    <x v="0"/>
  </r>
  <r>
    <n v="2019"/>
    <s v="117"/>
    <s v="4470082"/>
    <m/>
    <n v="-8668.76"/>
    <s v="RBC &amp; Mizuho Power Accruals"/>
    <n v="4"/>
    <m/>
    <s v="G0000117"/>
    <s v="RBCC2"/>
    <n v="0"/>
    <s v="2019-04-30"/>
    <s v="RBC_MIZ_A"/>
    <x v="0"/>
    <x v="0"/>
    <x v="19"/>
    <x v="0"/>
  </r>
  <r>
    <n v="2019"/>
    <s v="117"/>
    <s v="4470082"/>
    <m/>
    <n v="-54108.02"/>
    <s v="RBC &amp; Mizuho Power Accruals"/>
    <n v="4"/>
    <m/>
    <s v="G0000117"/>
    <s v="RBCC2"/>
    <n v="0"/>
    <s v="2019-04-30"/>
    <s v="RBC_MIZ_E"/>
    <x v="0"/>
    <x v="0"/>
    <x v="19"/>
    <x v="0"/>
  </r>
  <r>
    <n v="2019"/>
    <s v="117"/>
    <s v="4470082"/>
    <m/>
    <n v="103596.33"/>
    <s v="RBC &amp; Mizuho Power Accruals"/>
    <n v="4"/>
    <m/>
    <s v="G0000117"/>
    <s v="WELF2"/>
    <n v="0"/>
    <s v="2019-04-30"/>
    <s v="RBC_MIZ_A"/>
    <x v="0"/>
    <x v="0"/>
    <x v="20"/>
    <x v="0"/>
  </r>
  <r>
    <n v="2019"/>
    <s v="117"/>
    <s v="4470082"/>
    <m/>
    <n v="-33447.74"/>
    <s v="RBC &amp; Mizuho Power Accruals"/>
    <n v="4"/>
    <m/>
    <s v="G0000117"/>
    <s v="WELF2"/>
    <n v="0"/>
    <s v="2019-04-30"/>
    <s v="RBC_MIZ_E"/>
    <x v="0"/>
    <x v="0"/>
    <x v="20"/>
    <x v="0"/>
  </r>
  <r>
    <n v="2019"/>
    <s v="117"/>
    <s v="4470082"/>
    <m/>
    <n v="232.01"/>
    <s v="RBC - Power - Comm &amp; Fees"/>
    <n v="4"/>
    <m/>
    <s v="G0000117"/>
    <s v="RBCC2"/>
    <n v="0"/>
    <s v="2019-04-30"/>
    <s v="RBC_FUT"/>
    <x v="0"/>
    <x v="0"/>
    <x v="19"/>
    <x v="0"/>
  </r>
  <r>
    <n v="2019"/>
    <s v="117"/>
    <s v="4470082"/>
    <m/>
    <n v="69631.03"/>
    <s v="RBC - Power - Gains &amp; Losses"/>
    <n v="4"/>
    <m/>
    <s v="G0000117"/>
    <s v="RBCC2"/>
    <n v="0"/>
    <s v="2019-04-30"/>
    <s v="RBC_FUT"/>
    <x v="0"/>
    <x v="0"/>
    <x v="19"/>
    <x v="0"/>
  </r>
  <r>
    <n v="2019"/>
    <s v="117"/>
    <s v="4470082"/>
    <m/>
    <n v="-0.01"/>
    <s v="Revise allocation methodology."/>
    <n v="4"/>
    <m/>
    <s v="G0000117"/>
    <s v="MSUI2"/>
    <n v="0"/>
    <s v="2019-04-30"/>
    <s v="BRKR_MLR"/>
    <x v="0"/>
    <x v="0"/>
    <x v="18"/>
    <x v="0"/>
  </r>
  <r>
    <n v="2019"/>
    <s v="117"/>
    <s v="4470082"/>
    <m/>
    <n v="0"/>
    <s v="Revise allocation methodology."/>
    <n v="4"/>
    <m/>
    <s v="G0000117"/>
    <s v="RBCC2"/>
    <n v="0"/>
    <s v="2019-04-30"/>
    <s v="BRKR_MLR"/>
    <x v="0"/>
    <x v="0"/>
    <x v="19"/>
    <x v="0"/>
  </r>
  <r>
    <n v="2019"/>
    <s v="117"/>
    <s v="4470082"/>
    <m/>
    <n v="0.01"/>
    <s v="Revise allocation methodology."/>
    <n v="4"/>
    <m/>
    <s v="G0000117"/>
    <s v="WELF2"/>
    <n v="0"/>
    <s v="2019-04-30"/>
    <s v="BRKR_MLR"/>
    <x v="0"/>
    <x v="0"/>
    <x v="20"/>
    <x v="0"/>
  </r>
  <r>
    <n v="2019"/>
    <s v="117"/>
    <s v="4470082"/>
    <m/>
    <n v="6019.34"/>
    <s v="WELF - Power - Comm &amp; Fees"/>
    <n v="4"/>
    <m/>
    <s v="G0000117"/>
    <s v="WELF2"/>
    <n v="0"/>
    <s v="2019-04-30"/>
    <s v="WEL_FUT"/>
    <x v="0"/>
    <x v="0"/>
    <x v="20"/>
    <x v="0"/>
  </r>
  <r>
    <n v="2019"/>
    <s v="117"/>
    <s v="4470082"/>
    <m/>
    <n v="-10309.65"/>
    <s v="WELF - Power - Gains &amp; Losses"/>
    <n v="4"/>
    <m/>
    <s v="G0000117"/>
    <s v="WELF2"/>
    <n v="0"/>
    <s v="2019-04-30"/>
    <s v="WEL_FUT"/>
    <x v="0"/>
    <x v="0"/>
    <x v="20"/>
    <x v="0"/>
  </r>
  <r>
    <n v="2019"/>
    <s v="117"/>
    <s v="4470089"/>
    <m/>
    <n v="292675.40000000002"/>
    <s v="1200 - Day-ahead Spot Market E"/>
    <n v="4"/>
    <s v="KWH"/>
    <s v="G0000117"/>
    <s v="PJM"/>
    <n v="0"/>
    <s v="2019-04-01"/>
    <s v="CA0044-D"/>
    <x v="0"/>
    <x v="0"/>
    <x v="0"/>
    <x v="0"/>
  </r>
  <r>
    <n v="2019"/>
    <s v="117"/>
    <s v="4470089"/>
    <m/>
    <n v="-124511.58"/>
    <s v="1200 - Day-ahead Spot Market E"/>
    <n v="4"/>
    <s v="KWH"/>
    <s v="G0000117"/>
    <s v="PJM"/>
    <n v="0"/>
    <s v="2019-04-30"/>
    <s v="CA0044-D"/>
    <x v="0"/>
    <x v="0"/>
    <x v="0"/>
    <x v="0"/>
  </r>
  <r>
    <n v="2019"/>
    <s v="117"/>
    <s v="4470089"/>
    <m/>
    <n v="-236594.06"/>
    <s v="1200 - Day-ahead Spot Market E"/>
    <n v="4"/>
    <s v="KWH"/>
    <s v="G0000117"/>
    <s v="PJM"/>
    <n v="0"/>
    <s v="2019-04-30"/>
    <s v="CA0048"/>
    <x v="0"/>
    <x v="0"/>
    <x v="0"/>
    <x v="0"/>
  </r>
  <r>
    <n v="2019"/>
    <s v="117"/>
    <s v="4470089"/>
    <m/>
    <n v="50528.87"/>
    <s v="1205 - Balancing Spot Market E"/>
    <n v="4"/>
    <s v="KWH"/>
    <s v="G0000117"/>
    <s v="PJM"/>
    <n v="0"/>
    <s v="2019-04-01"/>
    <s v="CA0044-D"/>
    <x v="0"/>
    <x v="0"/>
    <x v="0"/>
    <x v="0"/>
  </r>
  <r>
    <n v="2019"/>
    <s v="117"/>
    <s v="4470089"/>
    <m/>
    <n v="-9459.92"/>
    <s v="1205 - Balancing Spot Market E"/>
    <n v="4"/>
    <s v="KWH"/>
    <s v="G0000117"/>
    <s v="PJM"/>
    <n v="0"/>
    <s v="2019-04-30"/>
    <s v="CA0044-D"/>
    <x v="0"/>
    <x v="0"/>
    <x v="0"/>
    <x v="0"/>
  </r>
  <r>
    <n v="2019"/>
    <s v="117"/>
    <s v="4470089"/>
    <m/>
    <n v="-40068.89"/>
    <s v="1205 - Balancing Spot Market E"/>
    <n v="4"/>
    <s v="KWH"/>
    <s v="G0000117"/>
    <s v="PJM"/>
    <n v="0"/>
    <s v="2019-04-30"/>
    <s v="CA0048"/>
    <x v="0"/>
    <x v="0"/>
    <x v="0"/>
    <x v="0"/>
  </r>
  <r>
    <n v="2019"/>
    <s v="117"/>
    <s v="4470089"/>
    <m/>
    <n v="0"/>
    <s v="Quarterly Reclass of State Jur"/>
    <n v="4"/>
    <m/>
    <s v="G0000117"/>
    <s v="NASIA"/>
    <n v="0"/>
    <s v="2019-04-30"/>
    <s v="AJETXINCON"/>
    <x v="0"/>
    <x v="0"/>
    <x v="30"/>
    <x v="5"/>
  </r>
  <r>
    <n v="2019"/>
    <s v="117"/>
    <s v="4470098"/>
    <m/>
    <n v="42.38"/>
    <s v="1242 - Day-Ahead Load Response"/>
    <n v="4"/>
    <m/>
    <s v="G0000117"/>
    <s v="PJM"/>
    <n v="0"/>
    <s v="2019-04-30"/>
    <s v="PJM_A_0969"/>
    <x v="0"/>
    <x v="0"/>
    <x v="0"/>
    <x v="0"/>
  </r>
  <r>
    <n v="2019"/>
    <s v="117"/>
    <s v="4470098"/>
    <m/>
    <n v="-63.32"/>
    <s v="1242 / 1243 Load Response Char"/>
    <n v="4"/>
    <m/>
    <s v="G0000117"/>
    <s v="PJM"/>
    <n v="0"/>
    <s v="2019-04-01"/>
    <s v="PJM_INV_E"/>
    <x v="0"/>
    <x v="0"/>
    <x v="0"/>
    <x v="0"/>
  </r>
  <r>
    <n v="2019"/>
    <s v="117"/>
    <s v="4470098"/>
    <m/>
    <n v="147.84"/>
    <s v="1242 / 1243 Load Response Char"/>
    <n v="4"/>
    <m/>
    <s v="G0000117"/>
    <s v="PJM"/>
    <n v="0"/>
    <s v="2019-04-30"/>
    <s v="PJM_INV_E"/>
    <x v="0"/>
    <x v="0"/>
    <x v="0"/>
    <x v="0"/>
  </r>
  <r>
    <n v="2019"/>
    <s v="117"/>
    <s v="4470098"/>
    <m/>
    <n v="24.94"/>
    <s v="1243 - Real-Time Load Response"/>
    <n v="4"/>
    <m/>
    <s v="G0000117"/>
    <s v="PJM"/>
    <n v="0"/>
    <s v="2019-04-30"/>
    <s v="PJM_A_0969"/>
    <x v="0"/>
    <x v="0"/>
    <x v="0"/>
    <x v="0"/>
  </r>
  <r>
    <n v="2019"/>
    <s v="117"/>
    <s v="4470098"/>
    <m/>
    <n v="-1306.31"/>
    <s v="1370 - Day-Ahead Operating Res"/>
    <n v="4"/>
    <m/>
    <s v="G0000117"/>
    <s v="PJM"/>
    <n v="0"/>
    <s v="2019-04-01"/>
    <s v="PJM_ER0964"/>
    <x v="0"/>
    <x v="0"/>
    <x v="0"/>
    <x v="0"/>
  </r>
  <r>
    <n v="2019"/>
    <s v="117"/>
    <s v="4470098"/>
    <m/>
    <n v="959.01"/>
    <s v="1370 - Day-Ahead Operating Res"/>
    <n v="4"/>
    <m/>
    <s v="G0000117"/>
    <s v="PJM"/>
    <n v="0"/>
    <s v="2019-04-30"/>
    <s v="PJM_A_0969"/>
    <x v="0"/>
    <x v="0"/>
    <x v="0"/>
    <x v="0"/>
  </r>
  <r>
    <n v="2019"/>
    <s v="117"/>
    <s v="4470098"/>
    <m/>
    <n v="231.85"/>
    <s v="1370 - Day-Ahead Operating Res"/>
    <n v="4"/>
    <m/>
    <s v="G0000117"/>
    <s v="PJM"/>
    <n v="0"/>
    <s v="2019-04-30"/>
    <s v="PJM_E_5018"/>
    <x v="0"/>
    <x v="0"/>
    <x v="0"/>
    <x v="0"/>
  </r>
  <r>
    <n v="2019"/>
    <s v="117"/>
    <s v="4470098"/>
    <m/>
    <n v="0.2"/>
    <s v="1371 - Day-Ahead Operating Res"/>
    <n v="4"/>
    <m/>
    <s v="G0000117"/>
    <s v="PJM"/>
    <n v="0"/>
    <s v="2019-04-30"/>
    <s v="PJM_E_5018"/>
    <x v="0"/>
    <x v="0"/>
    <x v="0"/>
    <x v="0"/>
  </r>
  <r>
    <n v="2019"/>
    <s v="117"/>
    <s v="4470098"/>
    <m/>
    <n v="-2822.1"/>
    <s v="1375 - Balancing Operating Res"/>
    <n v="4"/>
    <m/>
    <s v="G0000117"/>
    <s v="PJM"/>
    <n v="0"/>
    <s v="2019-04-01"/>
    <s v="PJM_ER0964"/>
    <x v="0"/>
    <x v="0"/>
    <x v="0"/>
    <x v="0"/>
  </r>
  <r>
    <n v="2019"/>
    <s v="117"/>
    <s v="4470098"/>
    <m/>
    <n v="3014.15"/>
    <s v="1375 - Balancing Operating Res"/>
    <n v="4"/>
    <m/>
    <s v="G0000117"/>
    <s v="PJM"/>
    <n v="0"/>
    <s v="2019-04-30"/>
    <s v="PJM_A_0969"/>
    <x v="0"/>
    <x v="0"/>
    <x v="0"/>
    <x v="0"/>
  </r>
  <r>
    <n v="2019"/>
    <s v="117"/>
    <s v="4470098"/>
    <m/>
    <n v="2160.5300000000002"/>
    <s v="1375 - Balancing Operating Res"/>
    <n v="4"/>
    <m/>
    <s v="G0000117"/>
    <s v="PJM"/>
    <n v="0"/>
    <s v="2019-04-30"/>
    <s v="PJM_E_5018"/>
    <x v="0"/>
    <x v="0"/>
    <x v="0"/>
    <x v="0"/>
  </r>
  <r>
    <n v="2019"/>
    <s v="117"/>
    <s v="4470098"/>
    <m/>
    <n v="62.1"/>
    <s v="1375A - Adj. to Balancing Oper"/>
    <n v="4"/>
    <m/>
    <s v="G0000117"/>
    <s v="PJM"/>
    <n v="0"/>
    <s v="2019-04-30"/>
    <s v="PJM_A_0969"/>
    <x v="0"/>
    <x v="0"/>
    <x v="0"/>
    <x v="0"/>
  </r>
  <r>
    <n v="2019"/>
    <s v="117"/>
    <s v="4470098"/>
    <m/>
    <n v="-0.02"/>
    <s v="1376 - Balancing Operating Res"/>
    <n v="4"/>
    <m/>
    <s v="G0000117"/>
    <s v="PJM"/>
    <n v="0"/>
    <s v="2019-04-30"/>
    <s v="PJM_E_5018"/>
    <x v="0"/>
    <x v="0"/>
    <x v="0"/>
    <x v="0"/>
  </r>
  <r>
    <n v="2019"/>
    <s v="117"/>
    <s v="4470098"/>
    <m/>
    <n v="-1.27"/>
    <s v="1376A - Adj. to Balancing Oper"/>
    <n v="4"/>
    <m/>
    <s v="G0000117"/>
    <s v="PJM"/>
    <n v="0"/>
    <s v="2019-04-30"/>
    <s v="PJM_A_0969"/>
    <x v="0"/>
    <x v="0"/>
    <x v="0"/>
    <x v="0"/>
  </r>
  <r>
    <n v="2019"/>
    <s v="117"/>
    <s v="4470098"/>
    <m/>
    <n v="1.24"/>
    <s v="1378 - Reactive Services Charg"/>
    <n v="4"/>
    <m/>
    <s v="G0000117"/>
    <s v="PJM"/>
    <n v="0"/>
    <s v="2019-04-30"/>
    <s v="PJM_E_5018"/>
    <x v="0"/>
    <x v="0"/>
    <x v="0"/>
    <x v="0"/>
  </r>
  <r>
    <n v="2019"/>
    <s v="117"/>
    <s v="4470098"/>
    <m/>
    <n v="-200.33"/>
    <s v="2370 - Day-Ahead Operating Res"/>
    <n v="4"/>
    <m/>
    <s v="G0000117"/>
    <s v="PJM"/>
    <n v="0"/>
    <s v="2019-04-30"/>
    <s v="PJM_E_5018"/>
    <x v="0"/>
    <x v="0"/>
    <x v="0"/>
    <x v="0"/>
  </r>
  <r>
    <n v="2019"/>
    <s v="117"/>
    <s v="4470098"/>
    <m/>
    <n v="-7101.95"/>
    <s v="2375 - Balancing Operating Res"/>
    <n v="4"/>
    <m/>
    <s v="G0000117"/>
    <s v="PJM"/>
    <n v="0"/>
    <s v="2019-04-30"/>
    <s v="PJM_E_5018"/>
    <x v="0"/>
    <x v="0"/>
    <x v="0"/>
    <x v="0"/>
  </r>
  <r>
    <n v="2019"/>
    <s v="117"/>
    <s v="4470098"/>
    <m/>
    <n v="0"/>
    <s v="Quarterly Reclass of State Jur"/>
    <n v="4"/>
    <m/>
    <s v="G0000117"/>
    <s v="NASIA"/>
    <n v="0"/>
    <s v="2019-04-30"/>
    <s v="AJETXINCON"/>
    <x v="0"/>
    <x v="0"/>
    <x v="30"/>
    <x v="5"/>
  </r>
  <r>
    <n v="2019"/>
    <s v="117"/>
    <s v="4470099"/>
    <m/>
    <n v="92712.6"/>
    <s v="2600 - RPM Auction Credit"/>
    <n v="4"/>
    <m/>
    <s v="G0000117"/>
    <s v="PJM"/>
    <n v="0"/>
    <s v="2019-04-01"/>
    <s v="PJM_ER0964"/>
    <x v="1"/>
    <x v="0"/>
    <x v="0"/>
    <x v="0"/>
  </r>
  <r>
    <n v="2019"/>
    <s v="117"/>
    <s v="4470099"/>
    <m/>
    <n v="3090.41"/>
    <s v="2600 - RPM Auction Credit"/>
    <n v="4"/>
    <m/>
    <s v="G0000117"/>
    <s v="PJM"/>
    <n v="0"/>
    <s v="2019-04-01"/>
    <s v="PJM_INV_E"/>
    <x v="1"/>
    <x v="0"/>
    <x v="0"/>
    <x v="0"/>
  </r>
  <r>
    <n v="2019"/>
    <s v="117"/>
    <s v="4470099"/>
    <m/>
    <n v="-95803.02"/>
    <s v="2600 - RPM Auction Credit"/>
    <n v="4"/>
    <m/>
    <s v="G0000117"/>
    <s v="PJM"/>
    <n v="0"/>
    <s v="2019-04-30"/>
    <s v="PJM_A_0969"/>
    <x v="1"/>
    <x v="0"/>
    <x v="0"/>
    <x v="0"/>
  </r>
  <r>
    <n v="2019"/>
    <s v="117"/>
    <s v="4470099"/>
    <m/>
    <n v="-92712.6"/>
    <s v="2600 - RPM Auction Credit"/>
    <n v="4"/>
    <m/>
    <s v="G0000117"/>
    <s v="PJM"/>
    <n v="0"/>
    <s v="2019-04-30"/>
    <s v="PJM_E_5018"/>
    <x v="1"/>
    <x v="0"/>
    <x v="0"/>
    <x v="0"/>
  </r>
  <r>
    <n v="2019"/>
    <s v="117"/>
    <s v="4470099"/>
    <m/>
    <n v="0"/>
    <s v="Quarterly Reclass of State Jur"/>
    <n v="4"/>
    <m/>
    <s v="G0000117"/>
    <s v="NASIA"/>
    <n v="0"/>
    <s v="2019-04-30"/>
    <s v="AJETXINCON"/>
    <x v="1"/>
    <x v="0"/>
    <x v="30"/>
    <x v="5"/>
  </r>
  <r>
    <n v="2019"/>
    <s v="117"/>
    <s v="4470100"/>
    <m/>
    <n v="13098.48"/>
    <s v="2211 - Transmission Congestion"/>
    <n v="4"/>
    <m/>
    <s v="G0000117"/>
    <s v="PJM"/>
    <n v="0"/>
    <s v="2019-04-01"/>
    <s v="PJM_ER0964"/>
    <x v="0"/>
    <x v="0"/>
    <x v="0"/>
    <x v="0"/>
  </r>
  <r>
    <n v="2019"/>
    <s v="117"/>
    <s v="4470100"/>
    <m/>
    <n v="-16193.87"/>
    <s v="2211 - Transmission Congestion"/>
    <n v="4"/>
    <m/>
    <s v="G0000117"/>
    <s v="PJM"/>
    <n v="0"/>
    <s v="2019-04-30"/>
    <s v="PJM_A_0969"/>
    <x v="0"/>
    <x v="0"/>
    <x v="0"/>
    <x v="0"/>
  </r>
  <r>
    <n v="2019"/>
    <s v="117"/>
    <s v="4470100"/>
    <m/>
    <n v="-68110.210000000006"/>
    <s v="2211 - Transmission Congestion"/>
    <n v="4"/>
    <m/>
    <s v="G0000117"/>
    <s v="PJM"/>
    <n v="0"/>
    <s v="2019-04-30"/>
    <s v="PJM_E_5018"/>
    <x v="0"/>
    <x v="0"/>
    <x v="0"/>
    <x v="0"/>
  </r>
  <r>
    <n v="2019"/>
    <s v="117"/>
    <s v="4470100"/>
    <m/>
    <n v="0"/>
    <s v="Quarterly Reclass of State Jur"/>
    <n v="4"/>
    <m/>
    <s v="G0000117"/>
    <s v="NASIA"/>
    <n v="0"/>
    <s v="2019-04-30"/>
    <s v="AJETXINCON"/>
    <x v="0"/>
    <x v="0"/>
    <x v="30"/>
    <x v="5"/>
  </r>
  <r>
    <n v="2019"/>
    <s v="117"/>
    <s v="4470103"/>
    <m/>
    <n v="1587669.32"/>
    <s v="1200 - Day-ahead Spot Market E"/>
    <n v="4"/>
    <s v="KWH"/>
    <s v="G0000117"/>
    <s v="PJM"/>
    <n v="55446745"/>
    <s v="2019-04-01"/>
    <s v="CA0044-D"/>
    <x v="0"/>
    <x v="0"/>
    <x v="0"/>
    <x v="0"/>
  </r>
  <r>
    <n v="2019"/>
    <s v="117"/>
    <s v="4470103"/>
    <m/>
    <n v="-1628033.91"/>
    <s v="1200 - Day-ahead Spot Market E"/>
    <n v="4"/>
    <s v="KWH"/>
    <s v="G0000117"/>
    <s v="PJM"/>
    <n v="-59681200"/>
    <s v="2019-04-30"/>
    <s v="CA0044-D"/>
    <x v="0"/>
    <x v="0"/>
    <x v="0"/>
    <x v="0"/>
  </r>
  <r>
    <n v="2019"/>
    <s v="117"/>
    <s v="4470103"/>
    <m/>
    <n v="-1643750.66"/>
    <s v="1200 - Day-ahead Spot Market E"/>
    <n v="4"/>
    <s v="KWH"/>
    <s v="G0000117"/>
    <s v="PJM"/>
    <n v="-55446745"/>
    <s v="2019-04-30"/>
    <s v="CA0048"/>
    <x v="0"/>
    <x v="0"/>
    <x v="0"/>
    <x v="0"/>
  </r>
  <r>
    <n v="2019"/>
    <s v="117"/>
    <s v="4470103"/>
    <m/>
    <n v="401707.14"/>
    <s v="1205 - Balancing Spot Market E"/>
    <n v="4"/>
    <s v="KWH"/>
    <s v="G0000117"/>
    <s v="PJM"/>
    <n v="16356632"/>
    <s v="2019-04-01"/>
    <s v="CA0044-D"/>
    <x v="0"/>
    <x v="0"/>
    <x v="0"/>
    <x v="0"/>
  </r>
  <r>
    <n v="2019"/>
    <s v="117"/>
    <s v="4470103"/>
    <m/>
    <n v="-270551.03999999998"/>
    <s v="1205 - Balancing Spot Market E"/>
    <n v="4"/>
    <s v="KWH"/>
    <s v="G0000117"/>
    <s v="PJM"/>
    <n v="-11136430"/>
    <s v="2019-04-30"/>
    <s v="CA0044-D"/>
    <x v="0"/>
    <x v="0"/>
    <x v="0"/>
    <x v="0"/>
  </r>
  <r>
    <n v="2019"/>
    <s v="117"/>
    <s v="4470103"/>
    <m/>
    <n v="-412167.05"/>
    <s v="1205 - Balancing Spot Market E"/>
    <n v="4"/>
    <s v="KWH"/>
    <s v="G0000117"/>
    <s v="PJM"/>
    <n v="-16356629"/>
    <s v="2019-04-30"/>
    <s v="CA0048"/>
    <x v="0"/>
    <x v="0"/>
    <x v="0"/>
    <x v="0"/>
  </r>
  <r>
    <n v="2019"/>
    <s v="117"/>
    <s v="4470103"/>
    <m/>
    <n v="0"/>
    <s v="Quarterly Reclass of State Jur"/>
    <n v="4"/>
    <m/>
    <s v="G0000117"/>
    <s v="NASIA"/>
    <n v="0"/>
    <s v="2019-04-30"/>
    <s v="AJETXINCON"/>
    <x v="0"/>
    <x v="0"/>
    <x v="30"/>
    <x v="5"/>
  </r>
  <r>
    <n v="2019"/>
    <s v="117"/>
    <s v="4470107"/>
    <m/>
    <n v="-0.22"/>
    <s v="Network Integration Transmissi"/>
    <n v="4"/>
    <m/>
    <s v="G0000117"/>
    <s v="PJM"/>
    <n v="0"/>
    <s v="2019-04-30"/>
    <s v="PJM_NITS_A"/>
    <x v="0"/>
    <x v="0"/>
    <x v="0"/>
    <x v="0"/>
  </r>
  <r>
    <n v="2019"/>
    <s v="117"/>
    <s v="4470110"/>
    <m/>
    <n v="0.01"/>
    <s v="Transmission Owner Scheduling,"/>
    <n v="4"/>
    <m/>
    <s v="G0000117"/>
    <s v="PJM"/>
    <n v="0"/>
    <s v="2019-04-30"/>
    <s v="PJM_NITS_A"/>
    <x v="0"/>
    <x v="0"/>
    <x v="0"/>
    <x v="0"/>
  </r>
  <r>
    <n v="2019"/>
    <s v="117"/>
    <s v="4470112"/>
    <m/>
    <n v="2488.64"/>
    <s v="Duquesne Ratio Adjustment"/>
    <n v="4"/>
    <s v="KWH"/>
    <s v="G0000117"/>
    <s v="DLPM"/>
    <n v="0"/>
    <s v="2019-04-01"/>
    <s v="OFFSYS_E"/>
    <x v="0"/>
    <x v="0"/>
    <x v="9"/>
    <x v="0"/>
  </r>
  <r>
    <n v="2019"/>
    <s v="117"/>
    <s v="4470112"/>
    <m/>
    <n v="-2481.3000000000002"/>
    <s v="Duquesne Ratio Adjustment"/>
    <n v="4"/>
    <s v="KWH"/>
    <s v="G0000117"/>
    <s v="DLPM"/>
    <n v="0"/>
    <s v="2019-04-30"/>
    <s v="OFFSYS_A"/>
    <x v="0"/>
    <x v="0"/>
    <x v="9"/>
    <x v="0"/>
  </r>
  <r>
    <n v="2019"/>
    <s v="117"/>
    <s v="4470112"/>
    <m/>
    <n v="-2998.75"/>
    <s v="Duquesne Ratio Adjustment"/>
    <n v="4"/>
    <s v="KWH"/>
    <s v="G0000117"/>
    <s v="DLPM"/>
    <n v="0"/>
    <s v="2019-04-30"/>
    <s v="OFFSYS_E"/>
    <x v="0"/>
    <x v="0"/>
    <x v="9"/>
    <x v="0"/>
  </r>
  <r>
    <n v="2019"/>
    <s v="117"/>
    <s v="4470112"/>
    <m/>
    <n v="156900.4"/>
    <s v="Hedge activity"/>
    <n v="4"/>
    <s v="KWH"/>
    <s v="G0000117"/>
    <s v="DLPM"/>
    <n v="3139000"/>
    <s v="2019-04-01"/>
    <s v="OFFSYS_E"/>
    <x v="0"/>
    <x v="0"/>
    <x v="9"/>
    <x v="0"/>
  </r>
  <r>
    <n v="2019"/>
    <s v="117"/>
    <s v="4470112"/>
    <m/>
    <n v="-156437.84"/>
    <s v="Hedge activity"/>
    <n v="4"/>
    <s v="KWH"/>
    <s v="G0000117"/>
    <s v="DLPM"/>
    <n v="-3130000"/>
    <s v="2019-04-30"/>
    <s v="OFFSYS_A"/>
    <x v="0"/>
    <x v="0"/>
    <x v="9"/>
    <x v="0"/>
  </r>
  <r>
    <n v="2019"/>
    <s v="117"/>
    <s v="4470112"/>
    <m/>
    <n v="-69055.520000000004"/>
    <s v="Hedge activity"/>
    <n v="4"/>
    <s v="KWH"/>
    <s v="G0000117"/>
    <s v="DLPM"/>
    <n v="-1384000"/>
    <s v="2019-04-30"/>
    <s v="OFFSYS_E"/>
    <x v="0"/>
    <x v="0"/>
    <x v="9"/>
    <x v="0"/>
  </r>
  <r>
    <n v="2019"/>
    <s v="117"/>
    <s v="4470112"/>
    <m/>
    <n v="0"/>
    <s v="Non-Trading Bookout Sales-OSS"/>
    <n v="4"/>
    <m/>
    <s v="G0000117"/>
    <s v="NASIA"/>
    <n v="0"/>
    <s v="2019-04-30"/>
    <s v="NONECR"/>
    <x v="0"/>
    <x v="0"/>
    <x v="30"/>
    <x v="5"/>
  </r>
  <r>
    <n v="2019"/>
    <s v="117"/>
    <s v="4470115"/>
    <m/>
    <n v="623.20000000000005"/>
    <s v="1250 - Meter Correction Charge"/>
    <n v="4"/>
    <m/>
    <s v="G0000117"/>
    <s v="PJM"/>
    <n v="0"/>
    <s v="2019-04-30"/>
    <s v="PJM_A_0969"/>
    <x v="0"/>
    <x v="0"/>
    <x v="0"/>
    <x v="0"/>
  </r>
  <r>
    <n v="2019"/>
    <s v="117"/>
    <s v="4470115"/>
    <m/>
    <n v="-13.79"/>
    <s v="1250 - Meter Error Correction"/>
    <n v="4"/>
    <m/>
    <s v="G0000117"/>
    <s v="PJM"/>
    <n v="0"/>
    <s v="2019-04-30"/>
    <s v="PJM_A_0969"/>
    <x v="0"/>
    <x v="0"/>
    <x v="0"/>
    <x v="0"/>
  </r>
  <r>
    <n v="2019"/>
    <s v="117"/>
    <s v="4470115"/>
    <m/>
    <n v="-701.62"/>
    <s v="1250A - Adj. to Meter Error Co"/>
    <n v="4"/>
    <m/>
    <s v="G0000117"/>
    <s v="PJM"/>
    <n v="0"/>
    <s v="2019-04-30"/>
    <s v="PJM_A_0969"/>
    <x v="0"/>
    <x v="0"/>
    <x v="0"/>
    <x v="0"/>
  </r>
  <r>
    <n v="2019"/>
    <s v="117"/>
    <s v="4470115"/>
    <m/>
    <n v="0"/>
    <s v="Quarterly Reclass of State Jur"/>
    <n v="4"/>
    <m/>
    <s v="G0000117"/>
    <s v="NASIA"/>
    <n v="0"/>
    <s v="2019-04-30"/>
    <s v="AJETXINCON"/>
    <x v="0"/>
    <x v="0"/>
    <x v="30"/>
    <x v="5"/>
  </r>
  <r>
    <n v="2019"/>
    <s v="117"/>
    <s v="4470116"/>
    <m/>
    <n v="5226.8100000000004"/>
    <s v="1250 - Meter Correction Charge"/>
    <n v="4"/>
    <m/>
    <s v="G0000117"/>
    <s v="PJM"/>
    <n v="0"/>
    <s v="2019-04-30"/>
    <s v="PJM_A_0969"/>
    <x v="0"/>
    <x v="0"/>
    <x v="0"/>
    <x v="0"/>
  </r>
  <r>
    <n v="2019"/>
    <s v="117"/>
    <s v="4470116"/>
    <m/>
    <n v="-115.62"/>
    <s v="1250 - Meter Error Correction"/>
    <n v="4"/>
    <m/>
    <s v="G0000117"/>
    <s v="PJM"/>
    <n v="0"/>
    <s v="2019-04-30"/>
    <s v="PJM_A_0969"/>
    <x v="0"/>
    <x v="0"/>
    <x v="0"/>
    <x v="0"/>
  </r>
  <r>
    <n v="2019"/>
    <s v="117"/>
    <s v="4470116"/>
    <m/>
    <n v="-5198.29"/>
    <s v="1250A - Adj. to Meter Error Co"/>
    <n v="4"/>
    <m/>
    <s v="G0000117"/>
    <s v="PJM"/>
    <n v="0"/>
    <s v="2019-04-30"/>
    <s v="PJM_A_0969"/>
    <x v="0"/>
    <x v="0"/>
    <x v="0"/>
    <x v="0"/>
  </r>
  <r>
    <n v="2019"/>
    <s v="117"/>
    <s v="4470116"/>
    <m/>
    <n v="0"/>
    <s v="PJM Meter Corrections-LSE"/>
    <n v="4"/>
    <m/>
    <s v="G0000117"/>
    <s v="NASIA"/>
    <n v="0"/>
    <s v="2019-04-30"/>
    <s v="AJETXLSE"/>
    <x v="0"/>
    <x v="0"/>
    <x v="30"/>
    <x v="5"/>
  </r>
  <r>
    <n v="2019"/>
    <s v="117"/>
    <s v="4470126"/>
    <m/>
    <n v="19316.36"/>
    <s v="1210 - Day-Ahead Transmission"/>
    <n v="4"/>
    <m/>
    <s v="G0000117"/>
    <s v="PJM"/>
    <n v="0"/>
    <s v="2019-04-01"/>
    <s v="PJM_ER0964"/>
    <x v="0"/>
    <x v="0"/>
    <x v="0"/>
    <x v="0"/>
  </r>
  <r>
    <n v="2019"/>
    <s v="117"/>
    <s v="4470126"/>
    <m/>
    <n v="-39076.07"/>
    <s v="1210 - Day-Ahead Transmission"/>
    <n v="4"/>
    <m/>
    <s v="G0000117"/>
    <s v="PJM"/>
    <n v="0"/>
    <s v="2019-04-30"/>
    <s v="PJM_A_0969"/>
    <x v="0"/>
    <x v="0"/>
    <x v="0"/>
    <x v="0"/>
  </r>
  <r>
    <n v="2019"/>
    <s v="117"/>
    <s v="4470126"/>
    <m/>
    <n v="-20115.36"/>
    <s v="1210 - Day-Ahead Transmission"/>
    <n v="4"/>
    <m/>
    <s v="G0000117"/>
    <s v="PJM"/>
    <n v="0"/>
    <s v="2019-04-30"/>
    <s v="PJM_E_5018"/>
    <x v="0"/>
    <x v="0"/>
    <x v="0"/>
    <x v="0"/>
  </r>
  <r>
    <n v="2019"/>
    <s v="117"/>
    <s v="4470126"/>
    <m/>
    <n v="-1325.03"/>
    <s v="1215 - Balancing Transmission"/>
    <n v="4"/>
    <m/>
    <s v="G0000117"/>
    <s v="PJM"/>
    <n v="0"/>
    <s v="2019-04-01"/>
    <s v="PJM_ER0964"/>
    <x v="0"/>
    <x v="0"/>
    <x v="0"/>
    <x v="0"/>
  </r>
  <r>
    <n v="2019"/>
    <s v="117"/>
    <s v="4470126"/>
    <m/>
    <n v="1429.77"/>
    <s v="1215 - Balancing Transmission"/>
    <n v="4"/>
    <m/>
    <s v="G0000117"/>
    <s v="PJM"/>
    <n v="0"/>
    <s v="2019-04-30"/>
    <s v="PJM_A_0969"/>
    <x v="0"/>
    <x v="0"/>
    <x v="0"/>
    <x v="0"/>
  </r>
  <r>
    <n v="2019"/>
    <s v="117"/>
    <s v="4470126"/>
    <m/>
    <n v="3954.49"/>
    <s v="1215 - Balancing Transmission"/>
    <n v="4"/>
    <m/>
    <s v="G0000117"/>
    <s v="PJM"/>
    <n v="0"/>
    <s v="2019-04-30"/>
    <s v="PJM_E_5018"/>
    <x v="0"/>
    <x v="0"/>
    <x v="0"/>
    <x v="0"/>
  </r>
  <r>
    <n v="2019"/>
    <s v="117"/>
    <s v="4470126"/>
    <m/>
    <n v="-9055.5400000000009"/>
    <s v="2215 - Balancing Transmission"/>
    <n v="4"/>
    <m/>
    <s v="G0000117"/>
    <s v="PJM"/>
    <n v="0"/>
    <s v="2019-04-01"/>
    <s v="PJM_ER0964"/>
    <x v="0"/>
    <x v="0"/>
    <x v="0"/>
    <x v="0"/>
  </r>
  <r>
    <n v="2019"/>
    <s v="117"/>
    <s v="4470126"/>
    <m/>
    <n v="9356.26"/>
    <s v="2215 - Balancing Transmission"/>
    <n v="4"/>
    <m/>
    <s v="G0000117"/>
    <s v="PJM"/>
    <n v="0"/>
    <s v="2019-04-30"/>
    <s v="PJM_A_0969"/>
    <x v="0"/>
    <x v="0"/>
    <x v="0"/>
    <x v="0"/>
  </r>
  <r>
    <n v="2019"/>
    <s v="117"/>
    <s v="4470126"/>
    <m/>
    <n v="3339.46"/>
    <s v="2215 - Balancing Transmission"/>
    <n v="4"/>
    <m/>
    <s v="G0000117"/>
    <s v="PJM"/>
    <n v="0"/>
    <s v="2019-04-30"/>
    <s v="PJM_E_5018"/>
    <x v="0"/>
    <x v="0"/>
    <x v="0"/>
    <x v="0"/>
  </r>
  <r>
    <n v="2019"/>
    <s v="117"/>
    <s v="4470126"/>
    <m/>
    <n v="0.01"/>
    <s v="2215A - Balancing Transmission"/>
    <n v="4"/>
    <m/>
    <s v="G0000117"/>
    <s v="PJM"/>
    <n v="0"/>
    <s v="2019-04-30"/>
    <s v="PJM_A_0969"/>
    <x v="0"/>
    <x v="0"/>
    <x v="0"/>
    <x v="0"/>
  </r>
  <r>
    <n v="2019"/>
    <s v="117"/>
    <s v="4470127"/>
    <s v="413"/>
    <n v="15810.42"/>
    <s v="Capacity Rev from WPCo"/>
    <n v="4"/>
    <m/>
    <s v="G0000117"/>
    <s v="PJM"/>
    <n v="0"/>
    <s v="2019-04-01"/>
    <s v="PJM_WCAP_E"/>
    <x v="1"/>
    <x v="0"/>
    <x v="0"/>
    <x v="0"/>
  </r>
  <r>
    <n v="2019"/>
    <s v="117"/>
    <s v="4470127"/>
    <s v="413"/>
    <n v="-15810.42"/>
    <s v="Capacity Rev from WPCo"/>
    <n v="4"/>
    <m/>
    <s v="G0000117"/>
    <s v="PJM"/>
    <n v="0"/>
    <s v="2019-04-30"/>
    <s v="PJM_WCAP_A"/>
    <x v="1"/>
    <x v="0"/>
    <x v="0"/>
    <x v="0"/>
  </r>
  <r>
    <n v="2019"/>
    <s v="117"/>
    <s v="4470127"/>
    <s v="413"/>
    <n v="-15300.41"/>
    <s v="Capacity Rev from WPCo"/>
    <n v="4"/>
    <m/>
    <s v="G0000117"/>
    <s v="PJM"/>
    <n v="0"/>
    <s v="2019-04-30"/>
    <s v="PJM_WCAP_E"/>
    <x v="1"/>
    <x v="0"/>
    <x v="0"/>
    <x v="0"/>
  </r>
  <r>
    <n v="2019"/>
    <s v="117"/>
    <s v="4470131"/>
    <m/>
    <n v="-94550.8"/>
    <s v="1200 - Day-Ahead Spot Market E"/>
    <n v="4"/>
    <s v="KWH"/>
    <s v="G0000117"/>
    <s v="PJM"/>
    <n v="-3141880"/>
    <s v="2019-04-01"/>
    <s v="PJM_ER1642"/>
    <x v="0"/>
    <x v="0"/>
    <x v="0"/>
    <x v="0"/>
  </r>
  <r>
    <n v="2019"/>
    <s v="117"/>
    <s v="4470131"/>
    <m/>
    <n v="94270.26"/>
    <s v="1200 - Day-Ahead Spot Market E"/>
    <n v="4"/>
    <s v="KWH"/>
    <s v="G0000117"/>
    <s v="PJM"/>
    <n v="3132555"/>
    <s v="2019-04-30"/>
    <s v="PJM_A_1646"/>
    <x v="0"/>
    <x v="0"/>
    <x v="0"/>
    <x v="0"/>
  </r>
  <r>
    <n v="2019"/>
    <s v="117"/>
    <s v="4470131"/>
    <m/>
    <n v="36376.99"/>
    <s v="1200 - Day-Ahead Spot Market E"/>
    <n v="4"/>
    <s v="KWH"/>
    <s v="G0000117"/>
    <s v="PJM"/>
    <n v="1370669"/>
    <s v="2019-04-30"/>
    <s v="PJM_E_6520"/>
    <x v="0"/>
    <x v="0"/>
    <x v="0"/>
    <x v="0"/>
  </r>
  <r>
    <n v="2019"/>
    <s v="117"/>
    <s v="4470131"/>
    <m/>
    <n v="1197.3499999999999"/>
    <s v="1205 - Balancing Spot Market E"/>
    <n v="4"/>
    <s v="KWH"/>
    <s v="G0000117"/>
    <s v="PJM"/>
    <n v="48600"/>
    <s v="2019-04-01"/>
    <s v="PJM_ER1642"/>
    <x v="0"/>
    <x v="0"/>
    <x v="0"/>
    <x v="0"/>
  </r>
  <r>
    <n v="2019"/>
    <s v="117"/>
    <s v="4470131"/>
    <m/>
    <n v="-1193.8399999999999"/>
    <s v="1205 - Balancing Spot Market E"/>
    <n v="4"/>
    <s v="KWH"/>
    <s v="G0000117"/>
    <s v="PJM"/>
    <n v="-48456"/>
    <s v="2019-04-30"/>
    <s v="PJM_A_1646"/>
    <x v="0"/>
    <x v="0"/>
    <x v="0"/>
    <x v="0"/>
  </r>
  <r>
    <n v="2019"/>
    <s v="117"/>
    <s v="4470131"/>
    <m/>
    <n v="-377.04"/>
    <s v="1205 - Balancing Spot Market E"/>
    <n v="4"/>
    <s v="KWH"/>
    <s v="G0000117"/>
    <s v="PJM"/>
    <n v="-10033"/>
    <s v="2019-04-30"/>
    <s v="PJM_E_6520"/>
    <x v="0"/>
    <x v="0"/>
    <x v="0"/>
    <x v="0"/>
  </r>
  <r>
    <n v="2019"/>
    <s v="117"/>
    <s v="4470131"/>
    <m/>
    <n v="-1155.69"/>
    <s v="1210 - Day-Ahead Transmission"/>
    <n v="4"/>
    <m/>
    <s v="G0000117"/>
    <s v="PJM"/>
    <n v="0"/>
    <s v="2019-04-01"/>
    <s v="PJM_ER1642"/>
    <x v="0"/>
    <x v="0"/>
    <x v="0"/>
    <x v="0"/>
  </r>
  <r>
    <n v="2019"/>
    <s v="117"/>
    <s v="4470131"/>
    <m/>
    <n v="1152.22"/>
    <s v="1210 - Day-Ahead Transmission"/>
    <n v="4"/>
    <m/>
    <s v="G0000117"/>
    <s v="PJM"/>
    <n v="0"/>
    <s v="2019-04-30"/>
    <s v="PJM_A_1646"/>
    <x v="0"/>
    <x v="0"/>
    <x v="0"/>
    <x v="0"/>
  </r>
  <r>
    <n v="2019"/>
    <s v="117"/>
    <s v="4470131"/>
    <m/>
    <n v="477.74"/>
    <s v="1210 - Day-Ahead Transmission"/>
    <n v="4"/>
    <m/>
    <s v="G0000117"/>
    <s v="PJM"/>
    <n v="0"/>
    <s v="2019-04-30"/>
    <s v="PJM_E_6520"/>
    <x v="0"/>
    <x v="0"/>
    <x v="0"/>
    <x v="0"/>
  </r>
  <r>
    <n v="2019"/>
    <s v="117"/>
    <s v="4470131"/>
    <m/>
    <n v="-6.45"/>
    <s v="1215 - Balancing Transmission"/>
    <n v="4"/>
    <m/>
    <s v="G0000117"/>
    <s v="PJM"/>
    <n v="0"/>
    <s v="2019-04-01"/>
    <s v="PJM_ER1642"/>
    <x v="0"/>
    <x v="0"/>
    <x v="0"/>
    <x v="0"/>
  </r>
  <r>
    <n v="2019"/>
    <s v="117"/>
    <s v="4470131"/>
    <m/>
    <n v="6.47"/>
    <s v="1215 - Balancing Transmission"/>
    <n v="4"/>
    <m/>
    <s v="G0000117"/>
    <s v="PJM"/>
    <n v="0"/>
    <s v="2019-04-30"/>
    <s v="PJM_A_1646"/>
    <x v="0"/>
    <x v="0"/>
    <x v="0"/>
    <x v="0"/>
  </r>
  <r>
    <n v="2019"/>
    <s v="117"/>
    <s v="4470131"/>
    <m/>
    <n v="16.59"/>
    <s v="1215 - Balancing Transmission"/>
    <n v="4"/>
    <m/>
    <s v="G0000117"/>
    <s v="PJM"/>
    <n v="0"/>
    <s v="2019-04-30"/>
    <s v="PJM_E_6520"/>
    <x v="0"/>
    <x v="0"/>
    <x v="0"/>
    <x v="0"/>
  </r>
  <r>
    <n v="2019"/>
    <s v="117"/>
    <s v="4470131"/>
    <m/>
    <n v="-255.94"/>
    <s v="1220 - Day-Ahead Transmission"/>
    <n v="4"/>
    <m/>
    <s v="G0000117"/>
    <s v="PJM"/>
    <n v="0"/>
    <s v="2019-04-01"/>
    <s v="PJM_ER1642"/>
    <x v="0"/>
    <x v="0"/>
    <x v="0"/>
    <x v="0"/>
  </r>
  <r>
    <n v="2019"/>
    <s v="117"/>
    <s v="4470131"/>
    <m/>
    <n v="255.16"/>
    <s v="1220 - Day-Ahead Transmission"/>
    <n v="4"/>
    <m/>
    <s v="G0000117"/>
    <s v="PJM"/>
    <n v="0"/>
    <s v="2019-04-30"/>
    <s v="PJM_A_1646"/>
    <x v="0"/>
    <x v="0"/>
    <x v="0"/>
    <x v="0"/>
  </r>
  <r>
    <n v="2019"/>
    <s v="117"/>
    <s v="4470131"/>
    <m/>
    <n v="-19.37"/>
    <s v="1220 - Day-Ahead Transmission"/>
    <n v="4"/>
    <m/>
    <s v="G0000117"/>
    <s v="PJM"/>
    <n v="0"/>
    <s v="2019-04-30"/>
    <s v="PJM_E_6520"/>
    <x v="0"/>
    <x v="0"/>
    <x v="0"/>
    <x v="0"/>
  </r>
  <r>
    <n v="2019"/>
    <s v="117"/>
    <s v="4470131"/>
    <m/>
    <n v="30.65"/>
    <s v="1225 - Balancing Transmission"/>
    <n v="4"/>
    <m/>
    <s v="G0000117"/>
    <s v="PJM"/>
    <n v="0"/>
    <s v="2019-04-01"/>
    <s v="PJM_ER1642"/>
    <x v="0"/>
    <x v="0"/>
    <x v="0"/>
    <x v="0"/>
  </r>
  <r>
    <n v="2019"/>
    <s v="117"/>
    <s v="4470131"/>
    <m/>
    <n v="-30.55"/>
    <s v="1225 - Balancing Transmission"/>
    <n v="4"/>
    <m/>
    <s v="G0000117"/>
    <s v="PJM"/>
    <n v="0"/>
    <s v="2019-04-30"/>
    <s v="PJM_A_1646"/>
    <x v="0"/>
    <x v="0"/>
    <x v="0"/>
    <x v="0"/>
  </r>
  <r>
    <n v="2019"/>
    <s v="117"/>
    <s v="4470131"/>
    <m/>
    <n v="1.86"/>
    <s v="1225 - Balancing Transmission"/>
    <n v="4"/>
    <m/>
    <s v="G0000117"/>
    <s v="PJM"/>
    <n v="0"/>
    <s v="2019-04-30"/>
    <s v="PJM_E_6520"/>
    <x v="0"/>
    <x v="0"/>
    <x v="0"/>
    <x v="0"/>
  </r>
  <r>
    <n v="2019"/>
    <s v="117"/>
    <s v="4470131"/>
    <m/>
    <n v="-10.199999999999999"/>
    <s v="1230 - Inadvertent Interchange"/>
    <n v="4"/>
    <m/>
    <s v="G0000117"/>
    <s v="PJM"/>
    <n v="0"/>
    <s v="2019-04-01"/>
    <s v="PJM_ER1642"/>
    <x v="0"/>
    <x v="0"/>
    <x v="0"/>
    <x v="0"/>
  </r>
  <r>
    <n v="2019"/>
    <s v="117"/>
    <s v="4470131"/>
    <m/>
    <n v="10.19"/>
    <s v="1230 - Inadvertent Interchange"/>
    <n v="4"/>
    <m/>
    <s v="G0000117"/>
    <s v="PJM"/>
    <n v="0"/>
    <s v="2019-04-30"/>
    <s v="PJM_A_1646"/>
    <x v="0"/>
    <x v="0"/>
    <x v="0"/>
    <x v="0"/>
  </r>
  <r>
    <n v="2019"/>
    <s v="117"/>
    <s v="4470131"/>
    <m/>
    <n v="10.41"/>
    <s v="1230 - Inadvertent Interchange"/>
    <n v="4"/>
    <m/>
    <s v="G0000117"/>
    <s v="PJM"/>
    <n v="0"/>
    <s v="2019-04-30"/>
    <s v="PJM_E_6520"/>
    <x v="0"/>
    <x v="0"/>
    <x v="0"/>
    <x v="0"/>
  </r>
  <r>
    <n v="2019"/>
    <s v="117"/>
    <s v="4470131"/>
    <m/>
    <n v="2.31"/>
    <s v="1242 - Day-Ahead Load Response"/>
    <n v="4"/>
    <m/>
    <s v="G0000117"/>
    <s v="PJM"/>
    <n v="0"/>
    <s v="2019-04-30"/>
    <s v="PJM_A_1646"/>
    <x v="0"/>
    <x v="0"/>
    <x v="0"/>
    <x v="0"/>
  </r>
  <r>
    <n v="2019"/>
    <s v="117"/>
    <s v="4470131"/>
    <m/>
    <n v="1.24"/>
    <s v="1243 - Real-Time Load Response"/>
    <n v="4"/>
    <m/>
    <s v="G0000117"/>
    <s v="PJM"/>
    <n v="0"/>
    <s v="2019-04-30"/>
    <s v="PJM_A_1646"/>
    <x v="0"/>
    <x v="0"/>
    <x v="0"/>
    <x v="0"/>
  </r>
  <r>
    <n v="2019"/>
    <s v="117"/>
    <s v="4470131"/>
    <m/>
    <n v="-75.5"/>
    <s v="1243A - Real-Time Load Respons"/>
    <n v="4"/>
    <m/>
    <s v="G0000117"/>
    <s v="PJM"/>
    <n v="0"/>
    <s v="2019-04-30"/>
    <s v="PJM_A_1646"/>
    <x v="0"/>
    <x v="0"/>
    <x v="0"/>
    <x v="0"/>
  </r>
  <r>
    <n v="2019"/>
    <s v="117"/>
    <s v="4470131"/>
    <m/>
    <n v="0.67"/>
    <s v="1250 - Meter Error Correction"/>
    <n v="4"/>
    <m/>
    <s v="G0000117"/>
    <s v="PJM"/>
    <n v="0"/>
    <s v="2019-04-01"/>
    <s v="PJM_ER1642"/>
    <x v="0"/>
    <x v="0"/>
    <x v="0"/>
    <x v="0"/>
  </r>
  <r>
    <n v="2019"/>
    <s v="117"/>
    <s v="4470131"/>
    <m/>
    <n v="-0.93"/>
    <s v="1250 - Meter Error Correction"/>
    <n v="4"/>
    <m/>
    <s v="G0000117"/>
    <s v="PJM"/>
    <n v="0"/>
    <s v="2019-04-30"/>
    <s v="PJM_A_1646"/>
    <x v="0"/>
    <x v="0"/>
    <x v="0"/>
    <x v="0"/>
  </r>
  <r>
    <n v="2019"/>
    <s v="117"/>
    <s v="4470131"/>
    <m/>
    <n v="0.15"/>
    <s v="1250 - Meter Error Correction"/>
    <n v="4"/>
    <m/>
    <s v="G0000117"/>
    <s v="PJM"/>
    <n v="0"/>
    <s v="2019-04-30"/>
    <s v="PJM_E_6520"/>
    <x v="0"/>
    <x v="0"/>
    <x v="0"/>
    <x v="0"/>
  </r>
  <r>
    <n v="2019"/>
    <s v="117"/>
    <s v="4470131"/>
    <m/>
    <n v="-164.85"/>
    <s v="1250A - Adj. to Meter Error Co"/>
    <n v="4"/>
    <m/>
    <s v="G0000117"/>
    <s v="PJM"/>
    <n v="0"/>
    <s v="2019-04-30"/>
    <s v="PJM_A_1646"/>
    <x v="0"/>
    <x v="0"/>
    <x v="0"/>
    <x v="0"/>
  </r>
  <r>
    <n v="2019"/>
    <s v="117"/>
    <s v="4470131"/>
    <m/>
    <n v="-671.03"/>
    <s v="1301 - Schedule 9-1: Control A"/>
    <n v="4"/>
    <m/>
    <s v="G0000117"/>
    <s v="PJM"/>
    <n v="0"/>
    <s v="2019-04-01"/>
    <s v="PJM_ER1642"/>
    <x v="0"/>
    <x v="0"/>
    <x v="0"/>
    <x v="0"/>
  </r>
  <r>
    <n v="2019"/>
    <s v="117"/>
    <s v="4470131"/>
    <m/>
    <n v="669.06"/>
    <s v="1301 - Schedule 9-1: Control A"/>
    <n v="4"/>
    <m/>
    <s v="G0000117"/>
    <s v="PJM"/>
    <n v="0"/>
    <s v="2019-04-30"/>
    <s v="PJM_A_1646"/>
    <x v="0"/>
    <x v="0"/>
    <x v="0"/>
    <x v="0"/>
  </r>
  <r>
    <n v="2019"/>
    <s v="117"/>
    <s v="4470131"/>
    <m/>
    <n v="295.36"/>
    <s v="1301 - Schedule 9-1: Control A"/>
    <n v="4"/>
    <m/>
    <s v="G0000117"/>
    <s v="PJM"/>
    <n v="0"/>
    <s v="2019-04-30"/>
    <s v="PJM_E_6520"/>
    <x v="0"/>
    <x v="0"/>
    <x v="0"/>
    <x v="0"/>
  </r>
  <r>
    <n v="2019"/>
    <s v="117"/>
    <s v="4470131"/>
    <m/>
    <n v="-170.09"/>
    <s v="1303 - Schedule 9-3: Market Su"/>
    <n v="4"/>
    <m/>
    <s v="G0000117"/>
    <s v="PJM"/>
    <n v="0"/>
    <s v="2019-04-01"/>
    <s v="PJM_ER1642"/>
    <x v="0"/>
    <x v="0"/>
    <x v="0"/>
    <x v="0"/>
  </r>
  <r>
    <n v="2019"/>
    <s v="117"/>
    <s v="4470131"/>
    <m/>
    <n v="169.53"/>
    <s v="1303 - Schedule 9-3: Market Su"/>
    <n v="4"/>
    <m/>
    <s v="G0000117"/>
    <s v="PJM"/>
    <n v="0"/>
    <s v="2019-04-30"/>
    <s v="PJM_A_1646"/>
    <x v="0"/>
    <x v="0"/>
    <x v="0"/>
    <x v="0"/>
  </r>
  <r>
    <n v="2019"/>
    <s v="117"/>
    <s v="4470131"/>
    <m/>
    <n v="77.209999999999994"/>
    <s v="1303 - Schedule 9-3: Market Su"/>
    <n v="4"/>
    <m/>
    <s v="G0000117"/>
    <s v="PJM"/>
    <n v="0"/>
    <s v="2019-04-30"/>
    <s v="PJM_E_6520"/>
    <x v="0"/>
    <x v="0"/>
    <x v="0"/>
    <x v="0"/>
  </r>
  <r>
    <n v="2019"/>
    <s v="117"/>
    <s v="4470131"/>
    <m/>
    <n v="-5.31"/>
    <s v="1304 - Schedule 9-4: Regulatio"/>
    <n v="4"/>
    <m/>
    <s v="G0000117"/>
    <s v="PJM"/>
    <n v="0"/>
    <s v="2019-04-01"/>
    <s v="PJM_ER1642"/>
    <x v="0"/>
    <x v="0"/>
    <x v="0"/>
    <x v="0"/>
  </r>
  <r>
    <n v="2019"/>
    <s v="117"/>
    <s v="4470131"/>
    <m/>
    <n v="5.29"/>
    <s v="1304 - Schedule 9-4: Regulatio"/>
    <n v="4"/>
    <m/>
    <s v="G0000117"/>
    <s v="PJM"/>
    <n v="0"/>
    <s v="2019-04-30"/>
    <s v="PJM_A_1646"/>
    <x v="0"/>
    <x v="0"/>
    <x v="0"/>
    <x v="0"/>
  </r>
  <r>
    <n v="2019"/>
    <s v="117"/>
    <s v="4470131"/>
    <m/>
    <n v="2.54"/>
    <s v="1304 - Schedule 9-4: Regulatio"/>
    <n v="4"/>
    <m/>
    <s v="G0000117"/>
    <s v="PJM"/>
    <n v="0"/>
    <s v="2019-04-30"/>
    <s v="PJM_E_6520"/>
    <x v="0"/>
    <x v="0"/>
    <x v="0"/>
    <x v="0"/>
  </r>
  <r>
    <n v="2019"/>
    <s v="117"/>
    <s v="4470131"/>
    <m/>
    <n v="-40.340000000000003"/>
    <s v="1305 - Schedule 9-5: Capacity"/>
    <n v="4"/>
    <m/>
    <s v="G0000117"/>
    <s v="PJM"/>
    <n v="0"/>
    <s v="2019-04-01"/>
    <s v="PJM_ER1642"/>
    <x v="0"/>
    <x v="0"/>
    <x v="0"/>
    <x v="0"/>
  </r>
  <r>
    <n v="2019"/>
    <s v="117"/>
    <s v="4470131"/>
    <m/>
    <n v="40.299999999999997"/>
    <s v="1305 - Schedule 9-5: Capacity"/>
    <n v="4"/>
    <m/>
    <s v="G0000117"/>
    <s v="PJM"/>
    <n v="0"/>
    <s v="2019-04-30"/>
    <s v="PJM_A_1646"/>
    <x v="0"/>
    <x v="0"/>
    <x v="0"/>
    <x v="0"/>
  </r>
  <r>
    <n v="2019"/>
    <s v="117"/>
    <s v="4470131"/>
    <m/>
    <n v="22.2"/>
    <s v="1305 - Schedule 9-5: Capacity"/>
    <n v="4"/>
    <m/>
    <s v="G0000117"/>
    <s v="PJM"/>
    <n v="0"/>
    <s v="2019-04-30"/>
    <s v="PJM_E_6520"/>
    <x v="0"/>
    <x v="0"/>
    <x v="0"/>
    <x v="0"/>
  </r>
  <r>
    <n v="2019"/>
    <s v="117"/>
    <s v="4470131"/>
    <m/>
    <n v="19.329999999999998"/>
    <s v="1307 - Schedule 9-3 Offset: Ma"/>
    <n v="4"/>
    <m/>
    <s v="G0000117"/>
    <s v="PJM"/>
    <n v="0"/>
    <s v="2019-04-01"/>
    <s v="PJM_ER1642"/>
    <x v="0"/>
    <x v="0"/>
    <x v="0"/>
    <x v="0"/>
  </r>
  <r>
    <n v="2019"/>
    <s v="117"/>
    <s v="4470131"/>
    <m/>
    <n v="-19.260000000000002"/>
    <s v="1307 - Schedule 9-3 Offset: Ma"/>
    <n v="4"/>
    <m/>
    <s v="G0000117"/>
    <s v="PJM"/>
    <n v="0"/>
    <s v="2019-04-30"/>
    <s v="PJM_A_1646"/>
    <x v="0"/>
    <x v="0"/>
    <x v="0"/>
    <x v="0"/>
  </r>
  <r>
    <n v="2019"/>
    <s v="117"/>
    <s v="4470131"/>
    <m/>
    <n v="-4.57"/>
    <s v="1307 - Schedule 9-3 Offset: Ma"/>
    <n v="4"/>
    <m/>
    <s v="G0000117"/>
    <s v="PJM"/>
    <n v="0"/>
    <s v="2019-04-30"/>
    <s v="PJM_E_6520"/>
    <x v="0"/>
    <x v="0"/>
    <x v="0"/>
    <x v="0"/>
  </r>
  <r>
    <n v="2019"/>
    <s v="117"/>
    <s v="4470131"/>
    <m/>
    <n v="57.63"/>
    <s v="1308 - Schedule 9-1: Control A"/>
    <n v="4"/>
    <m/>
    <s v="G0000117"/>
    <s v="PJM"/>
    <n v="0"/>
    <s v="2019-04-01"/>
    <s v="PJM_ER1642"/>
    <x v="0"/>
    <x v="0"/>
    <x v="0"/>
    <x v="0"/>
  </r>
  <r>
    <n v="2019"/>
    <s v="117"/>
    <s v="4470131"/>
    <m/>
    <n v="-57.51"/>
    <s v="1308 - Schedule 9-1: Control A"/>
    <n v="4"/>
    <m/>
    <s v="G0000117"/>
    <s v="PJM"/>
    <n v="0"/>
    <s v="2019-04-30"/>
    <s v="PJM_A_1646"/>
    <x v="0"/>
    <x v="0"/>
    <x v="0"/>
    <x v="0"/>
  </r>
  <r>
    <n v="2019"/>
    <s v="117"/>
    <s v="4470131"/>
    <m/>
    <n v="-26.15"/>
    <s v="1308 - Schedule 9-1: Control A"/>
    <n v="4"/>
    <m/>
    <s v="G0000117"/>
    <s v="PJM"/>
    <n v="0"/>
    <s v="2019-04-30"/>
    <s v="PJM_E_6520"/>
    <x v="0"/>
    <x v="0"/>
    <x v="0"/>
    <x v="0"/>
  </r>
  <r>
    <n v="2019"/>
    <s v="117"/>
    <s v="4470131"/>
    <m/>
    <n v="13.52"/>
    <s v="1310 - Schedule 9-3: Market Su"/>
    <n v="4"/>
    <m/>
    <s v="G0000117"/>
    <s v="PJM"/>
    <n v="0"/>
    <s v="2019-04-01"/>
    <s v="PJM_ER1642"/>
    <x v="0"/>
    <x v="0"/>
    <x v="0"/>
    <x v="0"/>
  </r>
  <r>
    <n v="2019"/>
    <s v="117"/>
    <s v="4470131"/>
    <m/>
    <n v="-13.47"/>
    <s v="1310 - Schedule 9-3: Market Su"/>
    <n v="4"/>
    <m/>
    <s v="G0000117"/>
    <s v="PJM"/>
    <n v="0"/>
    <s v="2019-04-30"/>
    <s v="PJM_A_1646"/>
    <x v="0"/>
    <x v="0"/>
    <x v="0"/>
    <x v="0"/>
  </r>
  <r>
    <n v="2019"/>
    <s v="117"/>
    <s v="4470131"/>
    <m/>
    <n v="-6.21"/>
    <s v="1310 - Schedule 9-3: Market Su"/>
    <n v="4"/>
    <m/>
    <s v="G0000117"/>
    <s v="PJM"/>
    <n v="0"/>
    <s v="2019-04-30"/>
    <s v="PJM_E_6520"/>
    <x v="0"/>
    <x v="0"/>
    <x v="0"/>
    <x v="0"/>
  </r>
  <r>
    <n v="2019"/>
    <s v="117"/>
    <s v="4470131"/>
    <m/>
    <n v="0.93"/>
    <s v="1311 - Schedule 9-4: Regulatio"/>
    <n v="4"/>
    <m/>
    <s v="G0000117"/>
    <s v="PJM"/>
    <n v="0"/>
    <s v="2019-04-01"/>
    <s v="PJM_ER1642"/>
    <x v="0"/>
    <x v="0"/>
    <x v="0"/>
    <x v="0"/>
  </r>
  <r>
    <n v="2019"/>
    <s v="117"/>
    <s v="4470131"/>
    <m/>
    <n v="-0.93"/>
    <s v="1311 - Schedule 9-4: Regulatio"/>
    <n v="4"/>
    <m/>
    <s v="G0000117"/>
    <s v="PJM"/>
    <n v="0"/>
    <s v="2019-04-30"/>
    <s v="PJM_A_1646"/>
    <x v="0"/>
    <x v="0"/>
    <x v="0"/>
    <x v="0"/>
  </r>
  <r>
    <n v="2019"/>
    <s v="117"/>
    <s v="4470131"/>
    <m/>
    <n v="-0.44"/>
    <s v="1311 - Schedule 9-4: Regulatio"/>
    <n v="4"/>
    <m/>
    <s v="G0000117"/>
    <s v="PJM"/>
    <n v="0"/>
    <s v="2019-04-30"/>
    <s v="PJM_E_6520"/>
    <x v="0"/>
    <x v="0"/>
    <x v="0"/>
    <x v="0"/>
  </r>
  <r>
    <n v="2019"/>
    <s v="117"/>
    <s v="4470131"/>
    <m/>
    <n v="3.1"/>
    <s v="1312 - Schedule 9-5: Capacity"/>
    <n v="4"/>
    <m/>
    <s v="G0000117"/>
    <s v="PJM"/>
    <n v="0"/>
    <s v="2019-04-01"/>
    <s v="PJM_ER1642"/>
    <x v="0"/>
    <x v="0"/>
    <x v="0"/>
    <x v="0"/>
  </r>
  <r>
    <n v="2019"/>
    <s v="117"/>
    <s v="4470131"/>
    <m/>
    <n v="-3.1"/>
    <s v="1312 - Schedule 9-5: Capacity"/>
    <n v="4"/>
    <m/>
    <s v="G0000117"/>
    <s v="PJM"/>
    <n v="0"/>
    <s v="2019-04-30"/>
    <s v="PJM_A_1646"/>
    <x v="0"/>
    <x v="0"/>
    <x v="0"/>
    <x v="0"/>
  </r>
  <r>
    <n v="2019"/>
    <s v="117"/>
    <s v="4470131"/>
    <m/>
    <n v="-1.78"/>
    <s v="1312 - Schedule 9-5: Capacity"/>
    <n v="4"/>
    <m/>
    <s v="G0000117"/>
    <s v="PJM"/>
    <n v="0"/>
    <s v="2019-04-30"/>
    <s v="PJM_E_6520"/>
    <x v="0"/>
    <x v="0"/>
    <x v="0"/>
    <x v="0"/>
  </r>
  <r>
    <n v="2019"/>
    <s v="117"/>
    <s v="4470131"/>
    <m/>
    <n v="-19.329999999999998"/>
    <s v="1313 - Schedule 9-PJMSettlemen"/>
    <n v="4"/>
    <m/>
    <s v="G0000117"/>
    <s v="PJM"/>
    <n v="0"/>
    <s v="2019-04-01"/>
    <s v="PJM_ER1642"/>
    <x v="0"/>
    <x v="0"/>
    <x v="0"/>
    <x v="0"/>
  </r>
  <r>
    <n v="2019"/>
    <s v="117"/>
    <s v="4470131"/>
    <m/>
    <n v="19.260000000000002"/>
    <s v="1313 - Schedule 9-PJMSettlemen"/>
    <n v="4"/>
    <m/>
    <s v="G0000117"/>
    <s v="PJM"/>
    <n v="0"/>
    <s v="2019-04-30"/>
    <s v="PJM_A_1646"/>
    <x v="0"/>
    <x v="0"/>
    <x v="0"/>
    <x v="0"/>
  </r>
  <r>
    <n v="2019"/>
    <s v="117"/>
    <s v="4470131"/>
    <m/>
    <n v="4.57"/>
    <s v="1313 - Schedule 9-PJMSettlemen"/>
    <n v="4"/>
    <m/>
    <s v="G0000117"/>
    <s v="PJM"/>
    <n v="0"/>
    <s v="2019-04-30"/>
    <s v="PJM_E_6520"/>
    <x v="0"/>
    <x v="0"/>
    <x v="0"/>
    <x v="0"/>
  </r>
  <r>
    <n v="2019"/>
    <s v="117"/>
    <s v="4470131"/>
    <m/>
    <n v="-17.87"/>
    <s v="1314 - Schedule 9-Market Monit"/>
    <n v="4"/>
    <m/>
    <s v="G0000117"/>
    <s v="PJM"/>
    <n v="0"/>
    <s v="2019-04-01"/>
    <s v="PJM_ER1642"/>
    <x v="0"/>
    <x v="0"/>
    <x v="0"/>
    <x v="0"/>
  </r>
  <r>
    <n v="2019"/>
    <s v="117"/>
    <s v="4470131"/>
    <m/>
    <n v="17.88"/>
    <s v="1314 - Schedule 9-Market Monit"/>
    <n v="4"/>
    <m/>
    <s v="G0000117"/>
    <s v="PJM"/>
    <n v="0"/>
    <s v="2019-04-30"/>
    <s v="PJM_A_1646"/>
    <x v="0"/>
    <x v="0"/>
    <x v="0"/>
    <x v="0"/>
  </r>
  <r>
    <n v="2019"/>
    <s v="117"/>
    <s v="4470131"/>
    <m/>
    <n v="8.07"/>
    <s v="1314 - Schedule 9-Market Monit"/>
    <n v="4"/>
    <m/>
    <s v="G0000117"/>
    <s v="PJM"/>
    <n v="0"/>
    <s v="2019-04-30"/>
    <s v="PJM_E_6520"/>
    <x v="0"/>
    <x v="0"/>
    <x v="0"/>
    <x v="0"/>
  </r>
  <r>
    <n v="2019"/>
    <s v="117"/>
    <s v="4470131"/>
    <m/>
    <n v="1.45"/>
    <s v="1314A - Adj. to Market Monitor"/>
    <n v="4"/>
    <m/>
    <s v="G0000117"/>
    <s v="PJM"/>
    <n v="0"/>
    <s v="2019-04-30"/>
    <s v="PJM_A_1646"/>
    <x v="0"/>
    <x v="0"/>
    <x v="0"/>
    <x v="0"/>
  </r>
  <r>
    <n v="2019"/>
    <s v="117"/>
    <s v="4470131"/>
    <m/>
    <n v="-241.24"/>
    <s v="1315 - Schedule 9-FERC: FERC A"/>
    <n v="4"/>
    <m/>
    <s v="G0000117"/>
    <s v="PJM"/>
    <n v="0"/>
    <s v="2019-04-01"/>
    <s v="PJM_ER1642"/>
    <x v="0"/>
    <x v="0"/>
    <x v="0"/>
    <x v="0"/>
  </r>
  <r>
    <n v="2019"/>
    <s v="117"/>
    <s v="4470131"/>
    <m/>
    <n v="240.51"/>
    <s v="1315 - Schedule 9-FERC: FERC A"/>
    <n v="4"/>
    <m/>
    <s v="G0000117"/>
    <s v="PJM"/>
    <n v="0"/>
    <s v="2019-04-30"/>
    <s v="PJM_A_1646"/>
    <x v="0"/>
    <x v="0"/>
    <x v="0"/>
    <x v="0"/>
  </r>
  <r>
    <n v="2019"/>
    <s v="117"/>
    <s v="4470131"/>
    <m/>
    <n v="106.22"/>
    <s v="1315 - Schedule 9-FERC: FERC A"/>
    <n v="4"/>
    <m/>
    <s v="G0000117"/>
    <s v="PJM"/>
    <n v="0"/>
    <s v="2019-04-30"/>
    <s v="PJM_E_6520"/>
    <x v="0"/>
    <x v="0"/>
    <x v="0"/>
    <x v="0"/>
  </r>
  <r>
    <n v="2019"/>
    <s v="117"/>
    <s v="4470131"/>
    <m/>
    <n v="-2.44"/>
    <s v="1316 - Schedule 9-OPSI: Organi"/>
    <n v="4"/>
    <m/>
    <s v="G0000117"/>
    <s v="PJM"/>
    <n v="0"/>
    <s v="2019-04-01"/>
    <s v="PJM_ER1642"/>
    <x v="0"/>
    <x v="0"/>
    <x v="0"/>
    <x v="0"/>
  </r>
  <r>
    <n v="2019"/>
    <s v="117"/>
    <s v="4470131"/>
    <m/>
    <n v="2.44"/>
    <s v="1316 - Schedule 9-OPSI: Organi"/>
    <n v="4"/>
    <m/>
    <s v="G0000117"/>
    <s v="PJM"/>
    <n v="0"/>
    <s v="2019-04-30"/>
    <s v="PJM_A_1646"/>
    <x v="0"/>
    <x v="0"/>
    <x v="0"/>
    <x v="0"/>
  </r>
  <r>
    <n v="2019"/>
    <s v="117"/>
    <s v="4470131"/>
    <m/>
    <n v="0.94"/>
    <s v="1316 - Schedule 9-OPSI: Organi"/>
    <n v="4"/>
    <m/>
    <s v="G0000117"/>
    <s v="PJM"/>
    <n v="0"/>
    <s v="2019-04-30"/>
    <s v="PJM_E_6520"/>
    <x v="0"/>
    <x v="0"/>
    <x v="0"/>
    <x v="0"/>
  </r>
  <r>
    <n v="2019"/>
    <s v="117"/>
    <s v="4470131"/>
    <m/>
    <n v="-45.19"/>
    <s v="1317 - Schedule 10-NERC: North"/>
    <n v="4"/>
    <m/>
    <s v="G0000117"/>
    <s v="PJM"/>
    <n v="0"/>
    <s v="2019-04-01"/>
    <s v="PJM_ER1642"/>
    <x v="0"/>
    <x v="0"/>
    <x v="0"/>
    <x v="0"/>
  </r>
  <r>
    <n v="2019"/>
    <s v="117"/>
    <s v="4470131"/>
    <m/>
    <n v="45.05"/>
    <s v="1317 - Schedule 10-NERC: North"/>
    <n v="4"/>
    <m/>
    <s v="G0000117"/>
    <s v="PJM"/>
    <n v="0"/>
    <s v="2019-04-30"/>
    <s v="PJM_A_1646"/>
    <x v="0"/>
    <x v="0"/>
    <x v="0"/>
    <x v="0"/>
  </r>
  <r>
    <n v="2019"/>
    <s v="117"/>
    <s v="4470131"/>
    <m/>
    <n v="19.87"/>
    <s v="1317 - Schedule 10-NERC: North"/>
    <n v="4"/>
    <m/>
    <s v="G0000117"/>
    <s v="PJM"/>
    <n v="0"/>
    <s v="2019-04-30"/>
    <s v="PJM_E_6520"/>
    <x v="0"/>
    <x v="0"/>
    <x v="0"/>
    <x v="0"/>
  </r>
  <r>
    <n v="2019"/>
    <s v="117"/>
    <s v="4470131"/>
    <m/>
    <n v="-69.52"/>
    <s v="1318 - Schedule 10-RFC: Reliab"/>
    <n v="4"/>
    <m/>
    <s v="G0000117"/>
    <s v="PJM"/>
    <n v="0"/>
    <s v="2019-04-01"/>
    <s v="PJM_ER1642"/>
    <x v="0"/>
    <x v="0"/>
    <x v="0"/>
    <x v="0"/>
  </r>
  <r>
    <n v="2019"/>
    <s v="117"/>
    <s v="4470131"/>
    <m/>
    <n v="69.290000000000006"/>
    <s v="1318 - Schedule 10-RFC: Reliab"/>
    <n v="4"/>
    <m/>
    <s v="G0000117"/>
    <s v="PJM"/>
    <n v="0"/>
    <s v="2019-04-30"/>
    <s v="PJM_A_1646"/>
    <x v="0"/>
    <x v="0"/>
    <x v="0"/>
    <x v="0"/>
  </r>
  <r>
    <n v="2019"/>
    <s v="117"/>
    <s v="4470131"/>
    <m/>
    <n v="30.59"/>
    <s v="1318 - Schedule 10-RFC: Reliab"/>
    <n v="4"/>
    <m/>
    <s v="G0000117"/>
    <s v="PJM"/>
    <n v="0"/>
    <s v="2019-04-30"/>
    <s v="PJM_E_6520"/>
    <x v="0"/>
    <x v="0"/>
    <x v="0"/>
    <x v="0"/>
  </r>
  <r>
    <n v="2019"/>
    <s v="117"/>
    <s v="4470131"/>
    <m/>
    <n v="-1.78"/>
    <s v="1319 - Schedule 9-CAPS: Consum"/>
    <n v="4"/>
    <m/>
    <s v="G0000117"/>
    <s v="PJM"/>
    <n v="0"/>
    <s v="2019-04-01"/>
    <s v="PJM_ER1642"/>
    <x v="0"/>
    <x v="0"/>
    <x v="0"/>
    <x v="0"/>
  </r>
  <r>
    <n v="2019"/>
    <s v="117"/>
    <s v="4470131"/>
    <m/>
    <n v="1.77"/>
    <s v="1319 - Schedule 9-CAPS: Consum"/>
    <n v="4"/>
    <m/>
    <s v="G0000117"/>
    <s v="PJM"/>
    <n v="0"/>
    <s v="2019-04-30"/>
    <s v="PJM_A_1646"/>
    <x v="0"/>
    <x v="0"/>
    <x v="0"/>
    <x v="0"/>
  </r>
  <r>
    <n v="2019"/>
    <s v="117"/>
    <s v="4470131"/>
    <m/>
    <n v="0.8"/>
    <s v="1319 - Schedule 9-CAPS: Consum"/>
    <n v="4"/>
    <m/>
    <s v="G0000117"/>
    <s v="PJM"/>
    <n v="0"/>
    <s v="2019-04-30"/>
    <s v="PJM_E_6520"/>
    <x v="0"/>
    <x v="0"/>
    <x v="0"/>
    <x v="0"/>
  </r>
  <r>
    <n v="2019"/>
    <s v="117"/>
    <s v="4470131"/>
    <m/>
    <n v="-162.04"/>
    <s v="1320 - Transmission Owner Sche"/>
    <n v="4"/>
    <m/>
    <s v="G0000117"/>
    <s v="PJM"/>
    <n v="0"/>
    <s v="2019-04-01"/>
    <s v="PJM_ER1642"/>
    <x v="0"/>
    <x v="0"/>
    <x v="0"/>
    <x v="0"/>
  </r>
  <r>
    <n v="2019"/>
    <s v="117"/>
    <s v="4470131"/>
    <m/>
    <n v="161.61000000000001"/>
    <s v="1320 - Transmission Owner Sche"/>
    <n v="4"/>
    <m/>
    <s v="G0000117"/>
    <s v="PJM"/>
    <n v="0"/>
    <s v="2019-04-30"/>
    <s v="PJM_A_1646"/>
    <x v="0"/>
    <x v="0"/>
    <x v="0"/>
    <x v="0"/>
  </r>
  <r>
    <n v="2019"/>
    <s v="117"/>
    <s v="4470131"/>
    <m/>
    <n v="71.34"/>
    <s v="1320 - Transmission Owner Sche"/>
    <n v="4"/>
    <m/>
    <s v="G0000117"/>
    <s v="PJM"/>
    <n v="0"/>
    <s v="2019-04-30"/>
    <s v="PJM_E_6520"/>
    <x v="0"/>
    <x v="0"/>
    <x v="0"/>
    <x v="0"/>
  </r>
  <r>
    <n v="2019"/>
    <s v="117"/>
    <s v="4470131"/>
    <m/>
    <n v="-167.18"/>
    <s v="1330 - Reactive Supply and Vol"/>
    <n v="4"/>
    <m/>
    <s v="G0000117"/>
    <s v="PJM"/>
    <n v="0"/>
    <s v="2019-04-01"/>
    <s v="PJM_ER1642"/>
    <x v="0"/>
    <x v="0"/>
    <x v="0"/>
    <x v="0"/>
  </r>
  <r>
    <n v="2019"/>
    <s v="117"/>
    <s v="4470131"/>
    <m/>
    <n v="238.69"/>
    <s v="1330 - Reactive Supply and Vol"/>
    <n v="4"/>
    <m/>
    <s v="G0000117"/>
    <s v="PJM"/>
    <n v="0"/>
    <s v="2019-04-30"/>
    <s v="PJM_A_1646"/>
    <x v="0"/>
    <x v="0"/>
    <x v="0"/>
    <x v="0"/>
  </r>
  <r>
    <n v="2019"/>
    <s v="117"/>
    <s v="4470131"/>
    <m/>
    <n v="135.30000000000001"/>
    <s v="1330 - Reactive Supply and Vol"/>
    <n v="4"/>
    <m/>
    <s v="G0000117"/>
    <s v="PJM"/>
    <n v="0"/>
    <s v="2019-04-30"/>
    <s v="PJM_E_6520"/>
    <x v="0"/>
    <x v="0"/>
    <x v="0"/>
    <x v="0"/>
  </r>
  <r>
    <n v="2019"/>
    <s v="117"/>
    <s v="4470131"/>
    <m/>
    <n v="-352.75"/>
    <s v="1340 - Regulation and Frequenc"/>
    <n v="4"/>
    <m/>
    <s v="G0000117"/>
    <s v="PJM"/>
    <n v="0"/>
    <s v="2019-04-01"/>
    <s v="PJM_ER1642"/>
    <x v="0"/>
    <x v="0"/>
    <x v="0"/>
    <x v="0"/>
  </r>
  <r>
    <n v="2019"/>
    <s v="117"/>
    <s v="4470131"/>
    <m/>
    <n v="351.77"/>
    <s v="1340 - Regulation and Frequenc"/>
    <n v="4"/>
    <m/>
    <s v="G0000117"/>
    <s v="PJM"/>
    <n v="0"/>
    <s v="2019-04-30"/>
    <s v="PJM_A_1646"/>
    <x v="0"/>
    <x v="0"/>
    <x v="0"/>
    <x v="0"/>
  </r>
  <r>
    <n v="2019"/>
    <s v="117"/>
    <s v="4470131"/>
    <m/>
    <n v="191.61"/>
    <s v="1340 - Regulation and Frequenc"/>
    <n v="4"/>
    <m/>
    <s v="G0000117"/>
    <s v="PJM"/>
    <n v="0"/>
    <s v="2019-04-30"/>
    <s v="PJM_E_6520"/>
    <x v="0"/>
    <x v="0"/>
    <x v="0"/>
    <x v="0"/>
  </r>
  <r>
    <n v="2019"/>
    <s v="117"/>
    <s v="4470131"/>
    <m/>
    <n v="0.03"/>
    <s v="1340A - Adj. to Regulation and"/>
    <n v="4"/>
    <m/>
    <s v="G0000117"/>
    <s v="PJM"/>
    <n v="0"/>
    <s v="2019-04-30"/>
    <s v="PJM_A_1646"/>
    <x v="0"/>
    <x v="0"/>
    <x v="0"/>
    <x v="0"/>
  </r>
  <r>
    <n v="2019"/>
    <s v="117"/>
    <s v="4470131"/>
    <m/>
    <n v="-246.8"/>
    <s v="1360 - Synchronized Reserve Ti"/>
    <n v="4"/>
    <m/>
    <s v="G0000117"/>
    <s v="PJM"/>
    <n v="0"/>
    <s v="2019-04-01"/>
    <s v="PJM_ER1642"/>
    <x v="0"/>
    <x v="0"/>
    <x v="0"/>
    <x v="0"/>
  </r>
  <r>
    <n v="2019"/>
    <s v="117"/>
    <s v="4470131"/>
    <m/>
    <n v="246.09"/>
    <s v="1360 - Synchronized Reserve Ti"/>
    <n v="4"/>
    <m/>
    <s v="G0000117"/>
    <s v="PJM"/>
    <n v="0"/>
    <s v="2019-04-30"/>
    <s v="PJM_A_1646"/>
    <x v="0"/>
    <x v="0"/>
    <x v="0"/>
    <x v="0"/>
  </r>
  <r>
    <n v="2019"/>
    <s v="117"/>
    <s v="4470131"/>
    <m/>
    <n v="89.6"/>
    <s v="1360 - Synchronized Reserve Ti"/>
    <n v="4"/>
    <m/>
    <s v="G0000117"/>
    <s v="PJM"/>
    <n v="0"/>
    <s v="2019-04-30"/>
    <s v="PJM_E_6520"/>
    <x v="0"/>
    <x v="0"/>
    <x v="0"/>
    <x v="0"/>
  </r>
  <r>
    <n v="2019"/>
    <s v="117"/>
    <s v="4470131"/>
    <m/>
    <n v="-0.05"/>
    <s v="1360A - Adj. to Synchronized R"/>
    <n v="4"/>
    <m/>
    <s v="G0000117"/>
    <s v="PJM"/>
    <n v="0"/>
    <s v="2019-04-30"/>
    <s v="PJM_A_1646"/>
    <x v="0"/>
    <x v="0"/>
    <x v="0"/>
    <x v="0"/>
  </r>
  <r>
    <n v="2019"/>
    <s v="117"/>
    <s v="4470131"/>
    <m/>
    <n v="-61.95"/>
    <s v="1362 - Non-Synchronized Reserv"/>
    <n v="4"/>
    <m/>
    <s v="G0000117"/>
    <s v="PJM"/>
    <n v="0"/>
    <s v="2019-04-01"/>
    <s v="PJM_ER1642"/>
    <x v="0"/>
    <x v="0"/>
    <x v="0"/>
    <x v="0"/>
  </r>
  <r>
    <n v="2019"/>
    <s v="117"/>
    <s v="4470131"/>
    <m/>
    <n v="61.67"/>
    <s v="1362 - Non-Synchronized Reserv"/>
    <n v="4"/>
    <m/>
    <s v="G0000117"/>
    <s v="PJM"/>
    <n v="0"/>
    <s v="2019-04-30"/>
    <s v="PJM_A_1646"/>
    <x v="0"/>
    <x v="0"/>
    <x v="0"/>
    <x v="0"/>
  </r>
  <r>
    <n v="2019"/>
    <s v="117"/>
    <s v="4470131"/>
    <m/>
    <n v="40.56"/>
    <s v="1362 - Non-Synchronized Reserv"/>
    <n v="4"/>
    <m/>
    <s v="G0000117"/>
    <s v="PJM"/>
    <n v="0"/>
    <s v="2019-04-30"/>
    <s v="PJM_E_6520"/>
    <x v="0"/>
    <x v="0"/>
    <x v="0"/>
    <x v="0"/>
  </r>
  <r>
    <n v="2019"/>
    <s v="117"/>
    <s v="4470131"/>
    <m/>
    <n v="-0.02"/>
    <s v="1362A - Non-Synchronized Reser"/>
    <n v="4"/>
    <m/>
    <s v="G0000117"/>
    <s v="PJM"/>
    <n v="0"/>
    <s v="2019-04-30"/>
    <s v="PJM_A_1646"/>
    <x v="0"/>
    <x v="0"/>
    <x v="0"/>
    <x v="0"/>
  </r>
  <r>
    <n v="2019"/>
    <s v="117"/>
    <s v="4470131"/>
    <m/>
    <n v="-1.5"/>
    <s v="1365 - Day-Ahead Scheduling Re"/>
    <n v="4"/>
    <m/>
    <s v="G0000117"/>
    <s v="PJM"/>
    <n v="0"/>
    <s v="2019-04-01"/>
    <s v="PJM_ER1642"/>
    <x v="0"/>
    <x v="0"/>
    <x v="0"/>
    <x v="0"/>
  </r>
  <r>
    <n v="2019"/>
    <s v="117"/>
    <s v="4470131"/>
    <m/>
    <n v="1.5"/>
    <s v="1365 - Day-Ahead Scheduling Re"/>
    <n v="4"/>
    <m/>
    <s v="G0000117"/>
    <s v="PJM"/>
    <n v="0"/>
    <s v="2019-04-30"/>
    <s v="PJM_A_1646"/>
    <x v="0"/>
    <x v="0"/>
    <x v="0"/>
    <x v="0"/>
  </r>
  <r>
    <n v="2019"/>
    <s v="117"/>
    <s v="4470131"/>
    <m/>
    <n v="0.71"/>
    <s v="1365 - Day-Ahead Scheduling Re"/>
    <n v="4"/>
    <m/>
    <s v="G0000117"/>
    <s v="PJM"/>
    <n v="0"/>
    <s v="2019-04-30"/>
    <s v="PJM_E_6520"/>
    <x v="0"/>
    <x v="0"/>
    <x v="0"/>
    <x v="0"/>
  </r>
  <r>
    <n v="2019"/>
    <s v="117"/>
    <s v="4470131"/>
    <m/>
    <n v="-105.53"/>
    <s v="1370 - Day-Ahead Operating Res"/>
    <n v="4"/>
    <m/>
    <s v="G0000117"/>
    <s v="PJM"/>
    <n v="0"/>
    <s v="2019-04-01"/>
    <s v="PJM_ER1642"/>
    <x v="0"/>
    <x v="0"/>
    <x v="0"/>
    <x v="0"/>
  </r>
  <r>
    <n v="2019"/>
    <s v="117"/>
    <s v="4470131"/>
    <m/>
    <n v="105.2"/>
    <s v="1370 - Day-Ahead Operating Res"/>
    <n v="4"/>
    <m/>
    <s v="G0000117"/>
    <s v="PJM"/>
    <n v="0"/>
    <s v="2019-04-30"/>
    <s v="PJM_A_1646"/>
    <x v="0"/>
    <x v="0"/>
    <x v="0"/>
    <x v="0"/>
  </r>
  <r>
    <n v="2019"/>
    <s v="117"/>
    <s v="4470131"/>
    <m/>
    <n v="2.52"/>
    <s v="1370 - Day-Ahead Operating Res"/>
    <n v="4"/>
    <m/>
    <s v="G0000117"/>
    <s v="PJM"/>
    <n v="0"/>
    <s v="2019-04-30"/>
    <s v="PJM_E_6520"/>
    <x v="0"/>
    <x v="0"/>
    <x v="0"/>
    <x v="0"/>
  </r>
  <r>
    <n v="2019"/>
    <s v="117"/>
    <s v="4470131"/>
    <m/>
    <n v="-136.78"/>
    <s v="1375 - Balancing Operating Res"/>
    <n v="4"/>
    <m/>
    <s v="G0000117"/>
    <s v="PJM"/>
    <n v="0"/>
    <s v="2019-04-01"/>
    <s v="PJM_ER1642"/>
    <x v="0"/>
    <x v="0"/>
    <x v="0"/>
    <x v="0"/>
  </r>
  <r>
    <n v="2019"/>
    <s v="117"/>
    <s v="4470131"/>
    <m/>
    <n v="136.15"/>
    <s v="1375 - Balancing Operating Res"/>
    <n v="4"/>
    <m/>
    <s v="G0000117"/>
    <s v="PJM"/>
    <n v="0"/>
    <s v="2019-04-30"/>
    <s v="PJM_A_1646"/>
    <x v="0"/>
    <x v="0"/>
    <x v="0"/>
    <x v="0"/>
  </r>
  <r>
    <n v="2019"/>
    <s v="117"/>
    <s v="4470131"/>
    <m/>
    <n v="61.5"/>
    <s v="1375 - Balancing Operating Res"/>
    <n v="4"/>
    <m/>
    <s v="G0000117"/>
    <s v="PJM"/>
    <n v="0"/>
    <s v="2019-04-30"/>
    <s v="PJM_E_6520"/>
    <x v="0"/>
    <x v="0"/>
    <x v="0"/>
    <x v="0"/>
  </r>
  <r>
    <n v="2019"/>
    <s v="117"/>
    <s v="4470131"/>
    <m/>
    <n v="6.85"/>
    <s v="1375A - Adj. to Balancing Oper"/>
    <n v="4"/>
    <m/>
    <s v="G0000117"/>
    <s v="PJM"/>
    <n v="0"/>
    <s v="2019-04-30"/>
    <s v="PJM_A_1646"/>
    <x v="0"/>
    <x v="0"/>
    <x v="0"/>
    <x v="0"/>
  </r>
  <r>
    <n v="2019"/>
    <s v="117"/>
    <s v="4470131"/>
    <m/>
    <n v="-0.27"/>
    <s v="1376A - Adj. to Balancing Oper"/>
    <n v="4"/>
    <m/>
    <s v="G0000117"/>
    <s v="PJM"/>
    <n v="0"/>
    <s v="2019-04-30"/>
    <s v="PJM_A_1646"/>
    <x v="0"/>
    <x v="0"/>
    <x v="0"/>
    <x v="0"/>
  </r>
  <r>
    <n v="2019"/>
    <s v="117"/>
    <s v="4470131"/>
    <m/>
    <n v="-13.93"/>
    <s v="1380 - Black Start Service Cha"/>
    <n v="4"/>
    <m/>
    <s v="G0000117"/>
    <s v="PJM"/>
    <n v="0"/>
    <s v="2019-04-01"/>
    <s v="PJM_ER1642"/>
    <x v="0"/>
    <x v="0"/>
    <x v="0"/>
    <x v="0"/>
  </r>
  <r>
    <n v="2019"/>
    <s v="117"/>
    <s v="4470131"/>
    <m/>
    <n v="13.93"/>
    <s v="1380 - Black Start Service Cha"/>
    <n v="4"/>
    <m/>
    <s v="G0000117"/>
    <s v="PJM"/>
    <n v="0"/>
    <s v="2019-04-30"/>
    <s v="PJM_A_1646"/>
    <x v="0"/>
    <x v="0"/>
    <x v="0"/>
    <x v="0"/>
  </r>
  <r>
    <n v="2019"/>
    <s v="117"/>
    <s v="4470131"/>
    <m/>
    <n v="7.8"/>
    <s v="1380 - Black Start Service Cha"/>
    <n v="4"/>
    <m/>
    <s v="G0000117"/>
    <s v="PJM"/>
    <n v="0"/>
    <s v="2019-04-30"/>
    <s v="PJM_E_6520"/>
    <x v="0"/>
    <x v="0"/>
    <x v="0"/>
    <x v="0"/>
  </r>
  <r>
    <n v="2019"/>
    <s v="117"/>
    <s v="4470131"/>
    <m/>
    <n v="-1412.05"/>
    <s v="1400 - Load Reconciliation for"/>
    <n v="4"/>
    <m/>
    <s v="G0000117"/>
    <s v="PJM"/>
    <n v="0"/>
    <s v="2019-04-01"/>
    <s v="PJM_ER1642"/>
    <x v="0"/>
    <x v="0"/>
    <x v="0"/>
    <x v="0"/>
  </r>
  <r>
    <n v="2019"/>
    <s v="117"/>
    <s v="4470131"/>
    <m/>
    <n v="1408.02"/>
    <s v="1400 - Load Reconciliation for"/>
    <n v="4"/>
    <m/>
    <s v="G0000117"/>
    <s v="PJM"/>
    <n v="0"/>
    <s v="2019-04-30"/>
    <s v="PJM_A_1646"/>
    <x v="0"/>
    <x v="0"/>
    <x v="0"/>
    <x v="0"/>
  </r>
  <r>
    <n v="2019"/>
    <s v="117"/>
    <s v="4470131"/>
    <m/>
    <n v="665.7"/>
    <s v="1400 - Load Reconciliation for"/>
    <n v="4"/>
    <m/>
    <s v="G0000117"/>
    <s v="PJM"/>
    <n v="0"/>
    <s v="2019-04-30"/>
    <s v="PJM_E_6520"/>
    <x v="0"/>
    <x v="0"/>
    <x v="0"/>
    <x v="0"/>
  </r>
  <r>
    <n v="2019"/>
    <s v="117"/>
    <s v="4470131"/>
    <m/>
    <n v="80.91"/>
    <s v="1410 - Load Reconciliation for"/>
    <n v="4"/>
    <m/>
    <s v="G0000117"/>
    <s v="PJM"/>
    <n v="0"/>
    <s v="2019-04-01"/>
    <s v="PJM_ER1642"/>
    <x v="0"/>
    <x v="0"/>
    <x v="0"/>
    <x v="0"/>
  </r>
  <r>
    <n v="2019"/>
    <s v="117"/>
    <s v="4470131"/>
    <m/>
    <n v="-80.91"/>
    <s v="1410 - Load Reconciliation for"/>
    <n v="4"/>
    <m/>
    <s v="G0000117"/>
    <s v="PJM"/>
    <n v="0"/>
    <s v="2019-04-30"/>
    <s v="PJM_A_1646"/>
    <x v="0"/>
    <x v="0"/>
    <x v="0"/>
    <x v="0"/>
  </r>
  <r>
    <n v="2019"/>
    <s v="117"/>
    <s v="4470131"/>
    <m/>
    <n v="6.9"/>
    <s v="1410 - Load Reconciliation for"/>
    <n v="4"/>
    <m/>
    <s v="G0000117"/>
    <s v="PJM"/>
    <n v="0"/>
    <s v="2019-04-30"/>
    <s v="PJM_E_6520"/>
    <x v="0"/>
    <x v="0"/>
    <x v="0"/>
    <x v="0"/>
  </r>
  <r>
    <n v="2019"/>
    <s v="117"/>
    <s v="4470131"/>
    <m/>
    <n v="21.7"/>
    <s v="1420 - Load Reconciliation for"/>
    <n v="4"/>
    <m/>
    <s v="G0000117"/>
    <s v="PJM"/>
    <n v="0"/>
    <s v="2019-04-01"/>
    <s v="PJM_ER1642"/>
    <x v="0"/>
    <x v="0"/>
    <x v="0"/>
    <x v="0"/>
  </r>
  <r>
    <n v="2019"/>
    <s v="117"/>
    <s v="4470131"/>
    <m/>
    <n v="-21.7"/>
    <s v="1420 - Load Reconciliation for"/>
    <n v="4"/>
    <m/>
    <s v="G0000117"/>
    <s v="PJM"/>
    <n v="0"/>
    <s v="2019-04-30"/>
    <s v="PJM_A_1646"/>
    <x v="0"/>
    <x v="0"/>
    <x v="0"/>
    <x v="0"/>
  </r>
  <r>
    <n v="2019"/>
    <s v="117"/>
    <s v="4470131"/>
    <m/>
    <n v="-4.2"/>
    <s v="1420 - Load Reconciliation for"/>
    <n v="4"/>
    <m/>
    <s v="G0000117"/>
    <s v="PJM"/>
    <n v="0"/>
    <s v="2019-04-30"/>
    <s v="PJM_E_6520"/>
    <x v="0"/>
    <x v="0"/>
    <x v="0"/>
    <x v="0"/>
  </r>
  <r>
    <n v="2019"/>
    <s v="117"/>
    <s v="4470131"/>
    <m/>
    <n v="-0.31"/>
    <s v="1430 - Load Reconciliation for"/>
    <n v="4"/>
    <m/>
    <s v="G0000117"/>
    <s v="PJM"/>
    <n v="0"/>
    <s v="2019-04-01"/>
    <s v="PJM_ER1642"/>
    <x v="0"/>
    <x v="0"/>
    <x v="0"/>
    <x v="0"/>
  </r>
  <r>
    <n v="2019"/>
    <s v="117"/>
    <s v="4470131"/>
    <m/>
    <n v="0.31"/>
    <s v="1430 - Load Reconciliation for"/>
    <n v="4"/>
    <m/>
    <s v="G0000117"/>
    <s v="PJM"/>
    <n v="0"/>
    <s v="2019-04-30"/>
    <s v="PJM_A_1646"/>
    <x v="0"/>
    <x v="0"/>
    <x v="0"/>
    <x v="0"/>
  </r>
  <r>
    <n v="2019"/>
    <s v="117"/>
    <s v="4470131"/>
    <m/>
    <n v="-12.09"/>
    <s v="1440 - Load Reconciliation for"/>
    <n v="4"/>
    <m/>
    <s v="G0000117"/>
    <s v="PJM"/>
    <n v="0"/>
    <s v="2019-04-01"/>
    <s v="PJM_ER1642"/>
    <x v="0"/>
    <x v="0"/>
    <x v="0"/>
    <x v="0"/>
  </r>
  <r>
    <n v="2019"/>
    <s v="117"/>
    <s v="4470131"/>
    <m/>
    <n v="12.09"/>
    <s v="1440 - Load Reconciliation for"/>
    <n v="4"/>
    <m/>
    <s v="G0000117"/>
    <s v="PJM"/>
    <n v="0"/>
    <s v="2019-04-30"/>
    <s v="PJM_A_1646"/>
    <x v="0"/>
    <x v="0"/>
    <x v="0"/>
    <x v="0"/>
  </r>
  <r>
    <n v="2019"/>
    <s v="117"/>
    <s v="4470131"/>
    <m/>
    <n v="6"/>
    <s v="1440 - Load Reconciliation for"/>
    <n v="4"/>
    <m/>
    <s v="G0000117"/>
    <s v="PJM"/>
    <n v="0"/>
    <s v="2019-04-30"/>
    <s v="PJM_E_6520"/>
    <x v="0"/>
    <x v="0"/>
    <x v="0"/>
    <x v="0"/>
  </r>
  <r>
    <n v="2019"/>
    <s v="117"/>
    <s v="4470131"/>
    <m/>
    <n v="0.93"/>
    <s v="1441 - Load Reconciliation for"/>
    <n v="4"/>
    <m/>
    <s v="G0000117"/>
    <s v="PJM"/>
    <n v="0"/>
    <s v="2019-04-01"/>
    <s v="PJM_ER1642"/>
    <x v="0"/>
    <x v="0"/>
    <x v="0"/>
    <x v="0"/>
  </r>
  <r>
    <n v="2019"/>
    <s v="117"/>
    <s v="4470131"/>
    <m/>
    <n v="-0.93"/>
    <s v="1441 - Load Reconciliation for"/>
    <n v="4"/>
    <m/>
    <s v="G0000117"/>
    <s v="PJM"/>
    <n v="0"/>
    <s v="2019-04-30"/>
    <s v="PJM_A_1646"/>
    <x v="0"/>
    <x v="0"/>
    <x v="0"/>
    <x v="0"/>
  </r>
  <r>
    <n v="2019"/>
    <s v="117"/>
    <s v="4470131"/>
    <m/>
    <n v="-0.6"/>
    <s v="1441 - Load Reconciliation for"/>
    <n v="4"/>
    <m/>
    <s v="G0000117"/>
    <s v="PJM"/>
    <n v="0"/>
    <s v="2019-04-30"/>
    <s v="PJM_E_6520"/>
    <x v="0"/>
    <x v="0"/>
    <x v="0"/>
    <x v="0"/>
  </r>
  <r>
    <n v="2019"/>
    <s v="117"/>
    <s v="4470131"/>
    <m/>
    <n v="-3.41"/>
    <s v="1445 - Load Reconciliation for"/>
    <n v="4"/>
    <m/>
    <s v="G0000117"/>
    <s v="PJM"/>
    <n v="0"/>
    <s v="2019-04-01"/>
    <s v="PJM_ER1642"/>
    <x v="0"/>
    <x v="0"/>
    <x v="0"/>
    <x v="0"/>
  </r>
  <r>
    <n v="2019"/>
    <s v="117"/>
    <s v="4470131"/>
    <m/>
    <n v="3.41"/>
    <s v="1445 - Load Reconciliation for"/>
    <n v="4"/>
    <m/>
    <s v="G0000117"/>
    <s v="PJM"/>
    <n v="0"/>
    <s v="2019-04-30"/>
    <s v="PJM_A_1646"/>
    <x v="0"/>
    <x v="0"/>
    <x v="0"/>
    <x v="0"/>
  </r>
  <r>
    <n v="2019"/>
    <s v="117"/>
    <s v="4470131"/>
    <m/>
    <n v="1.8"/>
    <s v="1445 - Load Reconciliation for"/>
    <n v="4"/>
    <m/>
    <s v="G0000117"/>
    <s v="PJM"/>
    <n v="0"/>
    <s v="2019-04-30"/>
    <s v="PJM_E_6520"/>
    <x v="0"/>
    <x v="0"/>
    <x v="0"/>
    <x v="0"/>
  </r>
  <r>
    <n v="2019"/>
    <s v="117"/>
    <s v="4470131"/>
    <m/>
    <n v="-0.62"/>
    <s v="1447 - Load Reconciliation for"/>
    <n v="4"/>
    <m/>
    <s v="G0000117"/>
    <s v="PJM"/>
    <n v="0"/>
    <s v="2019-04-01"/>
    <s v="PJM_ER1642"/>
    <x v="0"/>
    <x v="0"/>
    <x v="0"/>
    <x v="0"/>
  </r>
  <r>
    <n v="2019"/>
    <s v="117"/>
    <s v="4470131"/>
    <m/>
    <n v="0.62"/>
    <s v="1447 - Load Reconciliation for"/>
    <n v="4"/>
    <m/>
    <s v="G0000117"/>
    <s v="PJM"/>
    <n v="0"/>
    <s v="2019-04-30"/>
    <s v="PJM_A_1646"/>
    <x v="0"/>
    <x v="0"/>
    <x v="0"/>
    <x v="0"/>
  </r>
  <r>
    <n v="2019"/>
    <s v="117"/>
    <s v="4470131"/>
    <m/>
    <n v="0.3"/>
    <s v="1447 - Load Reconciliation for"/>
    <n v="4"/>
    <m/>
    <s v="G0000117"/>
    <s v="PJM"/>
    <n v="0"/>
    <s v="2019-04-30"/>
    <s v="PJM_E_6520"/>
    <x v="0"/>
    <x v="0"/>
    <x v="0"/>
    <x v="0"/>
  </r>
  <r>
    <n v="2019"/>
    <s v="117"/>
    <s v="4470131"/>
    <m/>
    <n v="-0.93"/>
    <s v="1448 - Load Reconciliation for"/>
    <n v="4"/>
    <m/>
    <s v="G0000117"/>
    <s v="PJM"/>
    <n v="0"/>
    <s v="2019-04-01"/>
    <s v="PJM_ER1642"/>
    <x v="0"/>
    <x v="0"/>
    <x v="0"/>
    <x v="0"/>
  </r>
  <r>
    <n v="2019"/>
    <s v="117"/>
    <s v="4470131"/>
    <m/>
    <n v="0.93"/>
    <s v="1448 - Load Reconciliation for"/>
    <n v="4"/>
    <m/>
    <s v="G0000117"/>
    <s v="PJM"/>
    <n v="0"/>
    <s v="2019-04-30"/>
    <s v="PJM_A_1646"/>
    <x v="0"/>
    <x v="0"/>
    <x v="0"/>
    <x v="0"/>
  </r>
  <r>
    <n v="2019"/>
    <s v="117"/>
    <s v="4470131"/>
    <m/>
    <n v="0.6"/>
    <s v="1448 - Load Reconciliation for"/>
    <n v="4"/>
    <m/>
    <s v="G0000117"/>
    <s v="PJM"/>
    <n v="0"/>
    <s v="2019-04-30"/>
    <s v="PJM_E_6520"/>
    <x v="0"/>
    <x v="0"/>
    <x v="0"/>
    <x v="0"/>
  </r>
  <r>
    <n v="2019"/>
    <s v="117"/>
    <s v="4470131"/>
    <m/>
    <n v="-2.48"/>
    <s v="1450 - Load Reconciliation for"/>
    <n v="4"/>
    <m/>
    <s v="G0000117"/>
    <s v="PJM"/>
    <n v="0"/>
    <s v="2019-04-01"/>
    <s v="PJM_ER1642"/>
    <x v="0"/>
    <x v="0"/>
    <x v="0"/>
    <x v="0"/>
  </r>
  <r>
    <n v="2019"/>
    <s v="117"/>
    <s v="4470131"/>
    <m/>
    <n v="2.48"/>
    <s v="1450 - Load Reconciliation for"/>
    <n v="4"/>
    <m/>
    <s v="G0000117"/>
    <s v="PJM"/>
    <n v="0"/>
    <s v="2019-04-30"/>
    <s v="PJM_A_1646"/>
    <x v="0"/>
    <x v="0"/>
    <x v="0"/>
    <x v="0"/>
  </r>
  <r>
    <n v="2019"/>
    <s v="117"/>
    <s v="4470131"/>
    <m/>
    <n v="1.2"/>
    <s v="1450 - Load Reconciliation for"/>
    <n v="4"/>
    <m/>
    <s v="G0000117"/>
    <s v="PJM"/>
    <n v="0"/>
    <s v="2019-04-30"/>
    <s v="PJM_E_6520"/>
    <x v="0"/>
    <x v="0"/>
    <x v="0"/>
    <x v="0"/>
  </r>
  <r>
    <n v="2019"/>
    <s v="117"/>
    <s v="4470131"/>
    <m/>
    <n v="-4.6500000000000004"/>
    <s v="1460 - Load Reconciliation for"/>
    <n v="4"/>
    <m/>
    <s v="G0000117"/>
    <s v="PJM"/>
    <n v="0"/>
    <s v="2019-04-01"/>
    <s v="PJM_ER1642"/>
    <x v="0"/>
    <x v="0"/>
    <x v="0"/>
    <x v="0"/>
  </r>
  <r>
    <n v="2019"/>
    <s v="117"/>
    <s v="4470131"/>
    <m/>
    <n v="4.34"/>
    <s v="1460 - Load Reconciliation for"/>
    <n v="4"/>
    <m/>
    <s v="G0000117"/>
    <s v="PJM"/>
    <n v="0"/>
    <s v="2019-04-30"/>
    <s v="PJM_A_1646"/>
    <x v="0"/>
    <x v="0"/>
    <x v="0"/>
    <x v="0"/>
  </r>
  <r>
    <n v="2019"/>
    <s v="117"/>
    <s v="4470131"/>
    <m/>
    <n v="1.8"/>
    <s v="1460 - Load Reconciliation for"/>
    <n v="4"/>
    <m/>
    <s v="G0000117"/>
    <s v="PJM"/>
    <n v="0"/>
    <s v="2019-04-30"/>
    <s v="PJM_E_6520"/>
    <x v="0"/>
    <x v="0"/>
    <x v="0"/>
    <x v="0"/>
  </r>
  <r>
    <n v="2019"/>
    <s v="117"/>
    <s v="4470131"/>
    <m/>
    <n v="-0.04"/>
    <s v="1460A - Adj. to Load Reconcili"/>
    <n v="4"/>
    <m/>
    <s v="G0000117"/>
    <s v="PJM"/>
    <n v="0"/>
    <s v="2019-04-30"/>
    <s v="PJM_A_1646"/>
    <x v="0"/>
    <x v="0"/>
    <x v="0"/>
    <x v="0"/>
  </r>
  <r>
    <n v="2019"/>
    <s v="117"/>
    <s v="4470131"/>
    <m/>
    <n v="-0.31"/>
    <s v="1470 - Load Reconciliation for"/>
    <n v="4"/>
    <m/>
    <s v="G0000117"/>
    <s v="PJM"/>
    <n v="0"/>
    <s v="2019-04-01"/>
    <s v="PJM_ER1642"/>
    <x v="0"/>
    <x v="0"/>
    <x v="0"/>
    <x v="0"/>
  </r>
  <r>
    <n v="2019"/>
    <s v="117"/>
    <s v="4470131"/>
    <m/>
    <n v="0.31"/>
    <s v="1470 - Load Reconciliation for"/>
    <n v="4"/>
    <m/>
    <s v="G0000117"/>
    <s v="PJM"/>
    <n v="0"/>
    <s v="2019-04-30"/>
    <s v="PJM_A_1646"/>
    <x v="0"/>
    <x v="0"/>
    <x v="0"/>
    <x v="0"/>
  </r>
  <r>
    <n v="2019"/>
    <s v="117"/>
    <s v="4470131"/>
    <m/>
    <n v="0.3"/>
    <s v="1470 - Load Reconciliation for"/>
    <n v="4"/>
    <m/>
    <s v="G0000117"/>
    <s v="PJM"/>
    <n v="0"/>
    <s v="2019-04-30"/>
    <s v="PJM_E_6520"/>
    <x v="0"/>
    <x v="0"/>
    <x v="0"/>
    <x v="0"/>
  </r>
  <r>
    <n v="2019"/>
    <s v="117"/>
    <s v="4470131"/>
    <m/>
    <n v="-0.03"/>
    <s v="1470A - Adj. to Load Reconcili"/>
    <n v="4"/>
    <m/>
    <s v="G0000117"/>
    <s v="PJM"/>
    <n v="0"/>
    <s v="2019-04-30"/>
    <s v="PJM_A_1646"/>
    <x v="0"/>
    <x v="0"/>
    <x v="0"/>
    <x v="0"/>
  </r>
  <r>
    <n v="2019"/>
    <s v="117"/>
    <s v="4470131"/>
    <m/>
    <n v="-0.62"/>
    <s v="1472 - Load Reconciliation for"/>
    <n v="4"/>
    <m/>
    <s v="G0000117"/>
    <s v="PJM"/>
    <n v="0"/>
    <s v="2019-04-01"/>
    <s v="PJM_ER1642"/>
    <x v="0"/>
    <x v="0"/>
    <x v="0"/>
    <x v="0"/>
  </r>
  <r>
    <n v="2019"/>
    <s v="117"/>
    <s v="4470131"/>
    <m/>
    <n v="0.62"/>
    <s v="1472 - Load Reconciliation for"/>
    <n v="4"/>
    <m/>
    <s v="G0000117"/>
    <s v="PJM"/>
    <n v="0"/>
    <s v="2019-04-30"/>
    <s v="PJM_A_1646"/>
    <x v="0"/>
    <x v="0"/>
    <x v="0"/>
    <x v="0"/>
  </r>
  <r>
    <n v="2019"/>
    <s v="117"/>
    <s v="4470131"/>
    <m/>
    <n v="-3.72"/>
    <s v="1478 - Load Reconciliation for"/>
    <n v="4"/>
    <m/>
    <s v="G0000117"/>
    <s v="PJM"/>
    <n v="0"/>
    <s v="2019-04-01"/>
    <s v="PJM_ER1642"/>
    <x v="0"/>
    <x v="0"/>
    <x v="0"/>
    <x v="0"/>
  </r>
  <r>
    <n v="2019"/>
    <s v="117"/>
    <s v="4470131"/>
    <m/>
    <n v="3.72"/>
    <s v="1478 - Load Reconciliation for"/>
    <n v="4"/>
    <m/>
    <s v="G0000117"/>
    <s v="PJM"/>
    <n v="0"/>
    <s v="2019-04-30"/>
    <s v="PJM_A_1646"/>
    <x v="0"/>
    <x v="0"/>
    <x v="0"/>
    <x v="0"/>
  </r>
  <r>
    <n v="2019"/>
    <s v="117"/>
    <s v="4470131"/>
    <m/>
    <n v="0.6"/>
    <s v="1478 - Load Reconciliation for"/>
    <n v="4"/>
    <m/>
    <s v="G0000117"/>
    <s v="PJM"/>
    <n v="0"/>
    <s v="2019-04-30"/>
    <s v="PJM_E_6520"/>
    <x v="0"/>
    <x v="0"/>
    <x v="0"/>
    <x v="0"/>
  </r>
  <r>
    <n v="2019"/>
    <s v="117"/>
    <s v="4470131"/>
    <m/>
    <n v="-8.92"/>
    <s v="1478A - Adj. to Load Reconcili"/>
    <n v="4"/>
    <m/>
    <s v="G0000117"/>
    <s v="PJM"/>
    <n v="0"/>
    <s v="2019-04-30"/>
    <s v="PJM_A_1646"/>
    <x v="0"/>
    <x v="0"/>
    <x v="0"/>
    <x v="0"/>
  </r>
  <r>
    <n v="2019"/>
    <s v="117"/>
    <s v="4470131"/>
    <m/>
    <n v="-60483.98"/>
    <s v="1610 - Locational Reliability"/>
    <n v="4"/>
    <m/>
    <s v="G0000117"/>
    <s v="PJM"/>
    <n v="0"/>
    <s v="2019-04-01"/>
    <s v="PJM_ER1642"/>
    <x v="0"/>
    <x v="0"/>
    <x v="0"/>
    <x v="0"/>
  </r>
  <r>
    <n v="2019"/>
    <s v="117"/>
    <s v="4470131"/>
    <m/>
    <n v="60304.31"/>
    <s v="1610 - Locational Reliability"/>
    <n v="4"/>
    <m/>
    <s v="G0000117"/>
    <s v="PJM"/>
    <n v="0"/>
    <s v="2019-04-30"/>
    <s v="PJM_A_1646"/>
    <x v="0"/>
    <x v="0"/>
    <x v="0"/>
    <x v="0"/>
  </r>
  <r>
    <n v="2019"/>
    <s v="117"/>
    <s v="4470131"/>
    <m/>
    <n v="33128.33"/>
    <s v="1610 - Locational Reliability"/>
    <n v="4"/>
    <m/>
    <s v="G0000117"/>
    <s v="PJM"/>
    <n v="0"/>
    <s v="2019-04-30"/>
    <s v="PJM_E_6520"/>
    <x v="0"/>
    <x v="0"/>
    <x v="0"/>
    <x v="0"/>
  </r>
  <r>
    <n v="2019"/>
    <s v="117"/>
    <s v="4470131"/>
    <m/>
    <n v="44.27"/>
    <s v="2140 - Non-Firm Point-to-Point"/>
    <n v="4"/>
    <m/>
    <s v="G0000117"/>
    <s v="PJM"/>
    <n v="0"/>
    <s v="2019-04-01"/>
    <s v="PJM_ER1642"/>
    <x v="0"/>
    <x v="0"/>
    <x v="0"/>
    <x v="0"/>
  </r>
  <r>
    <n v="2019"/>
    <s v="117"/>
    <s v="4470131"/>
    <m/>
    <n v="-63.46"/>
    <s v="2140 - Non-Firm Point-to-Point"/>
    <n v="4"/>
    <m/>
    <s v="G0000117"/>
    <s v="PJM"/>
    <n v="0"/>
    <s v="2019-04-30"/>
    <s v="PJM_A_1646"/>
    <x v="0"/>
    <x v="0"/>
    <x v="0"/>
    <x v="0"/>
  </r>
  <r>
    <n v="2019"/>
    <s v="117"/>
    <s v="4470131"/>
    <m/>
    <n v="-29.8"/>
    <s v="2140 - Non-Firm Point-to-Point"/>
    <n v="4"/>
    <m/>
    <s v="G0000117"/>
    <s v="PJM"/>
    <n v="0"/>
    <s v="2019-04-30"/>
    <s v="PJM_E_6520"/>
    <x v="0"/>
    <x v="0"/>
    <x v="0"/>
    <x v="0"/>
  </r>
  <r>
    <n v="2019"/>
    <s v="117"/>
    <s v="4470131"/>
    <m/>
    <n v="-3.84"/>
    <s v="2140A - Adj. to Non-Firm Point"/>
    <n v="4"/>
    <m/>
    <s v="G0000117"/>
    <s v="PJM"/>
    <n v="0"/>
    <s v="2019-04-30"/>
    <s v="PJM_A_1646"/>
    <x v="0"/>
    <x v="0"/>
    <x v="0"/>
    <x v="0"/>
  </r>
  <r>
    <n v="2019"/>
    <s v="117"/>
    <s v="4470131"/>
    <m/>
    <n v="-610.27"/>
    <s v="2215 - Balancing Transmission"/>
    <n v="4"/>
    <m/>
    <s v="G0000117"/>
    <s v="PJM"/>
    <n v="0"/>
    <s v="2019-04-01"/>
    <s v="PJM_ER1642"/>
    <x v="0"/>
    <x v="0"/>
    <x v="0"/>
    <x v="0"/>
  </r>
  <r>
    <n v="2019"/>
    <s v="117"/>
    <s v="4470131"/>
    <m/>
    <n v="609.38"/>
    <s v="2215 - Balancing Transmission"/>
    <n v="4"/>
    <m/>
    <s v="G0000117"/>
    <s v="PJM"/>
    <n v="0"/>
    <s v="2019-04-30"/>
    <s v="PJM_A_1646"/>
    <x v="0"/>
    <x v="0"/>
    <x v="0"/>
    <x v="0"/>
  </r>
  <r>
    <n v="2019"/>
    <s v="117"/>
    <s v="4470131"/>
    <m/>
    <n v="96.71"/>
    <s v="2215 - Balancing Transmission"/>
    <n v="4"/>
    <m/>
    <s v="G0000117"/>
    <s v="PJM"/>
    <n v="0"/>
    <s v="2019-04-30"/>
    <s v="PJM_E_6520"/>
    <x v="0"/>
    <x v="0"/>
    <x v="0"/>
    <x v="0"/>
  </r>
  <r>
    <n v="2019"/>
    <s v="117"/>
    <s v="4470131"/>
    <m/>
    <n v="1051.32"/>
    <s v="2220 - Transmission Losses Cre"/>
    <n v="4"/>
    <m/>
    <s v="G0000117"/>
    <s v="PJM"/>
    <n v="0"/>
    <s v="2019-04-01"/>
    <s v="PJM_ER1642"/>
    <x v="0"/>
    <x v="0"/>
    <x v="0"/>
    <x v="0"/>
  </r>
  <r>
    <n v="2019"/>
    <s v="117"/>
    <s v="4470131"/>
    <m/>
    <n v="-1048.26"/>
    <s v="2220 - Transmission Losses Cre"/>
    <n v="4"/>
    <m/>
    <s v="G0000117"/>
    <s v="PJM"/>
    <n v="0"/>
    <s v="2019-04-30"/>
    <s v="PJM_A_1646"/>
    <x v="0"/>
    <x v="0"/>
    <x v="0"/>
    <x v="0"/>
  </r>
  <r>
    <n v="2019"/>
    <s v="117"/>
    <s v="4470131"/>
    <m/>
    <n v="-324.02"/>
    <s v="2220 - Transmission Losses Cre"/>
    <n v="4"/>
    <m/>
    <s v="G0000117"/>
    <s v="PJM"/>
    <n v="0"/>
    <s v="2019-04-30"/>
    <s v="PJM_E_6520"/>
    <x v="0"/>
    <x v="0"/>
    <x v="0"/>
    <x v="0"/>
  </r>
  <r>
    <n v="2019"/>
    <s v="117"/>
    <s v="4470131"/>
    <m/>
    <n v="-1.98"/>
    <s v="2220A - Adj. to Transmission L"/>
    <n v="4"/>
    <m/>
    <s v="G0000117"/>
    <s v="PJM"/>
    <n v="0"/>
    <s v="2019-04-30"/>
    <s v="PJM_A_1646"/>
    <x v="0"/>
    <x v="0"/>
    <x v="0"/>
    <x v="0"/>
  </r>
  <r>
    <n v="2019"/>
    <s v="117"/>
    <s v="4470131"/>
    <m/>
    <n v="-1.76"/>
    <s v="2390A - Fuel Cost Policy Penal"/>
    <n v="4"/>
    <m/>
    <s v="G0000117"/>
    <s v="PJM"/>
    <n v="0"/>
    <s v="2019-04-30"/>
    <s v="PJM_A_1646"/>
    <x v="0"/>
    <x v="0"/>
    <x v="0"/>
    <x v="0"/>
  </r>
  <r>
    <n v="2019"/>
    <s v="117"/>
    <s v="4470131"/>
    <m/>
    <n v="-13.94"/>
    <s v="2415 - Balancing Transmission"/>
    <n v="4"/>
    <m/>
    <s v="G0000117"/>
    <s v="PJM"/>
    <n v="0"/>
    <s v="2019-04-01"/>
    <s v="PJM_ER1642"/>
    <x v="0"/>
    <x v="0"/>
    <x v="0"/>
    <x v="0"/>
  </r>
  <r>
    <n v="2019"/>
    <s v="117"/>
    <s v="4470131"/>
    <m/>
    <n v="13.95"/>
    <s v="2415 - Balancing Transmission"/>
    <n v="4"/>
    <m/>
    <s v="G0000117"/>
    <s v="PJM"/>
    <n v="0"/>
    <s v="2019-04-30"/>
    <s v="PJM_A_1646"/>
    <x v="0"/>
    <x v="0"/>
    <x v="0"/>
    <x v="0"/>
  </r>
  <r>
    <n v="2019"/>
    <s v="117"/>
    <s v="4470131"/>
    <m/>
    <n v="3.6"/>
    <s v="2415 - Balancing Transmission"/>
    <n v="4"/>
    <m/>
    <s v="G0000117"/>
    <s v="PJM"/>
    <n v="0"/>
    <s v="2019-04-30"/>
    <s v="PJM_E_6520"/>
    <x v="0"/>
    <x v="0"/>
    <x v="0"/>
    <x v="0"/>
  </r>
  <r>
    <n v="2019"/>
    <s v="117"/>
    <s v="4470131"/>
    <m/>
    <n v="17.670000000000002"/>
    <s v="2420 - Load Reconciliation for"/>
    <n v="4"/>
    <m/>
    <s v="G0000117"/>
    <s v="PJM"/>
    <n v="0"/>
    <s v="2019-04-01"/>
    <s v="PJM_ER1642"/>
    <x v="0"/>
    <x v="0"/>
    <x v="0"/>
    <x v="0"/>
  </r>
  <r>
    <n v="2019"/>
    <s v="117"/>
    <s v="4470131"/>
    <m/>
    <n v="-17.670000000000002"/>
    <s v="2420 - Load Reconciliation for"/>
    <n v="4"/>
    <m/>
    <s v="G0000117"/>
    <s v="PJM"/>
    <n v="0"/>
    <s v="2019-04-30"/>
    <s v="PJM_A_1646"/>
    <x v="0"/>
    <x v="0"/>
    <x v="0"/>
    <x v="0"/>
  </r>
  <r>
    <n v="2019"/>
    <s v="117"/>
    <s v="4470131"/>
    <m/>
    <n v="-6.9"/>
    <s v="2420 - Load Reconciliation for"/>
    <n v="4"/>
    <m/>
    <s v="G0000117"/>
    <s v="PJM"/>
    <n v="0"/>
    <s v="2019-04-30"/>
    <s v="PJM_E_6520"/>
    <x v="0"/>
    <x v="0"/>
    <x v="0"/>
    <x v="0"/>
  </r>
  <r>
    <n v="2019"/>
    <s v="117"/>
    <s v="4470131"/>
    <m/>
    <n v="2252.86"/>
    <s v="2510 - Auction Revenue Rights"/>
    <n v="4"/>
    <m/>
    <s v="G0000117"/>
    <s v="PJM"/>
    <n v="0"/>
    <s v="2019-04-01"/>
    <s v="PJM_ER1642"/>
    <x v="0"/>
    <x v="0"/>
    <x v="0"/>
    <x v="0"/>
  </r>
  <r>
    <n v="2019"/>
    <s v="117"/>
    <s v="4470131"/>
    <m/>
    <n v="-2245.42"/>
    <s v="2510 - Auction Revenue Rights"/>
    <n v="4"/>
    <m/>
    <s v="G0000117"/>
    <s v="PJM"/>
    <n v="0"/>
    <s v="2019-04-30"/>
    <s v="PJM_A_1646"/>
    <x v="0"/>
    <x v="0"/>
    <x v="0"/>
    <x v="0"/>
  </r>
  <r>
    <n v="2019"/>
    <s v="117"/>
    <s v="4470131"/>
    <m/>
    <n v="-1241.8800000000001"/>
    <s v="2510 - Auction Revenue Rights"/>
    <n v="4"/>
    <m/>
    <s v="G0000117"/>
    <s v="PJM"/>
    <n v="0"/>
    <s v="2019-04-30"/>
    <s v="PJM_E_6520"/>
    <x v="0"/>
    <x v="0"/>
    <x v="0"/>
    <x v="0"/>
  </r>
  <r>
    <n v="2019"/>
    <s v="117"/>
    <s v="4470131"/>
    <m/>
    <n v="1.19"/>
    <s v="2661 - Capacity Resource Defic"/>
    <n v="4"/>
    <m/>
    <s v="G0000117"/>
    <s v="PJM"/>
    <n v="0"/>
    <s v="2019-04-01"/>
    <s v="PJM_ER1642"/>
    <x v="0"/>
    <x v="0"/>
    <x v="0"/>
    <x v="0"/>
  </r>
  <r>
    <n v="2019"/>
    <s v="117"/>
    <s v="4470131"/>
    <m/>
    <n v="-0.93"/>
    <s v="2661 - Capacity Resource Defic"/>
    <n v="4"/>
    <m/>
    <s v="G0000117"/>
    <s v="PJM"/>
    <n v="0"/>
    <s v="2019-04-30"/>
    <s v="PJM_A_1646"/>
    <x v="0"/>
    <x v="0"/>
    <x v="0"/>
    <x v="0"/>
  </r>
  <r>
    <n v="2019"/>
    <s v="117"/>
    <s v="4470131"/>
    <m/>
    <n v="-0.6"/>
    <s v="2661 - Capacity Resource Defic"/>
    <n v="4"/>
    <m/>
    <s v="G0000117"/>
    <s v="PJM"/>
    <n v="0"/>
    <s v="2019-04-30"/>
    <s v="PJM_E_6520"/>
    <x v="0"/>
    <x v="0"/>
    <x v="0"/>
    <x v="0"/>
  </r>
  <r>
    <n v="2019"/>
    <s v="117"/>
    <s v="4470131"/>
    <m/>
    <n v="-6.57"/>
    <s v="2666A - Adj. to Load Managemen"/>
    <n v="4"/>
    <m/>
    <s v="G0000117"/>
    <s v="PJM"/>
    <n v="0"/>
    <s v="2019-04-30"/>
    <s v="PJM_A_1646"/>
    <x v="0"/>
    <x v="0"/>
    <x v="0"/>
    <x v="0"/>
  </r>
  <r>
    <n v="2019"/>
    <s v="117"/>
    <s v="4470131"/>
    <m/>
    <n v="-7.0000000000000007E-2"/>
    <s v="PJM (PAR) Adjustments"/>
    <n v="4"/>
    <m/>
    <s v="G0000117"/>
    <s v="PJM"/>
    <n v="0"/>
    <s v="2019-04-30"/>
    <s v="PJMMISCPAR"/>
    <x v="0"/>
    <x v="0"/>
    <x v="0"/>
    <x v="0"/>
  </r>
  <r>
    <n v="2019"/>
    <s v="117"/>
    <s v="4470131"/>
    <m/>
    <n v="0"/>
    <s v="PJM (PAR) Adjustments"/>
    <n v="4"/>
    <s v="KWH"/>
    <s v="G0000117"/>
    <s v="PJM"/>
    <n v="-45601"/>
    <s v="2019-04-01"/>
    <s v="PJM_PAR_E"/>
    <x v="0"/>
    <x v="0"/>
    <x v="0"/>
    <x v="0"/>
  </r>
  <r>
    <n v="2019"/>
    <s v="117"/>
    <s v="4470131"/>
    <m/>
    <n v="-62.27"/>
    <s v="PJM (PAR) Adjustments"/>
    <n v="4"/>
    <s v="KWH"/>
    <s v="G0000117"/>
    <s v="PJM"/>
    <n v="45466"/>
    <s v="2019-04-30"/>
    <s v="PJM_PAR_A"/>
    <x v="0"/>
    <x v="0"/>
    <x v="0"/>
    <x v="0"/>
  </r>
  <r>
    <n v="2019"/>
    <s v="117"/>
    <s v="4470131"/>
    <m/>
    <n v="0"/>
    <s v="PJM (PAR) Adjustments"/>
    <n v="4"/>
    <s v="KWH"/>
    <s v="G0000117"/>
    <s v="PJM"/>
    <n v="23567"/>
    <s v="2019-04-30"/>
    <s v="PJM_PAR_E"/>
    <x v="0"/>
    <x v="0"/>
    <x v="0"/>
    <x v="0"/>
  </r>
  <r>
    <n v="2019"/>
    <s v="117"/>
    <s v="4470143"/>
    <m/>
    <n v="40"/>
    <s v="Broker Comm - Actual"/>
    <n v="4"/>
    <m/>
    <s v="G0000117"/>
    <s v="AMRX2"/>
    <n v="0"/>
    <s v="2019-04-30"/>
    <s v="CA0420"/>
    <x v="0"/>
    <x v="0"/>
    <x v="1"/>
    <x v="0"/>
  </r>
  <r>
    <n v="2019"/>
    <s v="117"/>
    <s v="4470143"/>
    <m/>
    <n v="86.67"/>
    <s v="Broker Comm - Actual"/>
    <n v="4"/>
    <m/>
    <s v="G0000117"/>
    <s v="APBE2"/>
    <n v="0"/>
    <s v="2019-04-30"/>
    <s v="CA0420"/>
    <x v="0"/>
    <x v="0"/>
    <x v="2"/>
    <x v="0"/>
  </r>
  <r>
    <n v="2019"/>
    <s v="117"/>
    <s v="4470143"/>
    <m/>
    <n v="314"/>
    <s v="Broker Comm - Actual"/>
    <n v="4"/>
    <m/>
    <s v="G0000117"/>
    <s v="EVOF2"/>
    <n v="0"/>
    <s v="2019-04-30"/>
    <s v="CA0420"/>
    <x v="0"/>
    <x v="0"/>
    <x v="3"/>
    <x v="0"/>
  </r>
  <r>
    <n v="2019"/>
    <s v="117"/>
    <s v="4470143"/>
    <m/>
    <n v="532.66999999999996"/>
    <s v="Broker Comm - Actual"/>
    <n v="4"/>
    <m/>
    <s v="G0000117"/>
    <s v="IVGE2"/>
    <n v="0"/>
    <s v="2019-04-30"/>
    <s v="CA0420"/>
    <x v="0"/>
    <x v="0"/>
    <x v="4"/>
    <x v="0"/>
  </r>
  <r>
    <n v="2019"/>
    <s v="117"/>
    <s v="4470143"/>
    <m/>
    <n v="8.33"/>
    <s v="Broker Comm - Actual"/>
    <n v="4"/>
    <m/>
    <s v="G0000117"/>
    <s v="PREE2"/>
    <n v="0"/>
    <s v="2019-04-30"/>
    <s v="CA0420"/>
    <x v="0"/>
    <x v="0"/>
    <x v="5"/>
    <x v="0"/>
  </r>
  <r>
    <n v="2019"/>
    <s v="117"/>
    <s v="4470143"/>
    <m/>
    <n v="80"/>
    <s v="Broker Comm - Actual"/>
    <n v="4"/>
    <m/>
    <s v="G0000117"/>
    <s v="TFSF2"/>
    <n v="0"/>
    <s v="2019-04-30"/>
    <s v="CA0420"/>
    <x v="0"/>
    <x v="0"/>
    <x v="7"/>
    <x v="0"/>
  </r>
  <r>
    <n v="2019"/>
    <s v="117"/>
    <s v="4470143"/>
    <m/>
    <n v="-40.119999999999997"/>
    <s v="Broker Comm - Estimate"/>
    <n v="4"/>
    <m/>
    <s v="G0000117"/>
    <s v="AMRX2"/>
    <n v="0"/>
    <s v="2019-04-01"/>
    <s v="CA0320"/>
    <x v="0"/>
    <x v="0"/>
    <x v="1"/>
    <x v="0"/>
  </r>
  <r>
    <n v="2019"/>
    <s v="117"/>
    <s v="4470143"/>
    <m/>
    <n v="37.659999999999997"/>
    <s v="Broker Comm - Estimate"/>
    <n v="4"/>
    <m/>
    <s v="G0000117"/>
    <s v="AMRX2"/>
    <n v="0"/>
    <s v="2019-04-30"/>
    <s v="CA0320"/>
    <x v="0"/>
    <x v="0"/>
    <x v="1"/>
    <x v="0"/>
  </r>
  <r>
    <n v="2019"/>
    <s v="117"/>
    <s v="4470143"/>
    <m/>
    <n v="-86.92"/>
    <s v="Broker Comm - Estimate"/>
    <n v="4"/>
    <m/>
    <s v="G0000117"/>
    <s v="APBE2"/>
    <n v="0"/>
    <s v="2019-04-01"/>
    <s v="CA0320"/>
    <x v="0"/>
    <x v="0"/>
    <x v="2"/>
    <x v="0"/>
  </r>
  <r>
    <n v="2019"/>
    <s v="117"/>
    <s v="4470143"/>
    <m/>
    <n v="55.92"/>
    <s v="Broker Comm - Estimate"/>
    <n v="4"/>
    <m/>
    <s v="G0000117"/>
    <s v="APBE2"/>
    <n v="0"/>
    <s v="2019-04-30"/>
    <s v="CA0320"/>
    <x v="0"/>
    <x v="0"/>
    <x v="2"/>
    <x v="0"/>
  </r>
  <r>
    <n v="2019"/>
    <s v="117"/>
    <s v="4470143"/>
    <m/>
    <n v="-314.93"/>
    <s v="Broker Comm - Estimate"/>
    <n v="4"/>
    <m/>
    <s v="G0000117"/>
    <s v="EVOF2"/>
    <n v="0"/>
    <s v="2019-04-01"/>
    <s v="CA0320"/>
    <x v="0"/>
    <x v="0"/>
    <x v="3"/>
    <x v="0"/>
  </r>
  <r>
    <n v="2019"/>
    <s v="117"/>
    <s v="4470143"/>
    <m/>
    <n v="-534.24"/>
    <s v="Broker Comm - Estimate"/>
    <n v="4"/>
    <m/>
    <s v="G0000117"/>
    <s v="IVGE2"/>
    <n v="0"/>
    <s v="2019-04-01"/>
    <s v="CA0320"/>
    <x v="0"/>
    <x v="0"/>
    <x v="4"/>
    <x v="0"/>
  </r>
  <r>
    <n v="2019"/>
    <s v="117"/>
    <s v="4470143"/>
    <m/>
    <n v="265.49"/>
    <s v="Broker Comm - Estimate"/>
    <n v="4"/>
    <m/>
    <s v="G0000117"/>
    <s v="IVGE2"/>
    <n v="0"/>
    <s v="2019-04-30"/>
    <s v="CA0320"/>
    <x v="0"/>
    <x v="0"/>
    <x v="4"/>
    <x v="0"/>
  </r>
  <r>
    <n v="2019"/>
    <s v="117"/>
    <s v="4470143"/>
    <m/>
    <n v="-8.36"/>
    <s v="Broker Comm - Estimate"/>
    <n v="4"/>
    <m/>
    <s v="G0000117"/>
    <s v="PREE2"/>
    <n v="0"/>
    <s v="2019-04-01"/>
    <s v="CA0320"/>
    <x v="0"/>
    <x v="0"/>
    <x v="5"/>
    <x v="0"/>
  </r>
  <r>
    <n v="2019"/>
    <s v="117"/>
    <s v="4470143"/>
    <m/>
    <n v="-80.239999999999995"/>
    <s v="Broker Comm - Estimate"/>
    <n v="4"/>
    <m/>
    <s v="G0000117"/>
    <s v="TFSF2"/>
    <n v="0"/>
    <s v="2019-04-01"/>
    <s v="CA0320"/>
    <x v="0"/>
    <x v="0"/>
    <x v="7"/>
    <x v="0"/>
  </r>
  <r>
    <n v="2019"/>
    <s v="117"/>
    <s v="4470143"/>
    <m/>
    <n v="-1762.97"/>
    <s v="RBC &amp; Mizuho Power Accruals"/>
    <n v="4"/>
    <m/>
    <s v="G0000117"/>
    <s v="RBCC2"/>
    <n v="0"/>
    <s v="2019-04-30"/>
    <s v="RBC_MIZ_A"/>
    <x v="0"/>
    <x v="0"/>
    <x v="19"/>
    <x v="0"/>
  </r>
  <r>
    <n v="2019"/>
    <s v="117"/>
    <s v="4470143"/>
    <m/>
    <n v="249.54"/>
    <s v="RBC &amp; Mizuho Power Accruals"/>
    <n v="4"/>
    <m/>
    <s v="G0000117"/>
    <s v="WELF2"/>
    <n v="0"/>
    <s v="2019-04-30"/>
    <s v="RBC_MIZ_A"/>
    <x v="0"/>
    <x v="0"/>
    <x v="20"/>
    <x v="0"/>
  </r>
  <r>
    <n v="2019"/>
    <s v="117"/>
    <s v="4470143"/>
    <m/>
    <n v="-71254.02"/>
    <s v="RBC - Power - Gains &amp; Losses"/>
    <n v="4"/>
    <m/>
    <s v="G0000117"/>
    <s v="RBCC2"/>
    <n v="0"/>
    <s v="2019-04-30"/>
    <s v="RBC_FUT"/>
    <x v="0"/>
    <x v="0"/>
    <x v="19"/>
    <x v="0"/>
  </r>
  <r>
    <n v="2019"/>
    <s v="117"/>
    <s v="4470143"/>
    <m/>
    <n v="-23437.03"/>
    <s v="Re-book Actual CESR Ratio"/>
    <n v="4"/>
    <m/>
    <s v="G0000117"/>
    <s v="RBCC2"/>
    <n v="0"/>
    <s v="2019-04-30"/>
    <s v="CESR_REC"/>
    <x v="0"/>
    <x v="0"/>
    <x v="19"/>
    <x v="0"/>
  </r>
  <r>
    <n v="2019"/>
    <s v="117"/>
    <s v="4470143"/>
    <m/>
    <n v="16650.849999999999"/>
    <s v="Re-book Actual CESR Ratio"/>
    <n v="4"/>
    <m/>
    <s v="G0000117"/>
    <s v="WELF2"/>
    <n v="0"/>
    <s v="2019-04-30"/>
    <s v="CESR_REC"/>
    <x v="0"/>
    <x v="0"/>
    <x v="20"/>
    <x v="0"/>
  </r>
  <r>
    <n v="2019"/>
    <s v="117"/>
    <s v="4470143"/>
    <m/>
    <n v="23506.34"/>
    <s v="Reverse Estimated CESR Ratio"/>
    <n v="4"/>
    <m/>
    <s v="G0000117"/>
    <s v="RBCC2"/>
    <n v="0"/>
    <s v="2019-04-30"/>
    <s v="CESR_REC"/>
    <x v="0"/>
    <x v="0"/>
    <x v="19"/>
    <x v="0"/>
  </r>
  <r>
    <n v="2019"/>
    <s v="117"/>
    <s v="4470143"/>
    <m/>
    <n v="-16700.099999999999"/>
    <s v="Reverse Estimated CESR Ratio"/>
    <n v="4"/>
    <m/>
    <s v="G0000117"/>
    <s v="WELF2"/>
    <n v="0"/>
    <s v="2019-04-30"/>
    <s v="CESR_REC"/>
    <x v="0"/>
    <x v="0"/>
    <x v="20"/>
    <x v="0"/>
  </r>
  <r>
    <n v="2019"/>
    <s v="117"/>
    <s v="4470143"/>
    <m/>
    <n v="345.92"/>
    <s v="WELF - Power - Comm &amp; Fees"/>
    <n v="4"/>
    <m/>
    <s v="G0000117"/>
    <s v="WELF2"/>
    <n v="0"/>
    <s v="2019-04-30"/>
    <s v="WEL_FUT"/>
    <x v="0"/>
    <x v="0"/>
    <x v="20"/>
    <x v="0"/>
  </r>
  <r>
    <n v="2019"/>
    <s v="117"/>
    <s v="4470143"/>
    <m/>
    <n v="12865.75"/>
    <s v="WELF - Power - Gains &amp; Losses"/>
    <n v="4"/>
    <m/>
    <s v="G0000117"/>
    <s v="WELF2"/>
    <n v="0"/>
    <s v="2019-04-30"/>
    <s v="WEL_FUT"/>
    <x v="0"/>
    <x v="0"/>
    <x v="20"/>
    <x v="0"/>
  </r>
  <r>
    <n v="2019"/>
    <s v="117"/>
    <s v="4470150"/>
    <m/>
    <n v="33.18"/>
    <s v="ACT - NITS 30.9"/>
    <n v="4"/>
    <m/>
    <s v="G0000117"/>
    <s v="PJM"/>
    <n v="0"/>
    <s v="2019-04-30"/>
    <s v="PJMTR_ACT"/>
    <x v="2"/>
    <x v="1"/>
    <x v="24"/>
    <x v="3"/>
  </r>
  <r>
    <n v="2019"/>
    <s v="117"/>
    <s v="4470150"/>
    <m/>
    <n v="12983.37"/>
    <s v="ACT - SCHEDULE 1A DISPATCH"/>
    <n v="4"/>
    <m/>
    <s v="G0000117"/>
    <s v="PJM"/>
    <n v="0"/>
    <s v="2019-04-30"/>
    <s v="PJMTR_ACT"/>
    <x v="2"/>
    <x v="1"/>
    <x v="24"/>
    <x v="3"/>
  </r>
  <r>
    <n v="2019"/>
    <s v="117"/>
    <s v="4470150"/>
    <m/>
    <n v="317.41000000000003"/>
    <s v="ACT-BUCKEYE EXP"/>
    <n v="4"/>
    <m/>
    <s v="G0000117"/>
    <s v="PJM"/>
    <n v="0"/>
    <s v="2019-04-30"/>
    <s v="PJMTR_N_A"/>
    <x v="2"/>
    <x v="1"/>
    <x v="24"/>
    <x v="3"/>
  </r>
  <r>
    <n v="2019"/>
    <s v="117"/>
    <s v="4470150"/>
    <m/>
    <n v="1579.91"/>
    <s v="ACT-ENHANCMTS EXP"/>
    <n v="4"/>
    <m/>
    <s v="G0000117"/>
    <s v="PJM"/>
    <n v="0"/>
    <s v="2019-04-30"/>
    <s v="PJMTR_N_A"/>
    <x v="2"/>
    <x v="1"/>
    <x v="24"/>
    <x v="3"/>
  </r>
  <r>
    <n v="2019"/>
    <s v="117"/>
    <s v="4470150"/>
    <m/>
    <n v="8223.6"/>
    <s v="ACT-FR ENHANCMTS EXP"/>
    <n v="4"/>
    <m/>
    <s v="G0000117"/>
    <s v="PJM"/>
    <n v="0"/>
    <s v="2019-04-30"/>
    <s v="PJMTR_ACT"/>
    <x v="2"/>
    <x v="1"/>
    <x v="24"/>
    <x v="3"/>
  </r>
  <r>
    <n v="2019"/>
    <s v="117"/>
    <s v="4470150"/>
    <m/>
    <n v="-7.25"/>
    <s v="ACT-FR NITS EXP"/>
    <n v="4"/>
    <m/>
    <s v="G0000117"/>
    <s v="PJM"/>
    <n v="0"/>
    <s v="2019-04-01"/>
    <s v="PJMTRMD_E"/>
    <x v="2"/>
    <x v="1"/>
    <x v="24"/>
    <x v="3"/>
  </r>
  <r>
    <n v="2019"/>
    <s v="117"/>
    <s v="4470150"/>
    <m/>
    <n v="-20.38"/>
    <s v="ACT-FR NITS EXP"/>
    <n v="4"/>
    <m/>
    <s v="G0000117"/>
    <s v="PJM"/>
    <n v="0"/>
    <s v="2019-04-01"/>
    <s v="PJMTRPA_E"/>
    <x v="2"/>
    <x v="1"/>
    <x v="24"/>
    <x v="3"/>
  </r>
  <r>
    <n v="2019"/>
    <s v="117"/>
    <s v="4470150"/>
    <m/>
    <n v="-579.29"/>
    <s v="ACT-FR NITS EXP"/>
    <n v="4"/>
    <m/>
    <s v="G0000117"/>
    <s v="PJM"/>
    <n v="0"/>
    <s v="2019-04-01"/>
    <s v="PJMTRWV_E"/>
    <x v="2"/>
    <x v="1"/>
    <x v="24"/>
    <x v="3"/>
  </r>
  <r>
    <n v="2019"/>
    <s v="117"/>
    <s v="4470150"/>
    <m/>
    <n v="7.25"/>
    <s v="ACT-FR NITS EXP"/>
    <n v="4"/>
    <m/>
    <s v="G0000117"/>
    <s v="PJM"/>
    <n v="0"/>
    <s v="2019-04-30"/>
    <s v="PJMTRMD_A"/>
    <x v="2"/>
    <x v="1"/>
    <x v="24"/>
    <x v="3"/>
  </r>
  <r>
    <n v="2019"/>
    <s v="117"/>
    <s v="4470150"/>
    <m/>
    <n v="7.25"/>
    <s v="ACT-FR NITS EXP"/>
    <n v="4"/>
    <m/>
    <s v="G0000117"/>
    <s v="PJM"/>
    <n v="0"/>
    <s v="2019-04-30"/>
    <s v="PJMTRMD_E"/>
    <x v="2"/>
    <x v="1"/>
    <x v="24"/>
    <x v="3"/>
  </r>
  <r>
    <n v="2019"/>
    <s v="117"/>
    <s v="4470150"/>
    <m/>
    <n v="20.38"/>
    <s v="ACT-FR NITS EXP"/>
    <n v="4"/>
    <m/>
    <s v="G0000117"/>
    <s v="PJM"/>
    <n v="0"/>
    <s v="2019-04-30"/>
    <s v="PJMTRPA_A"/>
    <x v="2"/>
    <x v="1"/>
    <x v="24"/>
    <x v="3"/>
  </r>
  <r>
    <n v="2019"/>
    <s v="117"/>
    <s v="4470150"/>
    <m/>
    <n v="20.38"/>
    <s v="ACT-FR NITS EXP"/>
    <n v="4"/>
    <m/>
    <s v="G0000117"/>
    <s v="PJM"/>
    <n v="0"/>
    <s v="2019-04-30"/>
    <s v="PJMTRPA_E"/>
    <x v="2"/>
    <x v="1"/>
    <x v="24"/>
    <x v="3"/>
  </r>
  <r>
    <n v="2019"/>
    <s v="117"/>
    <s v="4470150"/>
    <m/>
    <n v="579.29"/>
    <s v="ACT-FR NITS EXP"/>
    <n v="4"/>
    <m/>
    <s v="G0000117"/>
    <s v="PJM"/>
    <n v="0"/>
    <s v="2019-04-30"/>
    <s v="PJMTRWV_A"/>
    <x v="2"/>
    <x v="1"/>
    <x v="24"/>
    <x v="3"/>
  </r>
  <r>
    <n v="2019"/>
    <s v="117"/>
    <s v="4470150"/>
    <m/>
    <n v="579.29"/>
    <s v="ACT-FR NITS EXP"/>
    <n v="4"/>
    <m/>
    <s v="G0000117"/>
    <s v="PJM"/>
    <n v="0"/>
    <s v="2019-04-30"/>
    <s v="PJMTRWV_E"/>
    <x v="2"/>
    <x v="1"/>
    <x v="24"/>
    <x v="3"/>
  </r>
  <r>
    <n v="2019"/>
    <s v="117"/>
    <s v="4470150"/>
    <m/>
    <n v="56889.64"/>
    <s v="ACT-FR NITS EXPENSE"/>
    <n v="4"/>
    <m/>
    <s v="G0000117"/>
    <s v="PJM"/>
    <n v="0"/>
    <s v="2019-04-30"/>
    <s v="PJMTR_ACT"/>
    <x v="2"/>
    <x v="1"/>
    <x v="24"/>
    <x v="3"/>
  </r>
  <r>
    <n v="2019"/>
    <s v="117"/>
    <s v="4470150"/>
    <m/>
    <n v="63137.760000000002"/>
    <s v="ACT-NITS EXP"/>
    <n v="4"/>
    <m/>
    <s v="G0000117"/>
    <s v="PJM"/>
    <n v="0"/>
    <s v="2019-04-30"/>
    <s v="PJMTR_N_A"/>
    <x v="2"/>
    <x v="1"/>
    <x v="24"/>
    <x v="3"/>
  </r>
  <r>
    <n v="2019"/>
    <s v="117"/>
    <s v="4470150"/>
    <m/>
    <n v="788.52"/>
    <s v="ACT-PWR FACTOR EXP"/>
    <n v="4"/>
    <m/>
    <s v="G0000117"/>
    <s v="PJM"/>
    <n v="0"/>
    <s v="2019-04-30"/>
    <s v="PJMTR_N_A"/>
    <x v="2"/>
    <x v="1"/>
    <x v="24"/>
    <x v="3"/>
  </r>
  <r>
    <n v="2019"/>
    <s v="117"/>
    <s v="4470150"/>
    <m/>
    <n v="215.58"/>
    <s v="ACT-TRANSM OWNER EXP"/>
    <n v="4"/>
    <m/>
    <s v="G0000117"/>
    <s v="PJM"/>
    <n v="0"/>
    <s v="2019-04-30"/>
    <s v="PJMTR_N_A"/>
    <x v="2"/>
    <x v="1"/>
    <x v="24"/>
    <x v="3"/>
  </r>
  <r>
    <n v="2019"/>
    <s v="117"/>
    <s v="4470150"/>
    <m/>
    <n v="-410.52"/>
    <s v="EST - NITS 30.9"/>
    <n v="4"/>
    <m/>
    <s v="G0000117"/>
    <s v="PJM"/>
    <n v="0"/>
    <s v="2019-04-01"/>
    <s v="PJMTR_EST"/>
    <x v="2"/>
    <x v="1"/>
    <x v="24"/>
    <x v="3"/>
  </r>
  <r>
    <n v="2019"/>
    <s v="117"/>
    <s v="4470150"/>
    <m/>
    <n v="33.18"/>
    <s v="EST - NITS 30.9"/>
    <n v="4"/>
    <m/>
    <s v="G0000117"/>
    <s v="PJM"/>
    <n v="0"/>
    <s v="2019-04-30"/>
    <s v="PJMTR_EST"/>
    <x v="2"/>
    <x v="1"/>
    <x v="24"/>
    <x v="3"/>
  </r>
  <r>
    <n v="2019"/>
    <s v="117"/>
    <s v="4470150"/>
    <m/>
    <n v="-249.3"/>
    <s v="EST - SCHEDULE 1A DISPATCH"/>
    <n v="4"/>
    <m/>
    <s v="G0000117"/>
    <s v="PJM"/>
    <n v="0"/>
    <s v="2019-04-01"/>
    <s v="PJMTR_EST"/>
    <x v="2"/>
    <x v="1"/>
    <x v="24"/>
    <x v="3"/>
  </r>
  <r>
    <n v="2019"/>
    <s v="117"/>
    <s v="4470150"/>
    <m/>
    <n v="185.3"/>
    <s v="EST - SCHEDULE 1A DISPATCH"/>
    <n v="4"/>
    <m/>
    <s v="G0000117"/>
    <s v="PJM"/>
    <n v="0"/>
    <s v="2019-04-30"/>
    <s v="PJMTR_EST"/>
    <x v="2"/>
    <x v="1"/>
    <x v="24"/>
    <x v="3"/>
  </r>
  <r>
    <n v="2019"/>
    <s v="117"/>
    <s v="4470150"/>
    <m/>
    <n v="-8223.6"/>
    <s v="EST-FR ENHANCMTS EXP"/>
    <n v="4"/>
    <m/>
    <s v="G0000117"/>
    <s v="PJM"/>
    <n v="0"/>
    <s v="2019-04-01"/>
    <s v="PJMTR_EST"/>
    <x v="2"/>
    <x v="1"/>
    <x v="24"/>
    <x v="3"/>
  </r>
  <r>
    <n v="2019"/>
    <s v="117"/>
    <s v="4470150"/>
    <m/>
    <n v="8223.6"/>
    <s v="EST-FR ENHANCMTS EXP"/>
    <n v="4"/>
    <m/>
    <s v="G0000117"/>
    <s v="PJM"/>
    <n v="0"/>
    <s v="2019-04-30"/>
    <s v="PJMTR_EST"/>
    <x v="2"/>
    <x v="1"/>
    <x v="24"/>
    <x v="3"/>
  </r>
  <r>
    <n v="2019"/>
    <s v="117"/>
    <s v="4470150"/>
    <m/>
    <n v="-56922.83"/>
    <s v="EST-FR NITS EXPENSE"/>
    <n v="4"/>
    <m/>
    <s v="G0000117"/>
    <s v="PJM"/>
    <n v="0"/>
    <s v="2019-04-01"/>
    <s v="PJMTR_EST"/>
    <x v="2"/>
    <x v="1"/>
    <x v="24"/>
    <x v="3"/>
  </r>
  <r>
    <n v="2019"/>
    <s v="117"/>
    <s v="4470150"/>
    <m/>
    <n v="55053.42"/>
    <s v="EST-FR NITS EXPENSE"/>
    <n v="4"/>
    <m/>
    <s v="G0000117"/>
    <s v="PJM"/>
    <n v="0"/>
    <s v="2019-04-30"/>
    <s v="PJMTR_EST"/>
    <x v="2"/>
    <x v="1"/>
    <x v="24"/>
    <x v="3"/>
  </r>
  <r>
    <n v="2019"/>
    <s v="117"/>
    <s v="4470150"/>
    <m/>
    <n v="13425.55"/>
    <s v="Formula Rate Expenses"/>
    <n v="4"/>
    <m/>
    <s v="G0000117"/>
    <s v="PJM"/>
    <n v="0"/>
    <s v="2019-04-01"/>
    <s v="PJM_TEA_E"/>
    <x v="2"/>
    <x v="1"/>
    <x v="24"/>
    <x v="3"/>
  </r>
  <r>
    <n v="2019"/>
    <s v="117"/>
    <s v="4470150"/>
    <m/>
    <n v="-13087.31"/>
    <s v="Formula Rate Expenses"/>
    <n v="4"/>
    <m/>
    <s v="G0000117"/>
    <s v="PJM"/>
    <n v="0"/>
    <s v="2019-04-30"/>
    <s v="PJM_TEA_A"/>
    <x v="2"/>
    <x v="1"/>
    <x v="24"/>
    <x v="3"/>
  </r>
  <r>
    <n v="2019"/>
    <s v="117"/>
    <s v="4470150"/>
    <m/>
    <n v="-13087.31"/>
    <s v="Formula Rate Expenses"/>
    <n v="4"/>
    <m/>
    <s v="G0000117"/>
    <s v="PJM"/>
    <n v="0"/>
    <s v="2019-04-30"/>
    <s v="PJM_TEA_E"/>
    <x v="2"/>
    <x v="1"/>
    <x v="24"/>
    <x v="3"/>
  </r>
  <r>
    <n v="2019"/>
    <s v="117"/>
    <s v="4470150"/>
    <m/>
    <n v="1961.3"/>
    <s v="PJM PROV FOR REFUND"/>
    <n v="4"/>
    <m/>
    <s v="G0000117"/>
    <s v="PJM"/>
    <n v="0"/>
    <s v="2019-04-30"/>
    <s v="PJMTR_PROV"/>
    <x v="2"/>
    <x v="1"/>
    <x v="24"/>
    <x v="3"/>
  </r>
  <r>
    <n v="2019"/>
    <s v="117"/>
    <s v="4470150"/>
    <m/>
    <n v="714.98"/>
    <s v="PJM PROV FOR REFUND"/>
    <n v="4"/>
    <m/>
    <s v="G0000117"/>
    <s v="PJM"/>
    <n v="0"/>
    <s v="2019-04-30"/>
    <s v="PJM_PROV"/>
    <x v="2"/>
    <x v="1"/>
    <x v="24"/>
    <x v="3"/>
  </r>
  <r>
    <n v="2019"/>
    <s v="117"/>
    <s v="4470150"/>
    <m/>
    <n v="-65674.009999999995"/>
    <s v="RECORD ESTIMATED PJM REVENUE"/>
    <n v="4"/>
    <m/>
    <s v="G0000117"/>
    <s v="PJM"/>
    <n v="0"/>
    <s v="2019-04-01"/>
    <s v="PJMTR_N_E"/>
    <x v="2"/>
    <x v="1"/>
    <x v="24"/>
    <x v="3"/>
  </r>
  <r>
    <n v="2019"/>
    <s v="117"/>
    <s v="4470150"/>
    <m/>
    <n v="63937.02"/>
    <s v="RECORD ESTIMATED PJM REVENUE"/>
    <n v="4"/>
    <m/>
    <s v="G0000117"/>
    <s v="PJM"/>
    <n v="0"/>
    <s v="2019-04-30"/>
    <s v="PJMTR_N_E"/>
    <x v="2"/>
    <x v="1"/>
    <x v="24"/>
    <x v="3"/>
  </r>
  <r>
    <n v="2019"/>
    <s v="117"/>
    <s v="4470151"/>
    <s v="250"/>
    <n v="44849.23"/>
    <s v="AEPSC-AUC MAR 2018 12 MO"/>
    <n v="4"/>
    <s v="KWH"/>
    <s v="G0000117"/>
    <s v="OHPA2"/>
    <n v="862319.34"/>
    <s v="2019-04-01"/>
    <s v="EPOHAUCT"/>
    <x v="0"/>
    <x v="0"/>
    <x v="25"/>
    <x v="0"/>
  </r>
  <r>
    <n v="2019"/>
    <s v="117"/>
    <s v="4470151"/>
    <s v="250"/>
    <n v="-44851.75"/>
    <s v="AEPSC-AUC MAR 2018 12 MO"/>
    <n v="4"/>
    <s v="KWH"/>
    <s v="G0000117"/>
    <s v="OHPA2"/>
    <n v="-862319.34"/>
    <s v="2019-04-30"/>
    <s v="EP8OHAUCT"/>
    <x v="0"/>
    <x v="0"/>
    <x v="25"/>
    <x v="0"/>
  </r>
  <r>
    <n v="2019"/>
    <s v="117"/>
    <s v="4470151"/>
    <s v="250"/>
    <n v="-33667.1"/>
    <s v="AEPSC-AUC MAR 2018 12 MO"/>
    <n v="4"/>
    <s v="KWH"/>
    <s v="G0000117"/>
    <s v="OHPA2"/>
    <n v="-647319.75"/>
    <s v="2019-04-30"/>
    <s v="EPOHAUCT"/>
    <x v="0"/>
    <x v="0"/>
    <x v="25"/>
    <x v="0"/>
  </r>
  <r>
    <n v="2019"/>
    <s v="117"/>
    <s v="4470151"/>
    <s v="250"/>
    <n v="83282.67"/>
    <s v="AEPSC-AUC MAR 2018 24 MO"/>
    <n v="4"/>
    <s v="KWH"/>
    <s v="G0000117"/>
    <s v="OHPA2"/>
    <n v="1724635.95"/>
    <s v="2019-04-01"/>
    <s v="EPOHAUCT"/>
    <x v="0"/>
    <x v="0"/>
    <x v="25"/>
    <x v="0"/>
  </r>
  <r>
    <n v="2019"/>
    <s v="117"/>
    <s v="4470151"/>
    <s v="250"/>
    <n v="-83287.72"/>
    <s v="AEPSC-AUC MAR 2018 24 MO"/>
    <n v="4"/>
    <s v="KWH"/>
    <s v="G0000117"/>
    <s v="OHPA2"/>
    <n v="-1724635.95"/>
    <s v="2019-04-30"/>
    <s v="EP8OHAUCT"/>
    <x v="0"/>
    <x v="0"/>
    <x v="25"/>
    <x v="0"/>
  </r>
  <r>
    <n v="2019"/>
    <s v="117"/>
    <s v="4470151"/>
    <s v="250"/>
    <n v="-62518.11"/>
    <s v="AEPSC-AUC MAR 2018 24 MO"/>
    <n v="4"/>
    <s v="KWH"/>
    <s v="G0000117"/>
    <s v="OHPA2"/>
    <n v="-1294638.94"/>
    <s v="2019-04-30"/>
    <s v="EPOHAUCT"/>
    <x v="0"/>
    <x v="0"/>
    <x v="25"/>
    <x v="0"/>
  </r>
  <r>
    <n v="2019"/>
    <s v="117"/>
    <s v="4470175"/>
    <m/>
    <n v="-956.24"/>
    <s v="FERC"/>
    <n v="4"/>
    <m/>
    <s v="G0000117"/>
    <s v="ADJUST"/>
    <n v="0"/>
    <s v="2019-04-30"/>
    <s v="MRGN_BCKTE"/>
    <x v="0"/>
    <x v="0"/>
    <x v="26"/>
    <x v="4"/>
  </r>
  <r>
    <n v="2019"/>
    <s v="117"/>
    <s v="4470175"/>
    <m/>
    <n v="379757.43"/>
    <s v="KPCO"/>
    <n v="4"/>
    <m/>
    <s v="G0000117"/>
    <s v="ADJUST"/>
    <n v="0"/>
    <s v="2019-04-30"/>
    <s v="MRGN_BCKTE"/>
    <x v="0"/>
    <x v="0"/>
    <x v="26"/>
    <x v="4"/>
  </r>
  <r>
    <n v="2019"/>
    <s v="117"/>
    <s v="4470176"/>
    <m/>
    <n v="956.24"/>
    <s v="FERC"/>
    <n v="4"/>
    <m/>
    <s v="G0000117"/>
    <s v="ADJUST"/>
    <n v="0"/>
    <s v="2019-04-30"/>
    <s v="MRGN_BCKTE"/>
    <x v="0"/>
    <x v="0"/>
    <x v="26"/>
    <x v="4"/>
  </r>
  <r>
    <n v="2019"/>
    <s v="117"/>
    <s v="4470176"/>
    <m/>
    <n v="-379757.43"/>
    <s v="KPCO"/>
    <n v="4"/>
    <m/>
    <s v="G0000117"/>
    <s v="ADJUST"/>
    <n v="0"/>
    <s v="2019-04-30"/>
    <s v="MRGN_BCKTE"/>
    <x v="0"/>
    <x v="0"/>
    <x v="26"/>
    <x v="4"/>
  </r>
  <r>
    <n v="2019"/>
    <s v="117"/>
    <s v="4470206"/>
    <m/>
    <n v="-249.03"/>
    <s v="1243A - Real-Time Load Respons"/>
    <n v="4"/>
    <m/>
    <s v="G0000117"/>
    <s v="PJM"/>
    <n v="0"/>
    <s v="2019-04-30"/>
    <s v="PJM_A_0969"/>
    <x v="0"/>
    <x v="0"/>
    <x v="0"/>
    <x v="0"/>
  </r>
  <r>
    <n v="2019"/>
    <s v="117"/>
    <s v="4470206"/>
    <m/>
    <n v="7242.35"/>
    <s v="2220 - Transmission Losses Cre"/>
    <n v="4"/>
    <m/>
    <s v="G0000117"/>
    <s v="PJM"/>
    <n v="0"/>
    <s v="2019-04-01"/>
    <s v="PJM_ER0964"/>
    <x v="0"/>
    <x v="0"/>
    <x v="0"/>
    <x v="0"/>
  </r>
  <r>
    <n v="2019"/>
    <s v="117"/>
    <s v="4470206"/>
    <m/>
    <n v="-11166.19"/>
    <s v="2220 - Transmission Losses Cre"/>
    <n v="4"/>
    <m/>
    <s v="G0000117"/>
    <s v="PJM"/>
    <n v="0"/>
    <s v="2019-04-30"/>
    <s v="PJM_A_0969"/>
    <x v="0"/>
    <x v="0"/>
    <x v="0"/>
    <x v="0"/>
  </r>
  <r>
    <n v="2019"/>
    <s v="117"/>
    <s v="4470206"/>
    <m/>
    <n v="-7449.81"/>
    <s v="2220 - Transmission Losses Cre"/>
    <n v="4"/>
    <m/>
    <s v="G0000117"/>
    <s v="PJM"/>
    <n v="0"/>
    <s v="2019-04-30"/>
    <s v="PJM_E_5018"/>
    <x v="0"/>
    <x v="0"/>
    <x v="0"/>
    <x v="0"/>
  </r>
  <r>
    <n v="2019"/>
    <s v="117"/>
    <s v="4470206"/>
    <m/>
    <n v="-40.1"/>
    <s v="2220A - Adj. to Transmission L"/>
    <n v="4"/>
    <m/>
    <s v="G0000117"/>
    <s v="PJM"/>
    <n v="0"/>
    <s v="2019-04-30"/>
    <s v="PJM_A_0969"/>
    <x v="0"/>
    <x v="0"/>
    <x v="0"/>
    <x v="0"/>
  </r>
  <r>
    <n v="2019"/>
    <s v="117"/>
    <s v="4470209"/>
    <m/>
    <n v="-35107.160000000003"/>
    <s v="1220 - Day-Ahead Transmission"/>
    <n v="4"/>
    <m/>
    <s v="G0000117"/>
    <s v="PJM"/>
    <n v="0"/>
    <s v="2019-04-01"/>
    <s v="PJM_ER0964"/>
    <x v="0"/>
    <x v="0"/>
    <x v="0"/>
    <x v="0"/>
  </r>
  <r>
    <n v="2019"/>
    <s v="117"/>
    <s v="4470209"/>
    <m/>
    <n v="48698.57"/>
    <s v="1220 - Day-Ahead Transmission"/>
    <n v="4"/>
    <m/>
    <s v="G0000117"/>
    <s v="PJM"/>
    <n v="0"/>
    <s v="2019-04-30"/>
    <s v="PJM_A_0969"/>
    <x v="0"/>
    <x v="0"/>
    <x v="0"/>
    <x v="0"/>
  </r>
  <r>
    <n v="2019"/>
    <s v="117"/>
    <s v="4470209"/>
    <m/>
    <n v="44420.02"/>
    <s v="1220 - Day-Ahead Transmission"/>
    <n v="4"/>
    <m/>
    <s v="G0000117"/>
    <s v="PJM"/>
    <n v="0"/>
    <s v="2019-04-30"/>
    <s v="PJM_E_5018"/>
    <x v="0"/>
    <x v="0"/>
    <x v="0"/>
    <x v="0"/>
  </r>
  <r>
    <n v="2019"/>
    <s v="117"/>
    <s v="4470209"/>
    <m/>
    <n v="572.44000000000005"/>
    <s v="1225 - Balancing Transmission"/>
    <n v="4"/>
    <m/>
    <s v="G0000117"/>
    <s v="PJM"/>
    <n v="0"/>
    <s v="2019-04-01"/>
    <s v="PJM_ER0964"/>
    <x v="0"/>
    <x v="0"/>
    <x v="0"/>
    <x v="0"/>
  </r>
  <r>
    <n v="2019"/>
    <s v="117"/>
    <s v="4470209"/>
    <m/>
    <n v="-4296.3599999999997"/>
    <s v="1225 - Balancing Transmission"/>
    <n v="4"/>
    <m/>
    <s v="G0000117"/>
    <s v="PJM"/>
    <n v="0"/>
    <s v="2019-04-30"/>
    <s v="PJM_A_0969"/>
    <x v="0"/>
    <x v="0"/>
    <x v="0"/>
    <x v="0"/>
  </r>
  <r>
    <n v="2019"/>
    <s v="117"/>
    <s v="4470209"/>
    <m/>
    <n v="-2071.41"/>
    <s v="1225 - Balancing Transmission"/>
    <n v="4"/>
    <m/>
    <s v="G0000117"/>
    <s v="PJM"/>
    <n v="0"/>
    <s v="2019-04-30"/>
    <s v="PJM_E_5018"/>
    <x v="0"/>
    <x v="0"/>
    <x v="0"/>
    <x v="0"/>
  </r>
  <r>
    <n v="2019"/>
    <s v="117"/>
    <s v="4470214"/>
    <m/>
    <n v="-4.2699999999999996"/>
    <s v="2365 - Day-Ahead Scheduling Re"/>
    <n v="4"/>
    <m/>
    <s v="G0000117"/>
    <s v="PJM"/>
    <n v="0"/>
    <s v="2019-04-30"/>
    <s v="PJM_A_0969"/>
    <x v="0"/>
    <x v="0"/>
    <x v="0"/>
    <x v="0"/>
  </r>
  <r>
    <n v="2019"/>
    <s v="117"/>
    <s v="4470214"/>
    <m/>
    <n v="-103.17"/>
    <s v="2365 - Day-Ahead Scheduling Re"/>
    <n v="4"/>
    <m/>
    <s v="G0000117"/>
    <s v="PJM"/>
    <n v="0"/>
    <s v="2019-04-30"/>
    <s v="PJM_E_5018"/>
    <x v="0"/>
    <x v="0"/>
    <x v="0"/>
    <x v="0"/>
  </r>
  <r>
    <n v="2019"/>
    <s v="117"/>
    <s v="4470214"/>
    <m/>
    <n v="0"/>
    <s v="Quarterly Reclass of State Jur"/>
    <n v="4"/>
    <m/>
    <s v="G0000117"/>
    <s v="NASIA"/>
    <n v="0"/>
    <s v="2019-04-30"/>
    <s v="AJETXINCON"/>
    <x v="0"/>
    <x v="0"/>
    <x v="30"/>
    <x v="5"/>
  </r>
  <r>
    <n v="2019"/>
    <s v="117"/>
    <s v="4470215"/>
    <m/>
    <n v="2.08"/>
    <s v="1365 - Day-Ahead Scheduling Re"/>
    <n v="4"/>
    <m/>
    <s v="G0000117"/>
    <s v="PJM"/>
    <n v="0"/>
    <s v="2019-04-30"/>
    <s v="PJM_A_0969"/>
    <x v="0"/>
    <x v="0"/>
    <x v="0"/>
    <x v="0"/>
  </r>
  <r>
    <n v="2019"/>
    <s v="117"/>
    <s v="4470215"/>
    <m/>
    <n v="74.47"/>
    <s v="1365 - Day-Ahead Scheduling Re"/>
    <n v="4"/>
    <m/>
    <s v="G0000117"/>
    <s v="PJM"/>
    <n v="0"/>
    <s v="2019-04-30"/>
    <s v="PJM_E_5018"/>
    <x v="0"/>
    <x v="0"/>
    <x v="0"/>
    <x v="0"/>
  </r>
  <r>
    <n v="2019"/>
    <s v="117"/>
    <s v="4470215"/>
    <m/>
    <n v="-0.5"/>
    <s v="1365A - Adj. to Day-ahead Sche"/>
    <n v="4"/>
    <m/>
    <s v="G0000117"/>
    <s v="PJM"/>
    <n v="0"/>
    <s v="2019-04-30"/>
    <s v="PJM_A_0969"/>
    <x v="0"/>
    <x v="0"/>
    <x v="0"/>
    <x v="0"/>
  </r>
  <r>
    <n v="2019"/>
    <s v="117"/>
    <s v="4470215"/>
    <m/>
    <n v="0"/>
    <s v="Quarterly Reclass of State Jur"/>
    <n v="4"/>
    <m/>
    <s v="G0000117"/>
    <s v="NASIA"/>
    <n v="0"/>
    <s v="2019-04-30"/>
    <s v="AJETXINCON"/>
    <x v="0"/>
    <x v="0"/>
    <x v="30"/>
    <x v="5"/>
  </r>
  <r>
    <n v="2019"/>
    <s v="117"/>
    <s v="4470220"/>
    <m/>
    <n v="-21639.03"/>
    <s v="1340 - Regulation and Frequenc"/>
    <n v="4"/>
    <m/>
    <s v="G0000117"/>
    <s v="PJM"/>
    <n v="0"/>
    <s v="2019-04-01"/>
    <s v="PJM_ER0964"/>
    <x v="0"/>
    <x v="0"/>
    <x v="0"/>
    <x v="0"/>
  </r>
  <r>
    <n v="2019"/>
    <s v="117"/>
    <s v="4470220"/>
    <m/>
    <n v="30151.99"/>
    <s v="1340 - Regulation and Frequenc"/>
    <n v="4"/>
    <m/>
    <s v="G0000117"/>
    <s v="PJM"/>
    <n v="0"/>
    <s v="2019-04-30"/>
    <s v="PJM_A_0969"/>
    <x v="0"/>
    <x v="0"/>
    <x v="0"/>
    <x v="0"/>
  </r>
  <r>
    <n v="2019"/>
    <s v="117"/>
    <s v="4470220"/>
    <m/>
    <n v="44286.67"/>
    <s v="1340 - Regulation and Frequenc"/>
    <n v="4"/>
    <m/>
    <s v="G0000117"/>
    <s v="PJM"/>
    <n v="0"/>
    <s v="2019-04-30"/>
    <s v="PJM_E_5018"/>
    <x v="0"/>
    <x v="0"/>
    <x v="0"/>
    <x v="0"/>
  </r>
  <r>
    <n v="2019"/>
    <s v="117"/>
    <s v="4470220"/>
    <m/>
    <n v="61428"/>
    <s v="2340 - Regulation and Frequenc"/>
    <n v="4"/>
    <m/>
    <s v="G0000117"/>
    <s v="PJM"/>
    <n v="0"/>
    <s v="2019-04-01"/>
    <s v="PJM_ER0964"/>
    <x v="0"/>
    <x v="0"/>
    <x v="0"/>
    <x v="0"/>
  </r>
  <r>
    <n v="2019"/>
    <s v="117"/>
    <s v="4470220"/>
    <m/>
    <n v="-87594.18"/>
    <s v="2340 - Regulation and Frequenc"/>
    <n v="4"/>
    <m/>
    <s v="G0000117"/>
    <s v="PJM"/>
    <n v="0"/>
    <s v="2019-04-30"/>
    <s v="PJM_A_0969"/>
    <x v="0"/>
    <x v="0"/>
    <x v="0"/>
    <x v="0"/>
  </r>
  <r>
    <n v="2019"/>
    <s v="117"/>
    <s v="4470220"/>
    <m/>
    <n v="-258360.22"/>
    <s v="2340 - Regulation and Frequenc"/>
    <n v="4"/>
    <m/>
    <s v="G0000117"/>
    <s v="PJM"/>
    <n v="0"/>
    <s v="2019-04-30"/>
    <s v="PJM_E_5018"/>
    <x v="0"/>
    <x v="0"/>
    <x v="0"/>
    <x v="0"/>
  </r>
  <r>
    <n v="2019"/>
    <s v="117"/>
    <s v="4470220"/>
    <m/>
    <n v="0"/>
    <s v="Quarterly Reclass of State Jur"/>
    <n v="4"/>
    <m/>
    <s v="G0000117"/>
    <s v="NASIA"/>
    <n v="0"/>
    <s v="2019-04-30"/>
    <s v="AJETXINCON"/>
    <x v="0"/>
    <x v="0"/>
    <x v="30"/>
    <x v="5"/>
  </r>
  <r>
    <n v="2019"/>
    <s v="117"/>
    <s v="4470221"/>
    <m/>
    <n v="-5238.07"/>
    <s v="1360 - Synchronized Reserve Ti"/>
    <n v="4"/>
    <m/>
    <s v="G0000117"/>
    <s v="PJM"/>
    <n v="0"/>
    <s v="2019-04-01"/>
    <s v="PJM_ER0964"/>
    <x v="0"/>
    <x v="0"/>
    <x v="0"/>
    <x v="0"/>
  </r>
  <r>
    <n v="2019"/>
    <s v="117"/>
    <s v="4470221"/>
    <m/>
    <n v="5238.07"/>
    <s v="1360 - Synchronized Reserve Ti"/>
    <n v="4"/>
    <m/>
    <s v="G0000117"/>
    <s v="PJM"/>
    <n v="0"/>
    <s v="2019-04-30"/>
    <s v="PJM_A_0969"/>
    <x v="0"/>
    <x v="0"/>
    <x v="0"/>
    <x v="0"/>
  </r>
  <r>
    <n v="2019"/>
    <s v="117"/>
    <s v="4470221"/>
    <m/>
    <n v="594.70000000000005"/>
    <s v="1360 - Synchronized Reserve Ti"/>
    <n v="4"/>
    <m/>
    <s v="G0000117"/>
    <s v="PJM"/>
    <n v="0"/>
    <s v="2019-04-30"/>
    <s v="PJM_E_5018"/>
    <x v="0"/>
    <x v="0"/>
    <x v="0"/>
    <x v="0"/>
  </r>
  <r>
    <n v="2019"/>
    <s v="117"/>
    <s v="4470221"/>
    <m/>
    <n v="-4.45"/>
    <s v="1360A - Adj. to Synchronized R"/>
    <n v="4"/>
    <m/>
    <s v="G0000117"/>
    <s v="PJM"/>
    <n v="0"/>
    <s v="2019-04-30"/>
    <s v="PJM_A_0969"/>
    <x v="0"/>
    <x v="0"/>
    <x v="0"/>
    <x v="0"/>
  </r>
  <r>
    <n v="2019"/>
    <s v="117"/>
    <s v="4470221"/>
    <m/>
    <n v="9720.81"/>
    <s v="2360 - Synchronized Reserve Ti"/>
    <n v="4"/>
    <m/>
    <s v="G0000117"/>
    <s v="PJM"/>
    <n v="0"/>
    <s v="2019-04-01"/>
    <s v="PJM_ER0964"/>
    <x v="0"/>
    <x v="0"/>
    <x v="0"/>
    <x v="0"/>
  </r>
  <r>
    <n v="2019"/>
    <s v="117"/>
    <s v="4470221"/>
    <m/>
    <n v="-9720.81"/>
    <s v="2360 - Synchronized Reserve Ti"/>
    <n v="4"/>
    <m/>
    <s v="G0000117"/>
    <s v="PJM"/>
    <n v="0"/>
    <s v="2019-04-30"/>
    <s v="PJM_A_0969"/>
    <x v="0"/>
    <x v="0"/>
    <x v="0"/>
    <x v="0"/>
  </r>
  <r>
    <n v="2019"/>
    <s v="117"/>
    <s v="4470221"/>
    <m/>
    <n v="-6418.34"/>
    <s v="2360 - Synchronized Reserve Ti"/>
    <n v="4"/>
    <m/>
    <s v="G0000117"/>
    <s v="PJM"/>
    <n v="0"/>
    <s v="2019-04-30"/>
    <s v="PJM_E_5018"/>
    <x v="0"/>
    <x v="0"/>
    <x v="0"/>
    <x v="0"/>
  </r>
  <r>
    <n v="2019"/>
    <s v="117"/>
    <s v="4470221"/>
    <m/>
    <n v="0"/>
    <s v="Quarterly Reclass of State Jur"/>
    <n v="4"/>
    <m/>
    <s v="G0000117"/>
    <s v="NASIA"/>
    <n v="0"/>
    <s v="2019-04-30"/>
    <s v="AJETXINCON"/>
    <x v="0"/>
    <x v="0"/>
    <x v="30"/>
    <x v="5"/>
  </r>
  <r>
    <n v="2019"/>
    <s v="117"/>
    <s v="4470222"/>
    <m/>
    <n v="0"/>
    <s v="Quarterly Reclass of State Jur"/>
    <n v="4"/>
    <m/>
    <s v="G0000117"/>
    <s v="NASIA"/>
    <n v="0"/>
    <s v="2019-04-30"/>
    <s v="AJETXINCON"/>
    <x v="0"/>
    <x v="0"/>
    <x v="30"/>
    <x v="5"/>
  </r>
  <r>
    <n v="2019"/>
    <s v="180"/>
    <s v="4470150"/>
    <m/>
    <n v="-39630.300000000003"/>
    <s v="COOH2 APR 19"/>
    <n v="4"/>
    <m/>
    <s v="G0000180"/>
    <s v="COOH2"/>
    <n v="0"/>
    <s v="2019-04-30"/>
    <s v="DEDE_E6729"/>
    <x v="0"/>
    <x v="1"/>
    <x v="16"/>
    <x v="1"/>
  </r>
  <r>
    <n v="2019"/>
    <s v="180"/>
    <s v="4470150"/>
    <m/>
    <n v="40763.019999999997"/>
    <s v="COOH2 MAR 19"/>
    <n v="4"/>
    <m/>
    <s v="G0000180"/>
    <s v="COOH2"/>
    <n v="0"/>
    <s v="2019-04-30"/>
    <s v="DEDEER4529"/>
    <x v="0"/>
    <x v="1"/>
    <x v="16"/>
    <x v="1"/>
  </r>
  <r>
    <n v="2019"/>
    <s v="180"/>
    <s v="4470150"/>
    <m/>
    <n v="-40863.71"/>
    <s v="COOH2 MAR 19"/>
    <n v="4"/>
    <m/>
    <s v="G0000180"/>
    <s v="COOH2"/>
    <n v="0"/>
    <s v="2019-04-30"/>
    <s v="DEDE_A4535"/>
    <x v="0"/>
    <x v="1"/>
    <x v="16"/>
    <x v="1"/>
  </r>
  <r>
    <n v="2019"/>
    <s v="180"/>
    <s v="4470150"/>
    <m/>
    <n v="-81996.83"/>
    <s v="VANC2 APR 19"/>
    <n v="4"/>
    <m/>
    <s v="G0000180"/>
    <s v="VANC2"/>
    <n v="0"/>
    <s v="2019-04-30"/>
    <s v="DEDE_E6729"/>
    <x v="0"/>
    <x v="1"/>
    <x v="17"/>
    <x v="2"/>
  </r>
  <r>
    <n v="2019"/>
    <s v="180"/>
    <s v="4470150"/>
    <m/>
    <n v="84168.03"/>
    <s v="VANC2 MAR 19"/>
    <n v="4"/>
    <m/>
    <s v="G0000180"/>
    <s v="VANC2"/>
    <n v="0"/>
    <s v="2019-04-30"/>
    <s v="DEDEER4529"/>
    <x v="0"/>
    <x v="1"/>
    <x v="17"/>
    <x v="2"/>
  </r>
  <r>
    <n v="2019"/>
    <s v="180"/>
    <s v="4470150"/>
    <m/>
    <n v="-84405.58"/>
    <s v="VANC2 MAR 19"/>
    <n v="4"/>
    <m/>
    <s v="G0000180"/>
    <s v="VANC2"/>
    <n v="0"/>
    <s v="2019-04-30"/>
    <s v="DEDE_A4535"/>
    <x v="0"/>
    <x v="1"/>
    <x v="17"/>
    <x v="2"/>
  </r>
  <r>
    <n v="2019"/>
    <s v="117"/>
    <s v="4470006"/>
    <m/>
    <n v="-0.84"/>
    <s v="1375A - Adj. to Balancing Oper"/>
    <n v="5"/>
    <m/>
    <s v="G0000117"/>
    <s v="PJM"/>
    <n v="0"/>
    <s v="2019-05-31"/>
    <s v="PJM_A_8675"/>
    <x v="0"/>
    <x v="0"/>
    <x v="0"/>
    <x v="0"/>
  </r>
  <r>
    <n v="2019"/>
    <s v="117"/>
    <s v="4470006"/>
    <m/>
    <n v="1018.22"/>
    <s v="Broker Comm - Actual"/>
    <n v="5"/>
    <m/>
    <s v="G0000117"/>
    <s v="AMRX2"/>
    <n v="0"/>
    <s v="2019-05-31"/>
    <s v="CA0420"/>
    <x v="0"/>
    <x v="0"/>
    <x v="1"/>
    <x v="0"/>
  </r>
  <r>
    <n v="2019"/>
    <s v="117"/>
    <s v="4470006"/>
    <m/>
    <n v="168.09"/>
    <s v="Broker Comm - Actual"/>
    <n v="5"/>
    <m/>
    <s v="G0000117"/>
    <s v="APBE2"/>
    <n v="0"/>
    <s v="2019-05-31"/>
    <s v="CA0420"/>
    <x v="0"/>
    <x v="0"/>
    <x v="2"/>
    <x v="0"/>
  </r>
  <r>
    <n v="2019"/>
    <s v="117"/>
    <s v="4470006"/>
    <m/>
    <n v="97.16"/>
    <s v="Broker Comm - Actual"/>
    <n v="5"/>
    <m/>
    <s v="G0000117"/>
    <s v="EVOF2"/>
    <n v="0"/>
    <s v="2019-05-31"/>
    <s v="CA0420"/>
    <x v="0"/>
    <x v="0"/>
    <x v="3"/>
    <x v="0"/>
  </r>
  <r>
    <n v="2019"/>
    <s v="117"/>
    <s v="4470006"/>
    <m/>
    <n v="16.600000000000001"/>
    <s v="Broker Comm - Actual"/>
    <n v="5"/>
    <m/>
    <s v="G0000117"/>
    <s v="IVGE2"/>
    <n v="0"/>
    <s v="2019-05-31"/>
    <s v="CA0420"/>
    <x v="0"/>
    <x v="0"/>
    <x v="4"/>
    <x v="0"/>
  </r>
  <r>
    <n v="2019"/>
    <s v="117"/>
    <s v="4470006"/>
    <m/>
    <n v="498.22"/>
    <s v="Broker Comm - Actual"/>
    <n v="5"/>
    <m/>
    <s v="G0000117"/>
    <s v="PREE2"/>
    <n v="0"/>
    <s v="2019-05-31"/>
    <s v="CA0420"/>
    <x v="0"/>
    <x v="0"/>
    <x v="5"/>
    <x v="0"/>
  </r>
  <r>
    <n v="2019"/>
    <s v="117"/>
    <s v="4470006"/>
    <m/>
    <n v="28.1"/>
    <s v="Broker Comm - Actual"/>
    <n v="5"/>
    <m/>
    <s v="G0000117"/>
    <s v="PVMF2"/>
    <n v="0"/>
    <s v="2019-05-31"/>
    <s v="CA0420"/>
    <x v="0"/>
    <x v="0"/>
    <x v="27"/>
    <x v="0"/>
  </r>
  <r>
    <n v="2019"/>
    <s v="117"/>
    <s v="4470006"/>
    <m/>
    <n v="2.72"/>
    <s v="Broker Comm - Actual"/>
    <n v="5"/>
    <m/>
    <s v="G0000117"/>
    <s v="SPSR2"/>
    <n v="0"/>
    <s v="2019-05-31"/>
    <s v="CA0420"/>
    <x v="0"/>
    <x v="0"/>
    <x v="6"/>
    <x v="0"/>
  </r>
  <r>
    <n v="2019"/>
    <s v="117"/>
    <s v="4470006"/>
    <m/>
    <n v="12.99"/>
    <s v="Broker Comm - Actual"/>
    <n v="5"/>
    <m/>
    <s v="G0000117"/>
    <s v="TFSF2"/>
    <n v="0"/>
    <s v="2019-05-31"/>
    <s v="CA0420"/>
    <x v="0"/>
    <x v="0"/>
    <x v="7"/>
    <x v="0"/>
  </r>
  <r>
    <n v="2019"/>
    <s v="117"/>
    <s v="4470006"/>
    <m/>
    <n v="5.54"/>
    <s v="Broker Comm - Actual"/>
    <n v="5"/>
    <m/>
    <s v="G0000117"/>
    <s v="TRED2"/>
    <n v="0"/>
    <s v="2019-05-31"/>
    <s v="CA0420"/>
    <x v="0"/>
    <x v="0"/>
    <x v="14"/>
    <x v="0"/>
  </r>
  <r>
    <n v="2019"/>
    <s v="117"/>
    <s v="4470006"/>
    <m/>
    <n v="-1018.22"/>
    <s v="Broker Comm - Estimate"/>
    <n v="5"/>
    <m/>
    <s v="G0000117"/>
    <s v="AMRX2"/>
    <n v="0"/>
    <s v="2019-05-01"/>
    <s v="CA0320"/>
    <x v="0"/>
    <x v="0"/>
    <x v="1"/>
    <x v="0"/>
  </r>
  <r>
    <n v="2019"/>
    <s v="117"/>
    <s v="4470006"/>
    <m/>
    <n v="1018.22"/>
    <s v="Broker Comm - Estimate"/>
    <n v="5"/>
    <m/>
    <s v="G0000117"/>
    <s v="AMRX2"/>
    <n v="0"/>
    <s v="2019-05-31"/>
    <s v="CA0320"/>
    <x v="0"/>
    <x v="0"/>
    <x v="1"/>
    <x v="0"/>
  </r>
  <r>
    <n v="2019"/>
    <s v="117"/>
    <s v="4470006"/>
    <m/>
    <n v="-168.09"/>
    <s v="Broker Comm - Estimate"/>
    <n v="5"/>
    <m/>
    <s v="G0000117"/>
    <s v="APBE2"/>
    <n v="0"/>
    <s v="2019-05-01"/>
    <s v="CA0320"/>
    <x v="0"/>
    <x v="0"/>
    <x v="2"/>
    <x v="0"/>
  </r>
  <r>
    <n v="2019"/>
    <s v="117"/>
    <s v="4470006"/>
    <m/>
    <n v="168.09"/>
    <s v="Broker Comm - Estimate"/>
    <n v="5"/>
    <m/>
    <s v="G0000117"/>
    <s v="APBE2"/>
    <n v="0"/>
    <s v="2019-05-31"/>
    <s v="CA0320"/>
    <x v="0"/>
    <x v="0"/>
    <x v="2"/>
    <x v="0"/>
  </r>
  <r>
    <n v="2019"/>
    <s v="117"/>
    <s v="4470006"/>
    <m/>
    <n v="-97.16"/>
    <s v="Broker Comm - Estimate"/>
    <n v="5"/>
    <m/>
    <s v="G0000117"/>
    <s v="EVOF2"/>
    <n v="0"/>
    <s v="2019-05-01"/>
    <s v="CA0320"/>
    <x v="0"/>
    <x v="0"/>
    <x v="3"/>
    <x v="0"/>
  </r>
  <r>
    <n v="2019"/>
    <s v="117"/>
    <s v="4470006"/>
    <m/>
    <n v="97.16"/>
    <s v="Broker Comm - Estimate"/>
    <n v="5"/>
    <m/>
    <s v="G0000117"/>
    <s v="EVOF2"/>
    <n v="0"/>
    <s v="2019-05-31"/>
    <s v="CA0320"/>
    <x v="0"/>
    <x v="0"/>
    <x v="3"/>
    <x v="0"/>
  </r>
  <r>
    <n v="2019"/>
    <s v="117"/>
    <s v="4470006"/>
    <m/>
    <n v="-16.600000000000001"/>
    <s v="Broker Comm - Estimate"/>
    <n v="5"/>
    <m/>
    <s v="G0000117"/>
    <s v="IVGE2"/>
    <n v="0"/>
    <s v="2019-05-01"/>
    <s v="CA0320"/>
    <x v="0"/>
    <x v="0"/>
    <x v="4"/>
    <x v="0"/>
  </r>
  <r>
    <n v="2019"/>
    <s v="117"/>
    <s v="4470006"/>
    <m/>
    <n v="16.600000000000001"/>
    <s v="Broker Comm - Estimate"/>
    <n v="5"/>
    <m/>
    <s v="G0000117"/>
    <s v="IVGE2"/>
    <n v="0"/>
    <s v="2019-05-31"/>
    <s v="CA0320"/>
    <x v="0"/>
    <x v="0"/>
    <x v="4"/>
    <x v="0"/>
  </r>
  <r>
    <n v="2019"/>
    <s v="117"/>
    <s v="4470006"/>
    <m/>
    <n v="-498.22"/>
    <s v="Broker Comm - Estimate"/>
    <n v="5"/>
    <m/>
    <s v="G0000117"/>
    <s v="PREE2"/>
    <n v="0"/>
    <s v="2019-05-01"/>
    <s v="CA0320"/>
    <x v="0"/>
    <x v="0"/>
    <x v="5"/>
    <x v="0"/>
  </r>
  <r>
    <n v="2019"/>
    <s v="117"/>
    <s v="4470006"/>
    <m/>
    <n v="498.22"/>
    <s v="Broker Comm - Estimate"/>
    <n v="5"/>
    <m/>
    <s v="G0000117"/>
    <s v="PREE2"/>
    <n v="0"/>
    <s v="2019-05-31"/>
    <s v="CA0320"/>
    <x v="0"/>
    <x v="0"/>
    <x v="5"/>
    <x v="0"/>
  </r>
  <r>
    <n v="2019"/>
    <s v="117"/>
    <s v="4470006"/>
    <m/>
    <n v="-56.2"/>
    <s v="Broker Comm - Estimate"/>
    <n v="5"/>
    <m/>
    <s v="G0000117"/>
    <s v="PVMF2"/>
    <n v="0"/>
    <s v="2019-05-01"/>
    <s v="CA0320"/>
    <x v="0"/>
    <x v="0"/>
    <x v="27"/>
    <x v="0"/>
  </r>
  <r>
    <n v="2019"/>
    <s v="117"/>
    <s v="4470006"/>
    <m/>
    <n v="56.2"/>
    <s v="Broker Comm - Estimate"/>
    <n v="5"/>
    <m/>
    <s v="G0000117"/>
    <s v="PVMF2"/>
    <n v="0"/>
    <s v="2019-05-31"/>
    <s v="CA0320"/>
    <x v="0"/>
    <x v="0"/>
    <x v="27"/>
    <x v="0"/>
  </r>
  <r>
    <n v="2019"/>
    <s v="117"/>
    <s v="4470006"/>
    <m/>
    <n v="-2.72"/>
    <s v="Broker Comm - Estimate"/>
    <n v="5"/>
    <m/>
    <s v="G0000117"/>
    <s v="SPSR2"/>
    <n v="0"/>
    <s v="2019-05-01"/>
    <s v="CA0320"/>
    <x v="0"/>
    <x v="0"/>
    <x v="6"/>
    <x v="0"/>
  </r>
  <r>
    <n v="2019"/>
    <s v="117"/>
    <s v="4470006"/>
    <m/>
    <n v="2.72"/>
    <s v="Broker Comm - Estimate"/>
    <n v="5"/>
    <m/>
    <s v="G0000117"/>
    <s v="SPSR2"/>
    <n v="0"/>
    <s v="2019-05-31"/>
    <s v="CA0320"/>
    <x v="0"/>
    <x v="0"/>
    <x v="6"/>
    <x v="0"/>
  </r>
  <r>
    <n v="2019"/>
    <s v="117"/>
    <s v="4470006"/>
    <m/>
    <n v="-12.99"/>
    <s v="Broker Comm - Estimate"/>
    <n v="5"/>
    <m/>
    <s v="G0000117"/>
    <s v="TFSF2"/>
    <n v="0"/>
    <s v="2019-05-01"/>
    <s v="CA0320"/>
    <x v="0"/>
    <x v="0"/>
    <x v="7"/>
    <x v="0"/>
  </r>
  <r>
    <n v="2019"/>
    <s v="117"/>
    <s v="4470006"/>
    <m/>
    <n v="12.99"/>
    <s v="Broker Comm - Estimate"/>
    <n v="5"/>
    <m/>
    <s v="G0000117"/>
    <s v="TFSF2"/>
    <n v="0"/>
    <s v="2019-05-31"/>
    <s v="CA0320"/>
    <x v="0"/>
    <x v="0"/>
    <x v="7"/>
    <x v="0"/>
  </r>
  <r>
    <n v="2019"/>
    <s v="117"/>
    <s v="4470006"/>
    <m/>
    <n v="-5.54"/>
    <s v="Broker Comm - Estimate"/>
    <n v="5"/>
    <m/>
    <s v="G0000117"/>
    <s v="TRED2"/>
    <n v="0"/>
    <s v="2019-05-01"/>
    <s v="CA0320"/>
    <x v="0"/>
    <x v="0"/>
    <x v="14"/>
    <x v="0"/>
  </r>
  <r>
    <n v="2019"/>
    <s v="117"/>
    <s v="4470006"/>
    <m/>
    <n v="5.54"/>
    <s v="Broker Comm - Estimate"/>
    <n v="5"/>
    <m/>
    <s v="G0000117"/>
    <s v="TRED2"/>
    <n v="0"/>
    <s v="2019-05-31"/>
    <s v="CA0320"/>
    <x v="0"/>
    <x v="0"/>
    <x v="14"/>
    <x v="0"/>
  </r>
  <r>
    <n v="2019"/>
    <s v="117"/>
    <s v="4470006"/>
    <m/>
    <n v="-2402.9699999999998"/>
    <s v="Duquesne Ratio Adjustment"/>
    <n v="5"/>
    <s v="KWH"/>
    <s v="G0000117"/>
    <s v="DLPM"/>
    <n v="0"/>
    <s v="2019-05-01"/>
    <s v="OFFSYS_E"/>
    <x v="0"/>
    <x v="0"/>
    <x v="9"/>
    <x v="0"/>
  </r>
  <r>
    <n v="2019"/>
    <s v="117"/>
    <s v="4470006"/>
    <m/>
    <n v="2402.9699999999998"/>
    <s v="Duquesne Ratio Adjustment"/>
    <n v="5"/>
    <s v="KWH"/>
    <s v="G0000117"/>
    <s v="DLPM"/>
    <n v="0"/>
    <s v="2019-05-31"/>
    <s v="OFFSYS_A"/>
    <x v="0"/>
    <x v="0"/>
    <x v="9"/>
    <x v="0"/>
  </r>
  <r>
    <n v="2019"/>
    <s v="117"/>
    <s v="4470006"/>
    <m/>
    <n v="-1091.82"/>
    <s v="Duquesne Ratio Adjustment"/>
    <n v="5"/>
    <s v="KWH"/>
    <s v="G0000117"/>
    <s v="DLPM"/>
    <n v="0"/>
    <s v="2019-05-31"/>
    <s v="OFFSYS_E"/>
    <x v="0"/>
    <x v="0"/>
    <x v="9"/>
    <x v="0"/>
  </r>
  <r>
    <n v="2019"/>
    <s v="117"/>
    <s v="4470006"/>
    <m/>
    <n v="88737.86"/>
    <s v="Trading activity-sale"/>
    <n v="5"/>
    <s v="KWH"/>
    <s v="G0000117"/>
    <s v="DEOI2"/>
    <n v="1599000"/>
    <s v="2019-05-01"/>
    <s v="OFFSYS_E"/>
    <x v="0"/>
    <x v="0"/>
    <x v="8"/>
    <x v="0"/>
  </r>
  <r>
    <n v="2019"/>
    <s v="117"/>
    <s v="4470006"/>
    <m/>
    <n v="-88656.44"/>
    <s v="Trading activity-sale"/>
    <n v="5"/>
    <s v="KWH"/>
    <s v="G0000117"/>
    <s v="DEOI2"/>
    <n v="-1597000"/>
    <s v="2019-05-31"/>
    <s v="OFFSYS_A"/>
    <x v="0"/>
    <x v="0"/>
    <x v="8"/>
    <x v="0"/>
  </r>
  <r>
    <n v="2019"/>
    <s v="117"/>
    <s v="4470006"/>
    <m/>
    <n v="-86869.51"/>
    <s v="Trading activity-sale"/>
    <n v="5"/>
    <s v="KWH"/>
    <s v="G0000117"/>
    <s v="DEOI2"/>
    <n v="-1777000"/>
    <s v="2019-05-31"/>
    <s v="OFFSYS_E"/>
    <x v="0"/>
    <x v="0"/>
    <x v="8"/>
    <x v="0"/>
  </r>
  <r>
    <n v="2019"/>
    <s v="117"/>
    <s v="4470006"/>
    <m/>
    <n v="97747.99"/>
    <s v="Trading activity-sale"/>
    <n v="5"/>
    <s v="KWH"/>
    <s v="G0000117"/>
    <s v="DLPM"/>
    <n v="1797000"/>
    <s v="2019-05-01"/>
    <s v="OFFSYS_E"/>
    <x v="0"/>
    <x v="0"/>
    <x v="9"/>
    <x v="0"/>
  </r>
  <r>
    <n v="2019"/>
    <s v="117"/>
    <s v="4470006"/>
    <m/>
    <n v="-97747.99"/>
    <s v="Trading activity-sale"/>
    <n v="5"/>
    <s v="KWH"/>
    <s v="G0000117"/>
    <s v="DLPM"/>
    <n v="-1797000"/>
    <s v="2019-05-31"/>
    <s v="OFFSYS_A"/>
    <x v="0"/>
    <x v="0"/>
    <x v="9"/>
    <x v="0"/>
  </r>
  <r>
    <n v="2019"/>
    <s v="117"/>
    <s v="4470006"/>
    <m/>
    <n v="-116339.38"/>
    <s v="Trading activity-sale"/>
    <n v="5"/>
    <s v="KWH"/>
    <s v="G0000117"/>
    <s v="DLPM"/>
    <n v="-2136000"/>
    <s v="2019-05-31"/>
    <s v="OFFSYS_E"/>
    <x v="0"/>
    <x v="0"/>
    <x v="9"/>
    <x v="0"/>
  </r>
  <r>
    <n v="2019"/>
    <s v="117"/>
    <s v="4470006"/>
    <m/>
    <n v="9835.14"/>
    <s v="Trading activity-sale"/>
    <n v="5"/>
    <s v="KWH"/>
    <s v="G0000117"/>
    <s v="DPLG"/>
    <n v="202000"/>
    <s v="2019-05-01"/>
    <s v="OFFSYS_E"/>
    <x v="0"/>
    <x v="0"/>
    <x v="10"/>
    <x v="0"/>
  </r>
  <r>
    <n v="2019"/>
    <s v="117"/>
    <s v="4470006"/>
    <m/>
    <n v="-9835.14"/>
    <s v="Trading activity-sale"/>
    <n v="5"/>
    <s v="KWH"/>
    <s v="G0000117"/>
    <s v="DPLG"/>
    <n v="-202000"/>
    <s v="2019-05-31"/>
    <s v="OFFSYS_A"/>
    <x v="0"/>
    <x v="0"/>
    <x v="10"/>
    <x v="0"/>
  </r>
  <r>
    <n v="2019"/>
    <s v="117"/>
    <s v="4470006"/>
    <m/>
    <n v="-10954.53"/>
    <s v="Trading activity-sale"/>
    <n v="5"/>
    <s v="KWH"/>
    <s v="G0000117"/>
    <s v="DPLG"/>
    <n v="-225000"/>
    <s v="2019-05-31"/>
    <s v="OFFSYS_E"/>
    <x v="0"/>
    <x v="0"/>
    <x v="10"/>
    <x v="0"/>
  </r>
  <r>
    <n v="2019"/>
    <s v="117"/>
    <s v="4470006"/>
    <m/>
    <n v="211965.23"/>
    <s v="Trading activity-sale"/>
    <n v="5"/>
    <s v="KWH"/>
    <s v="G0000117"/>
    <s v="FESC"/>
    <n v="4519000"/>
    <s v="2019-05-01"/>
    <s v="OFFSYS_E"/>
    <x v="0"/>
    <x v="0"/>
    <x v="11"/>
    <x v="0"/>
  </r>
  <r>
    <n v="2019"/>
    <s v="117"/>
    <s v="4470006"/>
    <m/>
    <n v="-211965.43"/>
    <s v="Trading activity-sale"/>
    <n v="5"/>
    <s v="KWH"/>
    <s v="G0000117"/>
    <s v="FESC"/>
    <n v="-4519000"/>
    <s v="2019-05-31"/>
    <s v="OFFSYS_A"/>
    <x v="0"/>
    <x v="0"/>
    <x v="11"/>
    <x v="0"/>
  </r>
  <r>
    <n v="2019"/>
    <s v="117"/>
    <s v="4470006"/>
    <m/>
    <n v="-214942.73"/>
    <s v="Trading activity-sale"/>
    <n v="5"/>
    <s v="KWH"/>
    <s v="G0000117"/>
    <s v="FESC"/>
    <n v="-4582000"/>
    <s v="2019-05-31"/>
    <s v="OFFSYS_E"/>
    <x v="0"/>
    <x v="0"/>
    <x v="11"/>
    <x v="0"/>
  </r>
  <r>
    <n v="2019"/>
    <s v="117"/>
    <s v="4470006"/>
    <m/>
    <n v="28370.78"/>
    <s v="Trading activity-sale"/>
    <n v="5"/>
    <s v="KWH"/>
    <s v="G0000117"/>
    <s v="PPLT2"/>
    <n v="560000"/>
    <s v="2019-05-01"/>
    <s v="OFFSYS_E"/>
    <x v="0"/>
    <x v="0"/>
    <x v="12"/>
    <x v="0"/>
  </r>
  <r>
    <n v="2019"/>
    <s v="117"/>
    <s v="4470006"/>
    <m/>
    <n v="-28370.75"/>
    <s v="Trading activity-sale"/>
    <n v="5"/>
    <s v="KWH"/>
    <s v="G0000117"/>
    <s v="PPLT2"/>
    <n v="-560000"/>
    <s v="2019-05-31"/>
    <s v="OFFSYS_A"/>
    <x v="0"/>
    <x v="0"/>
    <x v="12"/>
    <x v="0"/>
  </r>
  <r>
    <n v="2019"/>
    <s v="117"/>
    <s v="4470006"/>
    <m/>
    <n v="-30049.54"/>
    <s v="Trading activity-sale"/>
    <n v="5"/>
    <s v="KWH"/>
    <s v="G0000117"/>
    <s v="PPLT2"/>
    <n v="-594000"/>
    <s v="2019-05-31"/>
    <s v="OFFSYS_E"/>
    <x v="0"/>
    <x v="0"/>
    <x v="12"/>
    <x v="0"/>
  </r>
  <r>
    <n v="2019"/>
    <s v="117"/>
    <s v="4470010"/>
    <m/>
    <n v="-295965.82"/>
    <s v="1200 - Day-Ahead Spot Market E"/>
    <n v="5"/>
    <s v="KWH"/>
    <s v="G0000117"/>
    <s v="PJM"/>
    <n v="-11140957"/>
    <s v="2019-05-01"/>
    <s v="PJM_ER9373"/>
    <x v="0"/>
    <x v="0"/>
    <x v="0"/>
    <x v="0"/>
  </r>
  <r>
    <n v="2019"/>
    <s v="117"/>
    <s v="4470010"/>
    <m/>
    <n v="295965.82"/>
    <s v="1200 - Day-Ahead Spot Market E"/>
    <n v="5"/>
    <s v="KWH"/>
    <s v="G0000117"/>
    <s v="PJM"/>
    <n v="11140957"/>
    <s v="2019-05-31"/>
    <s v="PJM_A_9378"/>
    <x v="0"/>
    <x v="0"/>
    <x v="0"/>
    <x v="0"/>
  </r>
  <r>
    <n v="2019"/>
    <s v="117"/>
    <s v="4470010"/>
    <m/>
    <n v="298444.79999999999"/>
    <s v="1200 - Day-Ahead Spot Market E"/>
    <n v="5"/>
    <s v="KWH"/>
    <s v="G0000117"/>
    <s v="PJM"/>
    <n v="11866833"/>
    <s v="2019-05-31"/>
    <s v="PJM_E_4583"/>
    <x v="0"/>
    <x v="0"/>
    <x v="0"/>
    <x v="0"/>
  </r>
  <r>
    <n v="2019"/>
    <s v="117"/>
    <s v="4470010"/>
    <m/>
    <n v="9623.17"/>
    <s v="1205 - Balancing Spot Market E"/>
    <n v="5"/>
    <s v="KWH"/>
    <s v="G0000117"/>
    <s v="PJM"/>
    <n v="316997"/>
    <s v="2019-05-01"/>
    <s v="PJM_ER9373"/>
    <x v="0"/>
    <x v="0"/>
    <x v="0"/>
    <x v="0"/>
  </r>
  <r>
    <n v="2019"/>
    <s v="117"/>
    <s v="4470010"/>
    <m/>
    <n v="-9623.2800000000007"/>
    <s v="1205 - Balancing Spot Market E"/>
    <n v="5"/>
    <s v="KWH"/>
    <s v="G0000117"/>
    <s v="PJM"/>
    <n v="-316999"/>
    <s v="2019-05-31"/>
    <s v="PJM_A_9378"/>
    <x v="0"/>
    <x v="0"/>
    <x v="0"/>
    <x v="0"/>
  </r>
  <r>
    <n v="2019"/>
    <s v="117"/>
    <s v="4470010"/>
    <m/>
    <n v="-8977.9699999999993"/>
    <s v="1205 - Balancing Spot Market E"/>
    <n v="5"/>
    <s v="KWH"/>
    <s v="G0000117"/>
    <s v="PJM"/>
    <n v="-385899"/>
    <s v="2019-05-31"/>
    <s v="PJM_E_4583"/>
    <x v="0"/>
    <x v="0"/>
    <x v="0"/>
    <x v="0"/>
  </r>
  <r>
    <n v="2019"/>
    <s v="117"/>
    <s v="4470010"/>
    <m/>
    <n v="-4154.4399999999996"/>
    <s v="1210 - Day-Ahead Transmission"/>
    <n v="5"/>
    <m/>
    <s v="G0000117"/>
    <s v="PJM"/>
    <n v="0"/>
    <s v="2019-05-01"/>
    <s v="PJM_ER9373"/>
    <x v="0"/>
    <x v="0"/>
    <x v="0"/>
    <x v="0"/>
  </r>
  <r>
    <n v="2019"/>
    <s v="117"/>
    <s v="4470010"/>
    <m/>
    <n v="4154.4399999999996"/>
    <s v="1210 - Day-Ahead Transmission"/>
    <n v="5"/>
    <m/>
    <s v="G0000117"/>
    <s v="PJM"/>
    <n v="0"/>
    <s v="2019-05-31"/>
    <s v="PJM_A_9378"/>
    <x v="0"/>
    <x v="0"/>
    <x v="0"/>
    <x v="0"/>
  </r>
  <r>
    <n v="2019"/>
    <s v="117"/>
    <s v="4470010"/>
    <m/>
    <n v="6837.38"/>
    <s v="1210 - Day-Ahead Transmission"/>
    <n v="5"/>
    <m/>
    <s v="G0000117"/>
    <s v="PJM"/>
    <n v="0"/>
    <s v="2019-05-31"/>
    <s v="PJM_E_4583"/>
    <x v="0"/>
    <x v="0"/>
    <x v="0"/>
    <x v="0"/>
  </r>
  <r>
    <n v="2019"/>
    <s v="117"/>
    <s v="4470010"/>
    <m/>
    <n v="-166.86"/>
    <s v="1215 - Balancing Transmission"/>
    <n v="5"/>
    <m/>
    <s v="G0000117"/>
    <s v="PJM"/>
    <n v="0"/>
    <s v="2019-05-01"/>
    <s v="PJM_ER9373"/>
    <x v="0"/>
    <x v="0"/>
    <x v="0"/>
    <x v="0"/>
  </r>
  <r>
    <n v="2019"/>
    <s v="117"/>
    <s v="4470010"/>
    <m/>
    <n v="166.86"/>
    <s v="1215 - Balancing Transmission"/>
    <n v="5"/>
    <m/>
    <s v="G0000117"/>
    <s v="PJM"/>
    <n v="0"/>
    <s v="2019-05-31"/>
    <s v="PJM_A_9378"/>
    <x v="0"/>
    <x v="0"/>
    <x v="0"/>
    <x v="0"/>
  </r>
  <r>
    <n v="2019"/>
    <s v="117"/>
    <s v="4470010"/>
    <m/>
    <n v="-50.53"/>
    <s v="1215 - Balancing Transmission"/>
    <n v="5"/>
    <m/>
    <s v="G0000117"/>
    <s v="PJM"/>
    <n v="0"/>
    <s v="2019-05-31"/>
    <s v="PJM_E_4583"/>
    <x v="0"/>
    <x v="0"/>
    <x v="0"/>
    <x v="0"/>
  </r>
  <r>
    <n v="2019"/>
    <s v="117"/>
    <s v="4470010"/>
    <m/>
    <n v="-2841.92"/>
    <s v="1220 - Day-Ahead Transmission"/>
    <n v="5"/>
    <m/>
    <s v="G0000117"/>
    <s v="PJM"/>
    <n v="0"/>
    <s v="2019-05-01"/>
    <s v="PJM_ER9373"/>
    <x v="0"/>
    <x v="0"/>
    <x v="0"/>
    <x v="0"/>
  </r>
  <r>
    <n v="2019"/>
    <s v="117"/>
    <s v="4470010"/>
    <m/>
    <n v="2841.92"/>
    <s v="1220 - Day-Ahead Transmission"/>
    <n v="5"/>
    <m/>
    <s v="G0000117"/>
    <s v="PJM"/>
    <n v="0"/>
    <s v="2019-05-31"/>
    <s v="PJM_A_9378"/>
    <x v="0"/>
    <x v="0"/>
    <x v="0"/>
    <x v="0"/>
  </r>
  <r>
    <n v="2019"/>
    <s v="117"/>
    <s v="4470010"/>
    <m/>
    <n v="1594.29"/>
    <s v="1220 - Day-Ahead Transmission"/>
    <n v="5"/>
    <m/>
    <s v="G0000117"/>
    <s v="PJM"/>
    <n v="0"/>
    <s v="2019-05-31"/>
    <s v="PJM_E_4583"/>
    <x v="0"/>
    <x v="0"/>
    <x v="0"/>
    <x v="0"/>
  </r>
  <r>
    <n v="2019"/>
    <s v="117"/>
    <s v="4470010"/>
    <m/>
    <n v="52.14"/>
    <s v="1225 - Balancing Transmission"/>
    <n v="5"/>
    <m/>
    <s v="G0000117"/>
    <s v="PJM"/>
    <n v="0"/>
    <s v="2019-05-01"/>
    <s v="PJM_ER9373"/>
    <x v="0"/>
    <x v="0"/>
    <x v="0"/>
    <x v="0"/>
  </r>
  <r>
    <n v="2019"/>
    <s v="117"/>
    <s v="4470010"/>
    <m/>
    <n v="-52.14"/>
    <s v="1225 - Balancing Transmission"/>
    <n v="5"/>
    <m/>
    <s v="G0000117"/>
    <s v="PJM"/>
    <n v="0"/>
    <s v="2019-05-31"/>
    <s v="PJM_A_9378"/>
    <x v="0"/>
    <x v="0"/>
    <x v="0"/>
    <x v="0"/>
  </r>
  <r>
    <n v="2019"/>
    <s v="117"/>
    <s v="4470010"/>
    <m/>
    <n v="33.57"/>
    <s v="1225 - Balancing Transmission"/>
    <n v="5"/>
    <m/>
    <s v="G0000117"/>
    <s v="PJM"/>
    <n v="0"/>
    <s v="2019-05-31"/>
    <s v="PJM_E_4583"/>
    <x v="0"/>
    <x v="0"/>
    <x v="0"/>
    <x v="0"/>
  </r>
  <r>
    <n v="2019"/>
    <s v="117"/>
    <s v="4470010"/>
    <m/>
    <n v="-84.35"/>
    <s v="1230 - Inadvertent Interchange"/>
    <n v="5"/>
    <m/>
    <s v="G0000117"/>
    <s v="PJM"/>
    <n v="0"/>
    <s v="2019-05-01"/>
    <s v="PJM_ER9373"/>
    <x v="0"/>
    <x v="0"/>
    <x v="0"/>
    <x v="0"/>
  </r>
  <r>
    <n v="2019"/>
    <s v="117"/>
    <s v="4470010"/>
    <m/>
    <n v="84.35"/>
    <s v="1230 - Inadvertent Interchange"/>
    <n v="5"/>
    <m/>
    <s v="G0000117"/>
    <s v="PJM"/>
    <n v="0"/>
    <s v="2019-05-31"/>
    <s v="PJM_A_9378"/>
    <x v="0"/>
    <x v="0"/>
    <x v="0"/>
    <x v="0"/>
  </r>
  <r>
    <n v="2019"/>
    <s v="117"/>
    <s v="4470010"/>
    <m/>
    <n v="-21.71"/>
    <s v="1230 - Inadvertent Interchange"/>
    <n v="5"/>
    <m/>
    <s v="G0000117"/>
    <s v="PJM"/>
    <n v="0"/>
    <s v="2019-05-31"/>
    <s v="PJM_E_4583"/>
    <x v="0"/>
    <x v="0"/>
    <x v="0"/>
    <x v="0"/>
  </r>
  <r>
    <n v="2019"/>
    <s v="117"/>
    <s v="4470010"/>
    <m/>
    <n v="7.99"/>
    <s v="1242 - Day-Ahead Load Response"/>
    <n v="5"/>
    <m/>
    <s v="G0000117"/>
    <s v="PJM"/>
    <n v="0"/>
    <s v="2019-05-31"/>
    <s v="PJM_A_9378"/>
    <x v="0"/>
    <x v="0"/>
    <x v="0"/>
    <x v="0"/>
  </r>
  <r>
    <n v="2019"/>
    <s v="117"/>
    <s v="4470010"/>
    <m/>
    <n v="19.260000000000002"/>
    <s v="1243 - Real-Time Load Response"/>
    <n v="5"/>
    <m/>
    <s v="G0000117"/>
    <s v="PJM"/>
    <n v="0"/>
    <s v="2019-05-31"/>
    <s v="PJM_A_9378"/>
    <x v="0"/>
    <x v="0"/>
    <x v="0"/>
    <x v="0"/>
  </r>
  <r>
    <n v="2019"/>
    <s v="117"/>
    <s v="4470010"/>
    <m/>
    <n v="-0.84"/>
    <s v="1250 - Meter Error Correction"/>
    <n v="5"/>
    <m/>
    <s v="G0000117"/>
    <s v="PJM"/>
    <n v="0"/>
    <s v="2019-05-01"/>
    <s v="PJM_ER9373"/>
    <x v="0"/>
    <x v="0"/>
    <x v="0"/>
    <x v="0"/>
  </r>
  <r>
    <n v="2019"/>
    <s v="117"/>
    <s v="4470010"/>
    <m/>
    <n v="5.7"/>
    <s v="1250 - Meter Error Correction"/>
    <n v="5"/>
    <m/>
    <s v="G0000117"/>
    <s v="PJM"/>
    <n v="0"/>
    <s v="2019-05-31"/>
    <s v="PJM_A_9378"/>
    <x v="0"/>
    <x v="0"/>
    <x v="0"/>
    <x v="0"/>
  </r>
  <r>
    <n v="2019"/>
    <s v="117"/>
    <s v="4470010"/>
    <m/>
    <n v="-2322.36"/>
    <s v="1301 - Schedule 9-1: Control A"/>
    <n v="5"/>
    <m/>
    <s v="G0000117"/>
    <s v="PJM"/>
    <n v="0"/>
    <s v="2019-05-01"/>
    <s v="PJM_ER9373"/>
    <x v="0"/>
    <x v="0"/>
    <x v="0"/>
    <x v="0"/>
  </r>
  <r>
    <n v="2019"/>
    <s v="117"/>
    <s v="4470010"/>
    <m/>
    <n v="2322.36"/>
    <s v="1301 - Schedule 9-1: Control A"/>
    <n v="5"/>
    <m/>
    <s v="G0000117"/>
    <s v="PJM"/>
    <n v="0"/>
    <s v="2019-05-31"/>
    <s v="PJM_A_9378"/>
    <x v="0"/>
    <x v="0"/>
    <x v="0"/>
    <x v="0"/>
  </r>
  <r>
    <n v="2019"/>
    <s v="117"/>
    <s v="4470010"/>
    <m/>
    <n v="2458.27"/>
    <s v="1301 - Schedule 9-1: Control A"/>
    <n v="5"/>
    <m/>
    <s v="G0000117"/>
    <s v="PJM"/>
    <n v="0"/>
    <s v="2019-05-31"/>
    <s v="PJM_E_4583"/>
    <x v="0"/>
    <x v="0"/>
    <x v="0"/>
    <x v="0"/>
  </r>
  <r>
    <n v="2019"/>
    <s v="117"/>
    <s v="4470010"/>
    <m/>
    <n v="-541.29999999999995"/>
    <s v="1303 - Schedule 9-3: Market Su"/>
    <n v="5"/>
    <m/>
    <s v="G0000117"/>
    <s v="PJM"/>
    <n v="0"/>
    <s v="2019-05-01"/>
    <s v="PJM_ER9373"/>
    <x v="0"/>
    <x v="0"/>
    <x v="0"/>
    <x v="0"/>
  </r>
  <r>
    <n v="2019"/>
    <s v="117"/>
    <s v="4470010"/>
    <m/>
    <n v="541.29999999999995"/>
    <s v="1303 - Schedule 9-3: Market Su"/>
    <n v="5"/>
    <m/>
    <s v="G0000117"/>
    <s v="PJM"/>
    <n v="0"/>
    <s v="2019-05-31"/>
    <s v="PJM_A_9378"/>
    <x v="0"/>
    <x v="0"/>
    <x v="0"/>
    <x v="0"/>
  </r>
  <r>
    <n v="2019"/>
    <s v="117"/>
    <s v="4470010"/>
    <m/>
    <n v="572.22"/>
    <s v="1303 - Schedule 9-3: Market Su"/>
    <n v="5"/>
    <m/>
    <s v="G0000117"/>
    <s v="PJM"/>
    <n v="0"/>
    <s v="2019-05-31"/>
    <s v="PJM_E_4583"/>
    <x v="0"/>
    <x v="0"/>
    <x v="0"/>
    <x v="0"/>
  </r>
  <r>
    <n v="2019"/>
    <s v="117"/>
    <s v="4470010"/>
    <m/>
    <n v="-20.46"/>
    <s v="1304 - Schedule 9-4: Regulatio"/>
    <n v="5"/>
    <m/>
    <s v="G0000117"/>
    <s v="PJM"/>
    <n v="0"/>
    <s v="2019-05-01"/>
    <s v="PJM_ER9373"/>
    <x v="0"/>
    <x v="0"/>
    <x v="0"/>
    <x v="0"/>
  </r>
  <r>
    <n v="2019"/>
    <s v="117"/>
    <s v="4470010"/>
    <m/>
    <n v="20.46"/>
    <s v="1304 - Schedule 9-4: Regulatio"/>
    <n v="5"/>
    <m/>
    <s v="G0000117"/>
    <s v="PJM"/>
    <n v="0"/>
    <s v="2019-05-31"/>
    <s v="PJM_A_9378"/>
    <x v="0"/>
    <x v="0"/>
    <x v="0"/>
    <x v="0"/>
  </r>
  <r>
    <n v="2019"/>
    <s v="117"/>
    <s v="4470010"/>
    <m/>
    <n v="20.420000000000002"/>
    <s v="1304 - Schedule 9-4: Regulatio"/>
    <n v="5"/>
    <m/>
    <s v="G0000117"/>
    <s v="PJM"/>
    <n v="0"/>
    <s v="2019-05-31"/>
    <s v="PJM_E_4583"/>
    <x v="0"/>
    <x v="0"/>
    <x v="0"/>
    <x v="0"/>
  </r>
  <r>
    <n v="2019"/>
    <s v="117"/>
    <s v="4470010"/>
    <m/>
    <n v="-148.91"/>
    <s v="1305 - Schedule 9-5: Capacity"/>
    <n v="5"/>
    <m/>
    <s v="G0000117"/>
    <s v="PJM"/>
    <n v="0"/>
    <s v="2019-05-01"/>
    <s v="PJM_ER9373"/>
    <x v="0"/>
    <x v="0"/>
    <x v="0"/>
    <x v="0"/>
  </r>
  <r>
    <n v="2019"/>
    <s v="117"/>
    <s v="4470010"/>
    <m/>
    <n v="148.91"/>
    <s v="1305 - Schedule 9-5: Capacity"/>
    <n v="5"/>
    <m/>
    <s v="G0000117"/>
    <s v="PJM"/>
    <n v="0"/>
    <s v="2019-05-31"/>
    <s v="PJM_A_9378"/>
    <x v="0"/>
    <x v="0"/>
    <x v="0"/>
    <x v="0"/>
  </r>
  <r>
    <n v="2019"/>
    <s v="117"/>
    <s v="4470010"/>
    <m/>
    <n v="154.88999999999999"/>
    <s v="1305 - Schedule 9-5: Capacity"/>
    <n v="5"/>
    <m/>
    <s v="G0000117"/>
    <s v="PJM"/>
    <n v="0"/>
    <s v="2019-05-31"/>
    <s v="PJM_E_4583"/>
    <x v="0"/>
    <x v="0"/>
    <x v="0"/>
    <x v="0"/>
  </r>
  <r>
    <n v="2019"/>
    <s v="117"/>
    <s v="4470010"/>
    <m/>
    <n v="45.25"/>
    <s v="1307 - Schedule 9-3 Offset: Ma"/>
    <n v="5"/>
    <m/>
    <s v="G0000117"/>
    <s v="PJM"/>
    <n v="0"/>
    <s v="2019-05-01"/>
    <s v="PJM_ER9373"/>
    <x v="0"/>
    <x v="0"/>
    <x v="0"/>
    <x v="0"/>
  </r>
  <r>
    <n v="2019"/>
    <s v="117"/>
    <s v="4470010"/>
    <m/>
    <n v="-45.25"/>
    <s v="1307 - Schedule 9-3 Offset: Ma"/>
    <n v="5"/>
    <m/>
    <s v="G0000117"/>
    <s v="PJM"/>
    <n v="0"/>
    <s v="2019-05-31"/>
    <s v="PJM_A_9378"/>
    <x v="0"/>
    <x v="0"/>
    <x v="0"/>
    <x v="0"/>
  </r>
  <r>
    <n v="2019"/>
    <s v="117"/>
    <s v="4470010"/>
    <m/>
    <n v="-47.92"/>
    <s v="1307 - Schedule 9-3 Offset: Ma"/>
    <n v="5"/>
    <m/>
    <s v="G0000117"/>
    <s v="PJM"/>
    <n v="0"/>
    <s v="2019-05-31"/>
    <s v="PJM_E_4583"/>
    <x v="0"/>
    <x v="0"/>
    <x v="0"/>
    <x v="0"/>
  </r>
  <r>
    <n v="2019"/>
    <s v="117"/>
    <s v="4470010"/>
    <m/>
    <n v="258.93"/>
    <s v="1308 - Schedule 9-1: Control A"/>
    <n v="5"/>
    <m/>
    <s v="G0000117"/>
    <s v="PJM"/>
    <n v="0"/>
    <s v="2019-05-01"/>
    <s v="PJM_ER9373"/>
    <x v="0"/>
    <x v="0"/>
    <x v="0"/>
    <x v="0"/>
  </r>
  <r>
    <n v="2019"/>
    <s v="117"/>
    <s v="4470010"/>
    <m/>
    <n v="-258.93"/>
    <s v="1308 - Schedule 9-1: Control A"/>
    <n v="5"/>
    <m/>
    <s v="G0000117"/>
    <s v="PJM"/>
    <n v="0"/>
    <s v="2019-05-31"/>
    <s v="PJM_A_9378"/>
    <x v="0"/>
    <x v="0"/>
    <x v="0"/>
    <x v="0"/>
  </r>
  <r>
    <n v="2019"/>
    <s v="117"/>
    <s v="4470010"/>
    <m/>
    <n v="-274.01"/>
    <s v="1308 - Schedule 9-1: Control A"/>
    <n v="5"/>
    <m/>
    <s v="G0000117"/>
    <s v="PJM"/>
    <n v="0"/>
    <s v="2019-05-31"/>
    <s v="PJM_E_4583"/>
    <x v="0"/>
    <x v="0"/>
    <x v="0"/>
    <x v="0"/>
  </r>
  <r>
    <n v="2019"/>
    <s v="117"/>
    <s v="4470010"/>
    <m/>
    <n v="57.84"/>
    <s v="1310 - Schedule 9-3: Market Su"/>
    <n v="5"/>
    <m/>
    <s v="G0000117"/>
    <s v="PJM"/>
    <n v="0"/>
    <s v="2019-05-01"/>
    <s v="PJM_ER9373"/>
    <x v="0"/>
    <x v="0"/>
    <x v="0"/>
    <x v="0"/>
  </r>
  <r>
    <n v="2019"/>
    <s v="117"/>
    <s v="4470010"/>
    <m/>
    <n v="-57.84"/>
    <s v="1310 - Schedule 9-3: Market Su"/>
    <n v="5"/>
    <m/>
    <s v="G0000117"/>
    <s v="PJM"/>
    <n v="0"/>
    <s v="2019-05-31"/>
    <s v="PJM_A_9378"/>
    <x v="0"/>
    <x v="0"/>
    <x v="0"/>
    <x v="0"/>
  </r>
  <r>
    <n v="2019"/>
    <s v="117"/>
    <s v="4470010"/>
    <m/>
    <n v="-61.26"/>
    <s v="1310 - Schedule 9-3: Market Su"/>
    <n v="5"/>
    <m/>
    <s v="G0000117"/>
    <s v="PJM"/>
    <n v="0"/>
    <s v="2019-05-31"/>
    <s v="PJM_E_4583"/>
    <x v="0"/>
    <x v="0"/>
    <x v="0"/>
    <x v="0"/>
  </r>
  <r>
    <n v="2019"/>
    <s v="117"/>
    <s v="4470010"/>
    <m/>
    <n v="4.59"/>
    <s v="1311 - Schedule 9-4: Regulatio"/>
    <n v="5"/>
    <m/>
    <s v="G0000117"/>
    <s v="PJM"/>
    <n v="0"/>
    <s v="2019-05-01"/>
    <s v="PJM_ER9373"/>
    <x v="0"/>
    <x v="0"/>
    <x v="0"/>
    <x v="0"/>
  </r>
  <r>
    <n v="2019"/>
    <s v="117"/>
    <s v="4470010"/>
    <m/>
    <n v="-4.59"/>
    <s v="1311 - Schedule 9-4: Regulatio"/>
    <n v="5"/>
    <m/>
    <s v="G0000117"/>
    <s v="PJM"/>
    <n v="0"/>
    <s v="2019-05-31"/>
    <s v="PJM_A_9378"/>
    <x v="0"/>
    <x v="0"/>
    <x v="0"/>
    <x v="0"/>
  </r>
  <r>
    <n v="2019"/>
    <s v="117"/>
    <s v="4470010"/>
    <m/>
    <n v="-4.62"/>
    <s v="1311 - Schedule 9-4: Regulatio"/>
    <n v="5"/>
    <m/>
    <s v="G0000117"/>
    <s v="PJM"/>
    <n v="0"/>
    <s v="2019-05-31"/>
    <s v="PJM_E_4583"/>
    <x v="0"/>
    <x v="0"/>
    <x v="0"/>
    <x v="0"/>
  </r>
  <r>
    <n v="2019"/>
    <s v="117"/>
    <s v="4470010"/>
    <m/>
    <n v="14.4"/>
    <s v="1312 - Schedule 9-5: Capacity"/>
    <n v="5"/>
    <m/>
    <s v="G0000117"/>
    <s v="PJM"/>
    <n v="0"/>
    <s v="2019-05-01"/>
    <s v="PJM_ER9373"/>
    <x v="0"/>
    <x v="0"/>
    <x v="0"/>
    <x v="0"/>
  </r>
  <r>
    <n v="2019"/>
    <s v="117"/>
    <s v="4470010"/>
    <m/>
    <n v="-14.4"/>
    <s v="1312 - Schedule 9-5: Capacity"/>
    <n v="5"/>
    <m/>
    <s v="G0000117"/>
    <s v="PJM"/>
    <n v="0"/>
    <s v="2019-05-31"/>
    <s v="PJM_A_9378"/>
    <x v="0"/>
    <x v="0"/>
    <x v="0"/>
    <x v="0"/>
  </r>
  <r>
    <n v="2019"/>
    <s v="117"/>
    <s v="4470010"/>
    <m/>
    <n v="-15.13"/>
    <s v="1312 - Schedule 9-5: Capacity"/>
    <n v="5"/>
    <m/>
    <s v="G0000117"/>
    <s v="PJM"/>
    <n v="0"/>
    <s v="2019-05-31"/>
    <s v="PJM_E_4583"/>
    <x v="0"/>
    <x v="0"/>
    <x v="0"/>
    <x v="0"/>
  </r>
  <r>
    <n v="2019"/>
    <s v="117"/>
    <s v="4470010"/>
    <m/>
    <n v="-45.25"/>
    <s v="1313 - Schedule 9-PJMSettlemen"/>
    <n v="5"/>
    <m/>
    <s v="G0000117"/>
    <s v="PJM"/>
    <n v="0"/>
    <s v="2019-05-01"/>
    <s v="PJM_ER9373"/>
    <x v="0"/>
    <x v="0"/>
    <x v="0"/>
    <x v="0"/>
  </r>
  <r>
    <n v="2019"/>
    <s v="117"/>
    <s v="4470010"/>
    <m/>
    <n v="45.25"/>
    <s v="1313 - Schedule 9-PJMSettlemen"/>
    <n v="5"/>
    <m/>
    <s v="G0000117"/>
    <s v="PJM"/>
    <n v="0"/>
    <s v="2019-05-31"/>
    <s v="PJM_A_9378"/>
    <x v="0"/>
    <x v="0"/>
    <x v="0"/>
    <x v="0"/>
  </r>
  <r>
    <n v="2019"/>
    <s v="117"/>
    <s v="4470010"/>
    <m/>
    <n v="47.92"/>
    <s v="1313 - Schedule 9-PJMSettlemen"/>
    <n v="5"/>
    <m/>
    <s v="G0000117"/>
    <s v="PJM"/>
    <n v="0"/>
    <s v="2019-05-31"/>
    <s v="PJM_E_4583"/>
    <x v="0"/>
    <x v="0"/>
    <x v="0"/>
    <x v="0"/>
  </r>
  <r>
    <n v="2019"/>
    <s v="117"/>
    <s v="4470010"/>
    <m/>
    <n v="-59.05"/>
    <s v="1314 - Schedule 9-Market Monit"/>
    <n v="5"/>
    <m/>
    <s v="G0000117"/>
    <s v="PJM"/>
    <n v="0"/>
    <s v="2019-05-01"/>
    <s v="PJM_ER9373"/>
    <x v="0"/>
    <x v="0"/>
    <x v="0"/>
    <x v="0"/>
  </r>
  <r>
    <n v="2019"/>
    <s v="117"/>
    <s v="4470010"/>
    <m/>
    <n v="59.05"/>
    <s v="1314 - Schedule 9-Market Monit"/>
    <n v="5"/>
    <m/>
    <s v="G0000117"/>
    <s v="PJM"/>
    <n v="0"/>
    <s v="2019-05-31"/>
    <s v="PJM_A_9378"/>
    <x v="0"/>
    <x v="0"/>
    <x v="0"/>
    <x v="0"/>
  </r>
  <r>
    <n v="2019"/>
    <s v="117"/>
    <s v="4470010"/>
    <m/>
    <n v="62.41"/>
    <s v="1314 - Schedule 9-Market Monit"/>
    <n v="5"/>
    <m/>
    <s v="G0000117"/>
    <s v="PJM"/>
    <n v="0"/>
    <s v="2019-05-31"/>
    <s v="PJM_E_4583"/>
    <x v="0"/>
    <x v="0"/>
    <x v="0"/>
    <x v="0"/>
  </r>
  <r>
    <n v="2019"/>
    <s v="117"/>
    <s v="4470010"/>
    <m/>
    <n v="-834.9"/>
    <s v="1315 - Schedule 9-FERC: FERC A"/>
    <n v="5"/>
    <m/>
    <s v="G0000117"/>
    <s v="PJM"/>
    <n v="0"/>
    <s v="2019-05-01"/>
    <s v="PJM_ER9373"/>
    <x v="0"/>
    <x v="0"/>
    <x v="0"/>
    <x v="0"/>
  </r>
  <r>
    <n v="2019"/>
    <s v="117"/>
    <s v="4470010"/>
    <m/>
    <n v="834.9"/>
    <s v="1315 - Schedule 9-FERC: FERC A"/>
    <n v="5"/>
    <m/>
    <s v="G0000117"/>
    <s v="PJM"/>
    <n v="0"/>
    <s v="2019-05-31"/>
    <s v="PJM_A_9378"/>
    <x v="0"/>
    <x v="0"/>
    <x v="0"/>
    <x v="0"/>
  </r>
  <r>
    <n v="2019"/>
    <s v="117"/>
    <s v="4470010"/>
    <m/>
    <n v="883.69"/>
    <s v="1315 - Schedule 9-FERC: FERC A"/>
    <n v="5"/>
    <m/>
    <s v="G0000117"/>
    <s v="PJM"/>
    <n v="0"/>
    <s v="2019-05-31"/>
    <s v="PJM_E_4583"/>
    <x v="0"/>
    <x v="0"/>
    <x v="0"/>
    <x v="0"/>
  </r>
  <r>
    <n v="2019"/>
    <s v="117"/>
    <s v="4470010"/>
    <m/>
    <n v="-8.34"/>
    <s v="1316 - Schedule 9-OPSI: Organi"/>
    <n v="5"/>
    <m/>
    <s v="G0000117"/>
    <s v="PJM"/>
    <n v="0"/>
    <s v="2019-05-01"/>
    <s v="PJM_ER9373"/>
    <x v="0"/>
    <x v="0"/>
    <x v="0"/>
    <x v="0"/>
  </r>
  <r>
    <n v="2019"/>
    <s v="117"/>
    <s v="4470010"/>
    <m/>
    <n v="8.34"/>
    <s v="1316 - Schedule 9-OPSI: Organi"/>
    <n v="5"/>
    <m/>
    <s v="G0000117"/>
    <s v="PJM"/>
    <n v="0"/>
    <s v="2019-05-31"/>
    <s v="PJM_A_9378"/>
    <x v="0"/>
    <x v="0"/>
    <x v="0"/>
    <x v="0"/>
  </r>
  <r>
    <n v="2019"/>
    <s v="117"/>
    <s v="4470010"/>
    <m/>
    <n v="8.84"/>
    <s v="1316 - Schedule 9-OPSI: Organi"/>
    <n v="5"/>
    <m/>
    <s v="G0000117"/>
    <s v="PJM"/>
    <n v="0"/>
    <s v="2019-05-31"/>
    <s v="PJM_E_4583"/>
    <x v="0"/>
    <x v="0"/>
    <x v="0"/>
    <x v="0"/>
  </r>
  <r>
    <n v="2019"/>
    <s v="117"/>
    <s v="4470010"/>
    <m/>
    <n v="-156.35"/>
    <s v="1317 - Schedule 10-NERC: North"/>
    <n v="5"/>
    <m/>
    <s v="G0000117"/>
    <s v="PJM"/>
    <n v="0"/>
    <s v="2019-05-01"/>
    <s v="PJM_ER9373"/>
    <x v="0"/>
    <x v="0"/>
    <x v="0"/>
    <x v="0"/>
  </r>
  <r>
    <n v="2019"/>
    <s v="117"/>
    <s v="4470010"/>
    <m/>
    <n v="156.35"/>
    <s v="1317 - Schedule 10-NERC: North"/>
    <n v="5"/>
    <m/>
    <s v="G0000117"/>
    <s v="PJM"/>
    <n v="0"/>
    <s v="2019-05-31"/>
    <s v="PJM_A_9378"/>
    <x v="0"/>
    <x v="0"/>
    <x v="0"/>
    <x v="0"/>
  </r>
  <r>
    <n v="2019"/>
    <s v="117"/>
    <s v="4470010"/>
    <m/>
    <n v="165.64"/>
    <s v="1317 - Schedule 10-NERC: North"/>
    <n v="5"/>
    <m/>
    <s v="G0000117"/>
    <s v="PJM"/>
    <n v="0"/>
    <s v="2019-05-31"/>
    <s v="PJM_E_4583"/>
    <x v="0"/>
    <x v="0"/>
    <x v="0"/>
    <x v="0"/>
  </r>
  <r>
    <n v="2019"/>
    <s v="117"/>
    <s v="4470010"/>
    <m/>
    <n v="-240.52"/>
    <s v="1318 - Schedule 10-RFC: Reliab"/>
    <n v="5"/>
    <m/>
    <s v="G0000117"/>
    <s v="PJM"/>
    <n v="0"/>
    <s v="2019-05-01"/>
    <s v="PJM_ER9373"/>
    <x v="0"/>
    <x v="0"/>
    <x v="0"/>
    <x v="0"/>
  </r>
  <r>
    <n v="2019"/>
    <s v="117"/>
    <s v="4470010"/>
    <m/>
    <n v="240.52"/>
    <s v="1318 - Schedule 10-RFC: Reliab"/>
    <n v="5"/>
    <m/>
    <s v="G0000117"/>
    <s v="PJM"/>
    <n v="0"/>
    <s v="2019-05-31"/>
    <s v="PJM_A_9378"/>
    <x v="0"/>
    <x v="0"/>
    <x v="0"/>
    <x v="0"/>
  </r>
  <r>
    <n v="2019"/>
    <s v="117"/>
    <s v="4470010"/>
    <m/>
    <n v="254.65"/>
    <s v="1318 - Schedule 10-RFC: Reliab"/>
    <n v="5"/>
    <m/>
    <s v="G0000117"/>
    <s v="PJM"/>
    <n v="0"/>
    <s v="2019-05-31"/>
    <s v="PJM_E_4583"/>
    <x v="0"/>
    <x v="0"/>
    <x v="0"/>
    <x v="0"/>
  </r>
  <r>
    <n v="2019"/>
    <s v="117"/>
    <s v="4470010"/>
    <m/>
    <n v="-6.11"/>
    <s v="1319 - Schedule 9-CAPS: Consum"/>
    <n v="5"/>
    <m/>
    <s v="G0000117"/>
    <s v="PJM"/>
    <n v="0"/>
    <s v="2019-05-01"/>
    <s v="PJM_ER9373"/>
    <x v="0"/>
    <x v="0"/>
    <x v="0"/>
    <x v="0"/>
  </r>
  <r>
    <n v="2019"/>
    <s v="117"/>
    <s v="4470010"/>
    <m/>
    <n v="6.11"/>
    <s v="1319 - Schedule 9-CAPS: Consum"/>
    <n v="5"/>
    <m/>
    <s v="G0000117"/>
    <s v="PJM"/>
    <n v="0"/>
    <s v="2019-05-31"/>
    <s v="PJM_A_9378"/>
    <x v="0"/>
    <x v="0"/>
    <x v="0"/>
    <x v="0"/>
  </r>
  <r>
    <n v="2019"/>
    <s v="117"/>
    <s v="4470010"/>
    <m/>
    <n v="6.45"/>
    <s v="1319 - Schedule 9-CAPS: Consum"/>
    <n v="5"/>
    <m/>
    <s v="G0000117"/>
    <s v="PJM"/>
    <n v="0"/>
    <s v="2019-05-31"/>
    <s v="PJM_E_4583"/>
    <x v="0"/>
    <x v="0"/>
    <x v="0"/>
    <x v="0"/>
  </r>
  <r>
    <n v="2019"/>
    <s v="117"/>
    <s v="4470010"/>
    <m/>
    <n v="-128.01"/>
    <s v="1320 - Transmission Owner Sche"/>
    <n v="5"/>
    <m/>
    <s v="G0000117"/>
    <s v="PJM"/>
    <n v="0"/>
    <s v="2019-05-01"/>
    <s v="PJM_ER9373"/>
    <x v="0"/>
    <x v="0"/>
    <x v="0"/>
    <x v="0"/>
  </r>
  <r>
    <n v="2019"/>
    <s v="117"/>
    <s v="4470010"/>
    <m/>
    <n v="128.01"/>
    <s v="1320 - Transmission Owner Sche"/>
    <n v="5"/>
    <m/>
    <s v="G0000117"/>
    <s v="PJM"/>
    <n v="0"/>
    <s v="2019-05-31"/>
    <s v="PJM_A_9378"/>
    <x v="0"/>
    <x v="0"/>
    <x v="0"/>
    <x v="0"/>
  </r>
  <r>
    <n v="2019"/>
    <s v="117"/>
    <s v="4470010"/>
    <m/>
    <n v="147.47"/>
    <s v="1320 - Transmission Owner Sche"/>
    <n v="5"/>
    <m/>
    <s v="G0000117"/>
    <s v="PJM"/>
    <n v="0"/>
    <s v="2019-05-31"/>
    <s v="PJM_E_4583"/>
    <x v="0"/>
    <x v="0"/>
    <x v="0"/>
    <x v="0"/>
  </r>
  <r>
    <n v="2019"/>
    <s v="117"/>
    <s v="4470010"/>
    <m/>
    <n v="-866.7"/>
    <s v="1330 - Reactive Supply and Vol"/>
    <n v="5"/>
    <m/>
    <s v="G0000117"/>
    <s v="PJM"/>
    <n v="0"/>
    <s v="2019-05-01"/>
    <s v="PJM_ER9373"/>
    <x v="0"/>
    <x v="0"/>
    <x v="0"/>
    <x v="0"/>
  </r>
  <r>
    <n v="2019"/>
    <s v="117"/>
    <s v="4470010"/>
    <m/>
    <n v="865.5"/>
    <s v="1330 - Reactive Supply and Vol"/>
    <n v="5"/>
    <m/>
    <s v="G0000117"/>
    <s v="PJM"/>
    <n v="0"/>
    <s v="2019-05-31"/>
    <s v="PJM_A_9378"/>
    <x v="0"/>
    <x v="0"/>
    <x v="0"/>
    <x v="0"/>
  </r>
  <r>
    <n v="2019"/>
    <s v="117"/>
    <s v="4470010"/>
    <m/>
    <n v="874.2"/>
    <s v="1330 - Reactive Supply and Vol"/>
    <n v="5"/>
    <m/>
    <s v="G0000117"/>
    <s v="PJM"/>
    <n v="0"/>
    <s v="2019-05-31"/>
    <s v="PJM_E_4583"/>
    <x v="0"/>
    <x v="0"/>
    <x v="0"/>
    <x v="0"/>
  </r>
  <r>
    <n v="2019"/>
    <s v="117"/>
    <s v="4470010"/>
    <m/>
    <n v="-1531.6"/>
    <s v="1340 - Regulation and Frequenc"/>
    <n v="5"/>
    <m/>
    <s v="G0000117"/>
    <s v="PJM"/>
    <n v="0"/>
    <s v="2019-05-01"/>
    <s v="PJM_ER9373"/>
    <x v="0"/>
    <x v="0"/>
    <x v="0"/>
    <x v="0"/>
  </r>
  <r>
    <n v="2019"/>
    <s v="117"/>
    <s v="4470010"/>
    <m/>
    <n v="1531.64"/>
    <s v="1340 - Regulation and Frequenc"/>
    <n v="5"/>
    <m/>
    <s v="G0000117"/>
    <s v="PJM"/>
    <n v="0"/>
    <s v="2019-05-31"/>
    <s v="PJM_A_9378"/>
    <x v="0"/>
    <x v="0"/>
    <x v="0"/>
    <x v="0"/>
  </r>
  <r>
    <n v="2019"/>
    <s v="117"/>
    <s v="4470010"/>
    <m/>
    <n v="1240.06"/>
    <s v="1340 - Regulation and Frequenc"/>
    <n v="5"/>
    <m/>
    <s v="G0000117"/>
    <s v="PJM"/>
    <n v="0"/>
    <s v="2019-05-31"/>
    <s v="PJM_E_4583"/>
    <x v="0"/>
    <x v="0"/>
    <x v="0"/>
    <x v="0"/>
  </r>
  <r>
    <n v="2019"/>
    <s v="117"/>
    <s v="4470010"/>
    <m/>
    <n v="0.21"/>
    <s v="1340A - Adj. to Regulation and"/>
    <n v="5"/>
    <m/>
    <s v="G0000117"/>
    <s v="PJM"/>
    <n v="0"/>
    <s v="2019-05-31"/>
    <s v="PJM_A_9378"/>
    <x v="0"/>
    <x v="0"/>
    <x v="0"/>
    <x v="0"/>
  </r>
  <r>
    <n v="2019"/>
    <s v="117"/>
    <s v="4470010"/>
    <m/>
    <n v="-709.33"/>
    <s v="1360 - Synchronized Reserve Ti"/>
    <n v="5"/>
    <m/>
    <s v="G0000117"/>
    <s v="PJM"/>
    <n v="0"/>
    <s v="2019-05-01"/>
    <s v="PJM_ER9373"/>
    <x v="0"/>
    <x v="0"/>
    <x v="0"/>
    <x v="0"/>
  </r>
  <r>
    <n v="2019"/>
    <s v="117"/>
    <s v="4470010"/>
    <m/>
    <n v="709.33"/>
    <s v="1360 - Synchronized Reserve Ti"/>
    <n v="5"/>
    <m/>
    <s v="G0000117"/>
    <s v="PJM"/>
    <n v="0"/>
    <s v="2019-05-31"/>
    <s v="PJM_A_9378"/>
    <x v="0"/>
    <x v="0"/>
    <x v="0"/>
    <x v="0"/>
  </r>
  <r>
    <n v="2019"/>
    <s v="117"/>
    <s v="4470010"/>
    <m/>
    <n v="523.01"/>
    <s v="1360 - Synchronized Reserve Ti"/>
    <n v="5"/>
    <m/>
    <s v="G0000117"/>
    <s v="PJM"/>
    <n v="0"/>
    <s v="2019-05-31"/>
    <s v="PJM_E_4583"/>
    <x v="0"/>
    <x v="0"/>
    <x v="0"/>
    <x v="0"/>
  </r>
  <r>
    <n v="2019"/>
    <s v="117"/>
    <s v="4470010"/>
    <m/>
    <n v="1.0900000000000001"/>
    <s v="1360A - Adj. to Synchronized R"/>
    <n v="5"/>
    <m/>
    <s v="G0000117"/>
    <s v="PJM"/>
    <n v="0"/>
    <s v="2019-05-31"/>
    <s v="PJM_A_9378"/>
    <x v="0"/>
    <x v="0"/>
    <x v="0"/>
    <x v="0"/>
  </r>
  <r>
    <n v="2019"/>
    <s v="117"/>
    <s v="4470010"/>
    <m/>
    <n v="-325.43"/>
    <s v="1362 - Non-Synchronized Reserv"/>
    <n v="5"/>
    <m/>
    <s v="G0000117"/>
    <s v="PJM"/>
    <n v="0"/>
    <s v="2019-05-01"/>
    <s v="PJM_ER9373"/>
    <x v="0"/>
    <x v="0"/>
    <x v="0"/>
    <x v="0"/>
  </r>
  <r>
    <n v="2019"/>
    <s v="117"/>
    <s v="4470010"/>
    <m/>
    <n v="325.43"/>
    <s v="1362 - Non-Synchronized Reserv"/>
    <n v="5"/>
    <m/>
    <s v="G0000117"/>
    <s v="PJM"/>
    <n v="0"/>
    <s v="2019-05-31"/>
    <s v="PJM_A_9378"/>
    <x v="0"/>
    <x v="0"/>
    <x v="0"/>
    <x v="0"/>
  </r>
  <r>
    <n v="2019"/>
    <s v="117"/>
    <s v="4470010"/>
    <m/>
    <n v="152.30000000000001"/>
    <s v="1362 - Non-Synchronized Reserv"/>
    <n v="5"/>
    <m/>
    <s v="G0000117"/>
    <s v="PJM"/>
    <n v="0"/>
    <s v="2019-05-31"/>
    <s v="PJM_E_4583"/>
    <x v="0"/>
    <x v="0"/>
    <x v="0"/>
    <x v="0"/>
  </r>
  <r>
    <n v="2019"/>
    <s v="117"/>
    <s v="4470010"/>
    <m/>
    <n v="0.44"/>
    <s v="1362A - Non-Synchronized Reser"/>
    <n v="5"/>
    <m/>
    <s v="G0000117"/>
    <s v="PJM"/>
    <n v="0"/>
    <s v="2019-05-31"/>
    <s v="PJM_A_9378"/>
    <x v="0"/>
    <x v="0"/>
    <x v="0"/>
    <x v="0"/>
  </r>
  <r>
    <n v="2019"/>
    <s v="117"/>
    <s v="4470010"/>
    <m/>
    <n v="-5.84"/>
    <s v="1365 - Day-Ahead Scheduling Re"/>
    <n v="5"/>
    <m/>
    <s v="G0000117"/>
    <s v="PJM"/>
    <n v="0"/>
    <s v="2019-05-01"/>
    <s v="PJM_ER9373"/>
    <x v="0"/>
    <x v="0"/>
    <x v="0"/>
    <x v="0"/>
  </r>
  <r>
    <n v="2019"/>
    <s v="117"/>
    <s v="4470010"/>
    <m/>
    <n v="5.84"/>
    <s v="1365 - Day-Ahead Scheduling Re"/>
    <n v="5"/>
    <m/>
    <s v="G0000117"/>
    <s v="PJM"/>
    <n v="0"/>
    <s v="2019-05-31"/>
    <s v="PJM_A_9378"/>
    <x v="0"/>
    <x v="0"/>
    <x v="0"/>
    <x v="0"/>
  </r>
  <r>
    <n v="2019"/>
    <s v="117"/>
    <s v="4470010"/>
    <m/>
    <n v="11.47"/>
    <s v="1365 - Day-Ahead Scheduling Re"/>
    <n v="5"/>
    <m/>
    <s v="G0000117"/>
    <s v="PJM"/>
    <n v="0"/>
    <s v="2019-05-31"/>
    <s v="PJM_E_4583"/>
    <x v="0"/>
    <x v="0"/>
    <x v="0"/>
    <x v="0"/>
  </r>
  <r>
    <n v="2019"/>
    <s v="117"/>
    <s v="4470010"/>
    <m/>
    <n v="0.97"/>
    <s v="1365A - Adj. to Day-ahead Sche"/>
    <n v="5"/>
    <m/>
    <s v="G0000117"/>
    <s v="PJM"/>
    <n v="0"/>
    <s v="2019-05-31"/>
    <s v="PJM_A_9378"/>
    <x v="0"/>
    <x v="0"/>
    <x v="0"/>
    <x v="0"/>
  </r>
  <r>
    <n v="2019"/>
    <s v="117"/>
    <s v="4470010"/>
    <m/>
    <n v="-20.420000000000002"/>
    <s v="1370 - Day-Ahead Operating Res"/>
    <n v="5"/>
    <m/>
    <s v="G0000117"/>
    <s v="PJM"/>
    <n v="0"/>
    <s v="2019-05-01"/>
    <s v="PJM_ER9373"/>
    <x v="0"/>
    <x v="0"/>
    <x v="0"/>
    <x v="0"/>
  </r>
  <r>
    <n v="2019"/>
    <s v="117"/>
    <s v="4470010"/>
    <m/>
    <n v="20.420000000000002"/>
    <s v="1370 - Day-Ahead Operating Res"/>
    <n v="5"/>
    <m/>
    <s v="G0000117"/>
    <s v="PJM"/>
    <n v="0"/>
    <s v="2019-05-31"/>
    <s v="PJM_A_9378"/>
    <x v="0"/>
    <x v="0"/>
    <x v="0"/>
    <x v="0"/>
  </r>
  <r>
    <n v="2019"/>
    <s v="117"/>
    <s v="4470010"/>
    <m/>
    <n v="260.26"/>
    <s v="1370 - Day-Ahead Operating Res"/>
    <n v="5"/>
    <m/>
    <s v="G0000117"/>
    <s v="PJM"/>
    <n v="0"/>
    <s v="2019-05-31"/>
    <s v="PJM_E_4583"/>
    <x v="0"/>
    <x v="0"/>
    <x v="0"/>
    <x v="0"/>
  </r>
  <r>
    <n v="2019"/>
    <s v="117"/>
    <s v="4470010"/>
    <m/>
    <n v="-338.34"/>
    <s v="1375 - Balancing Operating Res"/>
    <n v="5"/>
    <m/>
    <s v="G0000117"/>
    <s v="PJM"/>
    <n v="0"/>
    <s v="2019-05-01"/>
    <s v="PJM_ER9373"/>
    <x v="0"/>
    <x v="0"/>
    <x v="0"/>
    <x v="0"/>
  </r>
  <r>
    <n v="2019"/>
    <s v="117"/>
    <s v="4470010"/>
    <m/>
    <n v="338.34"/>
    <s v="1375 - Balancing Operating Res"/>
    <n v="5"/>
    <m/>
    <s v="G0000117"/>
    <s v="PJM"/>
    <n v="0"/>
    <s v="2019-05-31"/>
    <s v="PJM_A_9378"/>
    <x v="0"/>
    <x v="0"/>
    <x v="0"/>
    <x v="0"/>
  </r>
  <r>
    <n v="2019"/>
    <s v="117"/>
    <s v="4470010"/>
    <m/>
    <n v="298.85000000000002"/>
    <s v="1375 - Balancing Operating Res"/>
    <n v="5"/>
    <m/>
    <s v="G0000117"/>
    <s v="PJM"/>
    <n v="0"/>
    <s v="2019-05-31"/>
    <s v="PJM_E_4583"/>
    <x v="0"/>
    <x v="0"/>
    <x v="0"/>
    <x v="0"/>
  </r>
  <r>
    <n v="2019"/>
    <s v="117"/>
    <s v="4470010"/>
    <m/>
    <n v="-36.700000000000003"/>
    <s v="1375A - Adj. to Balancing Oper"/>
    <n v="5"/>
    <m/>
    <s v="G0000117"/>
    <s v="PJM"/>
    <n v="0"/>
    <s v="2019-05-31"/>
    <s v="PJM_A_9378"/>
    <x v="0"/>
    <x v="0"/>
    <x v="0"/>
    <x v="0"/>
  </r>
  <r>
    <n v="2019"/>
    <s v="117"/>
    <s v="4470010"/>
    <m/>
    <n v="-1.53"/>
    <s v="1378 - Reactive Services Charg"/>
    <n v="5"/>
    <m/>
    <s v="G0000117"/>
    <s v="PJM"/>
    <n v="0"/>
    <s v="2019-05-01"/>
    <s v="PJM_ER9373"/>
    <x v="0"/>
    <x v="0"/>
    <x v="0"/>
    <x v="0"/>
  </r>
  <r>
    <n v="2019"/>
    <s v="117"/>
    <s v="4470010"/>
    <m/>
    <n v="0.89"/>
    <s v="1378 - Reactive Services Charg"/>
    <n v="5"/>
    <m/>
    <s v="G0000117"/>
    <s v="PJM"/>
    <n v="0"/>
    <s v="2019-05-31"/>
    <s v="PJM_A_9378"/>
    <x v="0"/>
    <x v="0"/>
    <x v="0"/>
    <x v="0"/>
  </r>
  <r>
    <n v="2019"/>
    <s v="117"/>
    <s v="4470010"/>
    <m/>
    <n v="-1006.6"/>
    <s v="1380 - Black Start Service Cha"/>
    <n v="5"/>
    <m/>
    <s v="G0000117"/>
    <s v="PJM"/>
    <n v="0"/>
    <s v="2019-05-01"/>
    <s v="PJM_ER9373"/>
    <x v="0"/>
    <x v="0"/>
    <x v="0"/>
    <x v="0"/>
  </r>
  <r>
    <n v="2019"/>
    <s v="117"/>
    <s v="4470010"/>
    <m/>
    <n v="1005.3"/>
    <s v="1380 - Black Start Service Cha"/>
    <n v="5"/>
    <m/>
    <s v="G0000117"/>
    <s v="PJM"/>
    <n v="0"/>
    <s v="2019-05-31"/>
    <s v="PJM_A_9378"/>
    <x v="0"/>
    <x v="0"/>
    <x v="0"/>
    <x v="0"/>
  </r>
  <r>
    <n v="2019"/>
    <s v="117"/>
    <s v="4470010"/>
    <m/>
    <n v="1017.42"/>
    <s v="1380 - Black Start Service Cha"/>
    <n v="5"/>
    <m/>
    <s v="G0000117"/>
    <s v="PJM"/>
    <n v="0"/>
    <s v="2019-05-31"/>
    <s v="PJM_E_4583"/>
    <x v="0"/>
    <x v="0"/>
    <x v="0"/>
    <x v="0"/>
  </r>
  <r>
    <n v="2019"/>
    <s v="117"/>
    <s v="4470010"/>
    <m/>
    <n v="4935.78"/>
    <s v="1400 - Load Reconciliation for"/>
    <n v="5"/>
    <m/>
    <s v="G0000117"/>
    <s v="PJM"/>
    <n v="0"/>
    <s v="2019-05-01"/>
    <s v="PJM_ER9373"/>
    <x v="0"/>
    <x v="0"/>
    <x v="0"/>
    <x v="0"/>
  </r>
  <r>
    <n v="2019"/>
    <s v="117"/>
    <s v="4470010"/>
    <m/>
    <n v="-4974"/>
    <s v="1400 - Load Reconciliation for"/>
    <n v="5"/>
    <m/>
    <s v="G0000117"/>
    <s v="PJM"/>
    <n v="0"/>
    <s v="2019-05-31"/>
    <s v="PJM_A_9378"/>
    <x v="0"/>
    <x v="0"/>
    <x v="0"/>
    <x v="0"/>
  </r>
  <r>
    <n v="2019"/>
    <s v="117"/>
    <s v="4470010"/>
    <m/>
    <n v="-685.86"/>
    <s v="1400 - Load Reconciliation for"/>
    <n v="5"/>
    <m/>
    <s v="G0000117"/>
    <s v="PJM"/>
    <n v="0"/>
    <s v="2019-05-31"/>
    <s v="PJM_E_4583"/>
    <x v="0"/>
    <x v="0"/>
    <x v="0"/>
    <x v="0"/>
  </r>
  <r>
    <n v="2019"/>
    <s v="117"/>
    <s v="4470010"/>
    <m/>
    <n v="96.86"/>
    <s v="1410 - Load Reconciliation for"/>
    <n v="5"/>
    <m/>
    <s v="G0000117"/>
    <s v="PJM"/>
    <n v="0"/>
    <s v="2019-05-01"/>
    <s v="PJM_ER9373"/>
    <x v="0"/>
    <x v="0"/>
    <x v="0"/>
    <x v="0"/>
  </r>
  <r>
    <n v="2019"/>
    <s v="117"/>
    <s v="4470010"/>
    <m/>
    <n v="-96.6"/>
    <s v="1410 - Load Reconciliation for"/>
    <n v="5"/>
    <m/>
    <s v="G0000117"/>
    <s v="PJM"/>
    <n v="0"/>
    <s v="2019-05-31"/>
    <s v="PJM_A_9378"/>
    <x v="0"/>
    <x v="0"/>
    <x v="0"/>
    <x v="0"/>
  </r>
  <r>
    <n v="2019"/>
    <s v="117"/>
    <s v="4470010"/>
    <m/>
    <n v="-8.85"/>
    <s v="1410 - Load Reconciliation for"/>
    <n v="5"/>
    <m/>
    <s v="G0000117"/>
    <s v="PJM"/>
    <n v="0"/>
    <s v="2019-05-31"/>
    <s v="PJM_E_4583"/>
    <x v="0"/>
    <x v="0"/>
    <x v="0"/>
    <x v="0"/>
  </r>
  <r>
    <n v="2019"/>
    <s v="117"/>
    <s v="4470010"/>
    <m/>
    <n v="90.14"/>
    <s v="1420 - Load Reconciliation for"/>
    <n v="5"/>
    <m/>
    <s v="G0000117"/>
    <s v="PJM"/>
    <n v="0"/>
    <s v="2019-05-01"/>
    <s v="PJM_ER9373"/>
    <x v="0"/>
    <x v="0"/>
    <x v="0"/>
    <x v="0"/>
  </r>
  <r>
    <n v="2019"/>
    <s v="117"/>
    <s v="4470010"/>
    <m/>
    <n v="-89.1"/>
    <s v="1420 - Load Reconciliation for"/>
    <n v="5"/>
    <m/>
    <s v="G0000117"/>
    <s v="PJM"/>
    <n v="0"/>
    <s v="2019-05-31"/>
    <s v="PJM_A_9378"/>
    <x v="0"/>
    <x v="0"/>
    <x v="0"/>
    <x v="0"/>
  </r>
  <r>
    <n v="2019"/>
    <s v="117"/>
    <s v="4470010"/>
    <m/>
    <n v="-7.17"/>
    <s v="1420 - Load Reconciliation for"/>
    <n v="5"/>
    <m/>
    <s v="G0000117"/>
    <s v="PJM"/>
    <n v="0"/>
    <s v="2019-05-31"/>
    <s v="PJM_E_4583"/>
    <x v="0"/>
    <x v="0"/>
    <x v="0"/>
    <x v="0"/>
  </r>
  <r>
    <n v="2019"/>
    <s v="117"/>
    <s v="4470010"/>
    <m/>
    <n v="1.8"/>
    <s v="1430 - Load Reconciliation for"/>
    <n v="5"/>
    <m/>
    <s v="G0000117"/>
    <s v="PJM"/>
    <n v="0"/>
    <s v="2019-05-01"/>
    <s v="PJM_ER9373"/>
    <x v="0"/>
    <x v="0"/>
    <x v="0"/>
    <x v="0"/>
  </r>
  <r>
    <n v="2019"/>
    <s v="117"/>
    <s v="4470010"/>
    <m/>
    <n v="-1.8"/>
    <s v="1430 - Load Reconciliation for"/>
    <n v="5"/>
    <m/>
    <s v="G0000117"/>
    <s v="PJM"/>
    <n v="0"/>
    <s v="2019-05-31"/>
    <s v="PJM_A_9378"/>
    <x v="0"/>
    <x v="0"/>
    <x v="0"/>
    <x v="0"/>
  </r>
  <r>
    <n v="2019"/>
    <s v="117"/>
    <s v="4470010"/>
    <m/>
    <n v="54.94"/>
    <s v="1440 - Load Reconciliation for"/>
    <n v="5"/>
    <m/>
    <s v="G0000117"/>
    <s v="PJM"/>
    <n v="0"/>
    <s v="2019-05-01"/>
    <s v="PJM_ER9373"/>
    <x v="0"/>
    <x v="0"/>
    <x v="0"/>
    <x v="0"/>
  </r>
  <r>
    <n v="2019"/>
    <s v="117"/>
    <s v="4470010"/>
    <m/>
    <n v="-55.2"/>
    <s v="1440 - Load Reconciliation for"/>
    <n v="5"/>
    <m/>
    <s v="G0000117"/>
    <s v="PJM"/>
    <n v="0"/>
    <s v="2019-05-31"/>
    <s v="PJM_A_9378"/>
    <x v="0"/>
    <x v="0"/>
    <x v="0"/>
    <x v="0"/>
  </r>
  <r>
    <n v="2019"/>
    <s v="117"/>
    <s v="4470010"/>
    <m/>
    <n v="-6.36"/>
    <s v="1440 - Load Reconciliation for"/>
    <n v="5"/>
    <m/>
    <s v="G0000117"/>
    <s v="PJM"/>
    <n v="0"/>
    <s v="2019-05-31"/>
    <s v="PJM_E_4583"/>
    <x v="0"/>
    <x v="0"/>
    <x v="0"/>
    <x v="0"/>
  </r>
  <r>
    <n v="2019"/>
    <s v="117"/>
    <s v="4470010"/>
    <m/>
    <n v="-4.5"/>
    <s v="1441 - Load Reconciliation for"/>
    <n v="5"/>
    <m/>
    <s v="G0000117"/>
    <s v="PJM"/>
    <n v="0"/>
    <s v="2019-05-01"/>
    <s v="PJM_ER9373"/>
    <x v="0"/>
    <x v="0"/>
    <x v="0"/>
    <x v="0"/>
  </r>
  <r>
    <n v="2019"/>
    <s v="117"/>
    <s v="4470010"/>
    <m/>
    <n v="4.5"/>
    <s v="1441 - Load Reconciliation for"/>
    <n v="5"/>
    <m/>
    <s v="G0000117"/>
    <s v="PJM"/>
    <n v="0"/>
    <s v="2019-05-31"/>
    <s v="PJM_A_9378"/>
    <x v="0"/>
    <x v="0"/>
    <x v="0"/>
    <x v="0"/>
  </r>
  <r>
    <n v="2019"/>
    <s v="117"/>
    <s v="4470010"/>
    <m/>
    <n v="0.56999999999999995"/>
    <s v="1441 - Load Reconciliation for"/>
    <n v="5"/>
    <m/>
    <s v="G0000117"/>
    <s v="PJM"/>
    <n v="0"/>
    <s v="2019-05-31"/>
    <s v="PJM_E_4583"/>
    <x v="0"/>
    <x v="0"/>
    <x v="0"/>
    <x v="0"/>
  </r>
  <r>
    <n v="2019"/>
    <s v="117"/>
    <s v="4470010"/>
    <m/>
    <n v="1.2"/>
    <s v="1444 - Load Reconciliation for"/>
    <n v="5"/>
    <m/>
    <s v="G0000117"/>
    <s v="PJM"/>
    <n v="0"/>
    <s v="2019-05-01"/>
    <s v="PJM_ER9373"/>
    <x v="0"/>
    <x v="0"/>
    <x v="0"/>
    <x v="0"/>
  </r>
  <r>
    <n v="2019"/>
    <s v="117"/>
    <s v="4470010"/>
    <m/>
    <n v="-1.2"/>
    <s v="1444 - Load Reconciliation for"/>
    <n v="5"/>
    <m/>
    <s v="G0000117"/>
    <s v="PJM"/>
    <n v="0"/>
    <s v="2019-05-31"/>
    <s v="PJM_A_9378"/>
    <x v="0"/>
    <x v="0"/>
    <x v="0"/>
    <x v="0"/>
  </r>
  <r>
    <n v="2019"/>
    <s v="117"/>
    <s v="4470010"/>
    <m/>
    <n v="-0.12"/>
    <s v="1444 - Load Reconciliation for"/>
    <n v="5"/>
    <m/>
    <s v="G0000117"/>
    <s v="PJM"/>
    <n v="0"/>
    <s v="2019-05-31"/>
    <s v="PJM_E_4583"/>
    <x v="0"/>
    <x v="0"/>
    <x v="0"/>
    <x v="0"/>
  </r>
  <r>
    <n v="2019"/>
    <s v="117"/>
    <s v="4470010"/>
    <m/>
    <n v="16.2"/>
    <s v="1445 - Load Reconciliation for"/>
    <n v="5"/>
    <m/>
    <s v="G0000117"/>
    <s v="PJM"/>
    <n v="0"/>
    <s v="2019-05-01"/>
    <s v="PJM_ER9373"/>
    <x v="0"/>
    <x v="0"/>
    <x v="0"/>
    <x v="0"/>
  </r>
  <r>
    <n v="2019"/>
    <s v="117"/>
    <s v="4470010"/>
    <m/>
    <n v="-16.2"/>
    <s v="1445 - Load Reconciliation for"/>
    <n v="5"/>
    <m/>
    <s v="G0000117"/>
    <s v="PJM"/>
    <n v="0"/>
    <s v="2019-05-31"/>
    <s v="PJM_A_9378"/>
    <x v="0"/>
    <x v="0"/>
    <x v="0"/>
    <x v="0"/>
  </r>
  <r>
    <n v="2019"/>
    <s v="117"/>
    <s v="4470010"/>
    <m/>
    <n v="-1.89"/>
    <s v="1445 - Load Reconciliation for"/>
    <n v="5"/>
    <m/>
    <s v="G0000117"/>
    <s v="PJM"/>
    <n v="0"/>
    <s v="2019-05-31"/>
    <s v="PJM_E_4583"/>
    <x v="0"/>
    <x v="0"/>
    <x v="0"/>
    <x v="0"/>
  </r>
  <r>
    <n v="2019"/>
    <s v="117"/>
    <s v="4470010"/>
    <m/>
    <n v="3.04"/>
    <s v="1447 - Load Reconciliation for"/>
    <n v="5"/>
    <m/>
    <s v="G0000117"/>
    <s v="PJM"/>
    <n v="0"/>
    <s v="2019-05-01"/>
    <s v="PJM_ER9373"/>
    <x v="0"/>
    <x v="0"/>
    <x v="0"/>
    <x v="0"/>
  </r>
  <r>
    <n v="2019"/>
    <s v="117"/>
    <s v="4470010"/>
    <m/>
    <n v="-3.3"/>
    <s v="1447 - Load Reconciliation for"/>
    <n v="5"/>
    <m/>
    <s v="G0000117"/>
    <s v="PJM"/>
    <n v="0"/>
    <s v="2019-05-31"/>
    <s v="PJM_A_9378"/>
    <x v="0"/>
    <x v="0"/>
    <x v="0"/>
    <x v="0"/>
  </r>
  <r>
    <n v="2019"/>
    <s v="117"/>
    <s v="4470010"/>
    <m/>
    <n v="-0.36"/>
    <s v="1447 - Load Reconciliation for"/>
    <n v="5"/>
    <m/>
    <s v="G0000117"/>
    <s v="PJM"/>
    <n v="0"/>
    <s v="2019-05-31"/>
    <s v="PJM_E_4583"/>
    <x v="0"/>
    <x v="0"/>
    <x v="0"/>
    <x v="0"/>
  </r>
  <r>
    <n v="2019"/>
    <s v="117"/>
    <s v="4470010"/>
    <m/>
    <n v="4.5"/>
    <s v="1448 - Load Reconciliation for"/>
    <n v="5"/>
    <m/>
    <s v="G0000117"/>
    <s v="PJM"/>
    <n v="0"/>
    <s v="2019-05-01"/>
    <s v="PJM_ER9373"/>
    <x v="0"/>
    <x v="0"/>
    <x v="0"/>
    <x v="0"/>
  </r>
  <r>
    <n v="2019"/>
    <s v="117"/>
    <s v="4470010"/>
    <m/>
    <n v="-4.5"/>
    <s v="1448 - Load Reconciliation for"/>
    <n v="5"/>
    <m/>
    <s v="G0000117"/>
    <s v="PJM"/>
    <n v="0"/>
    <s v="2019-05-31"/>
    <s v="PJM_A_9378"/>
    <x v="0"/>
    <x v="0"/>
    <x v="0"/>
    <x v="0"/>
  </r>
  <r>
    <n v="2019"/>
    <s v="117"/>
    <s v="4470010"/>
    <m/>
    <n v="-0.56999999999999995"/>
    <s v="1448 - Load Reconciliation for"/>
    <n v="5"/>
    <m/>
    <s v="G0000117"/>
    <s v="PJM"/>
    <n v="0"/>
    <s v="2019-05-31"/>
    <s v="PJM_E_4583"/>
    <x v="0"/>
    <x v="0"/>
    <x v="0"/>
    <x v="0"/>
  </r>
  <r>
    <n v="2019"/>
    <s v="117"/>
    <s v="4470010"/>
    <m/>
    <n v="-1.5"/>
    <s v="1450 - Load Reconciliation for"/>
    <n v="5"/>
    <m/>
    <s v="G0000117"/>
    <s v="PJM"/>
    <n v="0"/>
    <s v="2019-05-01"/>
    <s v="PJM_ER9373"/>
    <x v="0"/>
    <x v="0"/>
    <x v="0"/>
    <x v="0"/>
  </r>
  <r>
    <n v="2019"/>
    <s v="117"/>
    <s v="4470010"/>
    <m/>
    <n v="1.5"/>
    <s v="1450 - Load Reconciliation for"/>
    <n v="5"/>
    <m/>
    <s v="G0000117"/>
    <s v="PJM"/>
    <n v="0"/>
    <s v="2019-05-31"/>
    <s v="PJM_A_9378"/>
    <x v="0"/>
    <x v="0"/>
    <x v="0"/>
    <x v="0"/>
  </r>
  <r>
    <n v="2019"/>
    <s v="117"/>
    <s v="4470010"/>
    <m/>
    <n v="13.5"/>
    <s v="1460 - Load Reconciliation for"/>
    <n v="5"/>
    <m/>
    <s v="G0000117"/>
    <s v="PJM"/>
    <n v="0"/>
    <s v="2019-05-01"/>
    <s v="PJM_ER9373"/>
    <x v="0"/>
    <x v="0"/>
    <x v="0"/>
    <x v="0"/>
  </r>
  <r>
    <n v="2019"/>
    <s v="117"/>
    <s v="4470010"/>
    <m/>
    <n v="-13.5"/>
    <s v="1460 - Load Reconciliation for"/>
    <n v="5"/>
    <m/>
    <s v="G0000117"/>
    <s v="PJM"/>
    <n v="0"/>
    <s v="2019-05-31"/>
    <s v="PJM_A_9378"/>
    <x v="0"/>
    <x v="0"/>
    <x v="0"/>
    <x v="0"/>
  </r>
  <r>
    <n v="2019"/>
    <s v="117"/>
    <s v="4470010"/>
    <m/>
    <n v="-2.4900000000000002"/>
    <s v="1460 - Load Reconciliation for"/>
    <n v="5"/>
    <m/>
    <s v="G0000117"/>
    <s v="PJM"/>
    <n v="0"/>
    <s v="2019-05-31"/>
    <s v="PJM_E_4583"/>
    <x v="0"/>
    <x v="0"/>
    <x v="0"/>
    <x v="0"/>
  </r>
  <r>
    <n v="2019"/>
    <s v="117"/>
    <s v="4470010"/>
    <m/>
    <n v="-0.2"/>
    <s v="1460A - Adj. to Load Reconcili"/>
    <n v="5"/>
    <m/>
    <s v="G0000117"/>
    <s v="PJM"/>
    <n v="0"/>
    <s v="2019-05-31"/>
    <s v="PJM_A_9378"/>
    <x v="0"/>
    <x v="0"/>
    <x v="0"/>
    <x v="0"/>
  </r>
  <r>
    <n v="2019"/>
    <s v="117"/>
    <s v="4470010"/>
    <m/>
    <n v="2.1"/>
    <s v="1470 - Load Reconciliation for"/>
    <n v="5"/>
    <m/>
    <s v="G0000117"/>
    <s v="PJM"/>
    <n v="0"/>
    <s v="2019-05-01"/>
    <s v="PJM_ER9373"/>
    <x v="0"/>
    <x v="0"/>
    <x v="0"/>
    <x v="0"/>
  </r>
  <r>
    <n v="2019"/>
    <s v="117"/>
    <s v="4470010"/>
    <m/>
    <n v="-2.1"/>
    <s v="1470 - Load Reconciliation for"/>
    <n v="5"/>
    <m/>
    <s v="G0000117"/>
    <s v="PJM"/>
    <n v="0"/>
    <s v="2019-05-31"/>
    <s v="PJM_A_9378"/>
    <x v="0"/>
    <x v="0"/>
    <x v="0"/>
    <x v="0"/>
  </r>
  <r>
    <n v="2019"/>
    <s v="117"/>
    <s v="4470010"/>
    <m/>
    <n v="-1.08"/>
    <s v="1470 - Load Reconciliation for"/>
    <n v="5"/>
    <m/>
    <s v="G0000117"/>
    <s v="PJM"/>
    <n v="0"/>
    <s v="2019-05-31"/>
    <s v="PJM_E_4583"/>
    <x v="0"/>
    <x v="0"/>
    <x v="0"/>
    <x v="0"/>
  </r>
  <r>
    <n v="2019"/>
    <s v="117"/>
    <s v="4470010"/>
    <m/>
    <n v="0.01"/>
    <s v="1470A - Adj. to Load Reconcili"/>
    <n v="5"/>
    <m/>
    <s v="G0000117"/>
    <s v="PJM"/>
    <n v="0"/>
    <s v="2019-05-31"/>
    <s v="PJM_A_9378"/>
    <x v="0"/>
    <x v="0"/>
    <x v="0"/>
    <x v="0"/>
  </r>
  <r>
    <n v="2019"/>
    <s v="117"/>
    <s v="4470010"/>
    <m/>
    <n v="0"/>
    <s v="1472 - Load Reconciliation for"/>
    <n v="5"/>
    <m/>
    <s v="G0000117"/>
    <s v="PJM"/>
    <n v="0"/>
    <s v="2019-05-01"/>
    <s v="PJM_ER9373"/>
    <x v="0"/>
    <x v="0"/>
    <x v="0"/>
    <x v="0"/>
  </r>
  <r>
    <n v="2019"/>
    <s v="117"/>
    <s v="4470010"/>
    <m/>
    <n v="0"/>
    <s v="1472 - Load Reconciliation for"/>
    <n v="5"/>
    <m/>
    <s v="G0000117"/>
    <s v="PJM"/>
    <n v="0"/>
    <s v="2019-05-31"/>
    <s v="PJM_A_9378"/>
    <x v="0"/>
    <x v="0"/>
    <x v="0"/>
    <x v="0"/>
  </r>
  <r>
    <n v="2019"/>
    <s v="117"/>
    <s v="4470010"/>
    <m/>
    <n v="-0.24"/>
    <s v="1472 - Load Reconciliation for"/>
    <n v="5"/>
    <m/>
    <s v="G0000117"/>
    <s v="PJM"/>
    <n v="0"/>
    <s v="2019-05-31"/>
    <s v="PJM_E_4583"/>
    <x v="0"/>
    <x v="0"/>
    <x v="0"/>
    <x v="0"/>
  </r>
  <r>
    <n v="2019"/>
    <s v="117"/>
    <s v="4470010"/>
    <m/>
    <n v="-0.26"/>
    <s v="1472A - Load Reconciliation fo"/>
    <n v="5"/>
    <m/>
    <s v="G0000117"/>
    <s v="PJM"/>
    <n v="0"/>
    <s v="2019-05-31"/>
    <s v="PJM_A_9378"/>
    <x v="0"/>
    <x v="0"/>
    <x v="0"/>
    <x v="0"/>
  </r>
  <r>
    <n v="2019"/>
    <s v="117"/>
    <s v="4470010"/>
    <m/>
    <n v="0.64"/>
    <s v="1478 - Load Reconciliation for"/>
    <n v="5"/>
    <m/>
    <s v="G0000117"/>
    <s v="PJM"/>
    <n v="0"/>
    <s v="2019-05-01"/>
    <s v="PJM_ER9373"/>
    <x v="0"/>
    <x v="0"/>
    <x v="0"/>
    <x v="0"/>
  </r>
  <r>
    <n v="2019"/>
    <s v="117"/>
    <s v="4470010"/>
    <m/>
    <n v="-0.9"/>
    <s v="1478 - Load Reconciliation for"/>
    <n v="5"/>
    <m/>
    <s v="G0000117"/>
    <s v="PJM"/>
    <n v="0"/>
    <s v="2019-05-31"/>
    <s v="PJM_A_9378"/>
    <x v="0"/>
    <x v="0"/>
    <x v="0"/>
    <x v="0"/>
  </r>
  <r>
    <n v="2019"/>
    <s v="117"/>
    <s v="4470010"/>
    <m/>
    <n v="-0.6"/>
    <s v="1478 - Load Reconciliation for"/>
    <n v="5"/>
    <m/>
    <s v="G0000117"/>
    <s v="PJM"/>
    <n v="0"/>
    <s v="2019-05-31"/>
    <s v="PJM_E_4583"/>
    <x v="0"/>
    <x v="0"/>
    <x v="0"/>
    <x v="0"/>
  </r>
  <r>
    <n v="2019"/>
    <s v="117"/>
    <s v="4470010"/>
    <m/>
    <n v="39.79"/>
    <s v="1478A - Adj. to Load Reconcili"/>
    <n v="5"/>
    <m/>
    <s v="G0000117"/>
    <s v="PJM"/>
    <n v="0"/>
    <s v="2019-05-31"/>
    <s v="PJM_A_9378"/>
    <x v="0"/>
    <x v="0"/>
    <x v="0"/>
    <x v="0"/>
  </r>
  <r>
    <n v="2019"/>
    <s v="117"/>
    <s v="4470010"/>
    <m/>
    <n v="-226587.15"/>
    <s v="1610 - Locational Reliability"/>
    <n v="5"/>
    <m/>
    <s v="G0000117"/>
    <s v="PJM"/>
    <n v="0"/>
    <s v="2019-05-01"/>
    <s v="PJM_ER9373"/>
    <x v="0"/>
    <x v="0"/>
    <x v="0"/>
    <x v="0"/>
  </r>
  <r>
    <n v="2019"/>
    <s v="117"/>
    <s v="4470010"/>
    <m/>
    <n v="226587.15"/>
    <s v="1610 - Locational Reliability"/>
    <n v="5"/>
    <m/>
    <s v="G0000117"/>
    <s v="PJM"/>
    <n v="0"/>
    <s v="2019-05-31"/>
    <s v="PJM_A_9378"/>
    <x v="0"/>
    <x v="0"/>
    <x v="0"/>
    <x v="0"/>
  </r>
  <r>
    <n v="2019"/>
    <s v="117"/>
    <s v="4470010"/>
    <m/>
    <n v="235704.15"/>
    <s v="1610 - Locational Reliability"/>
    <n v="5"/>
    <m/>
    <s v="G0000117"/>
    <s v="PJM"/>
    <n v="0"/>
    <s v="2019-05-31"/>
    <s v="PJM_E_4583"/>
    <x v="0"/>
    <x v="0"/>
    <x v="0"/>
    <x v="0"/>
  </r>
  <r>
    <n v="2019"/>
    <s v="117"/>
    <s v="4470010"/>
    <m/>
    <n v="-55.35"/>
    <s v="1720 - RTO Start-up Cost Recov"/>
    <n v="5"/>
    <m/>
    <s v="G0000117"/>
    <s v="PJM"/>
    <n v="0"/>
    <s v="2019-05-01"/>
    <s v="PJM_ER9373"/>
    <x v="0"/>
    <x v="0"/>
    <x v="0"/>
    <x v="0"/>
  </r>
  <r>
    <n v="2019"/>
    <s v="117"/>
    <s v="4470010"/>
    <m/>
    <n v="55.35"/>
    <s v="1720 - RTO Start-up Cost Recov"/>
    <n v="5"/>
    <m/>
    <s v="G0000117"/>
    <s v="PJM"/>
    <n v="0"/>
    <s v="2019-05-31"/>
    <s v="PJM_A_9378"/>
    <x v="0"/>
    <x v="0"/>
    <x v="0"/>
    <x v="0"/>
  </r>
  <r>
    <n v="2019"/>
    <s v="117"/>
    <s v="4470010"/>
    <m/>
    <n v="52.84"/>
    <s v="1720 - RTO Start-up Cost Recov"/>
    <n v="5"/>
    <m/>
    <s v="G0000117"/>
    <s v="PJM"/>
    <n v="0"/>
    <s v="2019-05-31"/>
    <s v="PJM_E_4583"/>
    <x v="0"/>
    <x v="0"/>
    <x v="0"/>
    <x v="0"/>
  </r>
  <r>
    <n v="2019"/>
    <s v="117"/>
    <s v="4470010"/>
    <m/>
    <n v="117.6"/>
    <s v="2140 - Non-Firm Point-to-Point"/>
    <n v="5"/>
    <m/>
    <s v="G0000117"/>
    <s v="PJM"/>
    <n v="0"/>
    <s v="2019-05-01"/>
    <s v="PJM_ER9373"/>
    <x v="0"/>
    <x v="0"/>
    <x v="0"/>
    <x v="0"/>
  </r>
  <r>
    <n v="2019"/>
    <s v="117"/>
    <s v="4470010"/>
    <m/>
    <n v="-121.8"/>
    <s v="2140 - Non-Firm Point-to-Point"/>
    <n v="5"/>
    <m/>
    <s v="G0000117"/>
    <s v="PJM"/>
    <n v="0"/>
    <s v="2019-05-31"/>
    <s v="PJM_A_9378"/>
    <x v="0"/>
    <x v="0"/>
    <x v="0"/>
    <x v="0"/>
  </r>
  <r>
    <n v="2019"/>
    <s v="117"/>
    <s v="4470010"/>
    <m/>
    <n v="-104.16"/>
    <s v="2140 - Non-Firm Point-to-Point"/>
    <n v="5"/>
    <m/>
    <s v="G0000117"/>
    <s v="PJM"/>
    <n v="0"/>
    <s v="2019-05-31"/>
    <s v="PJM_E_4583"/>
    <x v="0"/>
    <x v="0"/>
    <x v="0"/>
    <x v="0"/>
  </r>
  <r>
    <n v="2019"/>
    <s v="117"/>
    <s v="4470010"/>
    <m/>
    <n v="-12.61"/>
    <s v="2140A - Adj. to Non-Firm Point"/>
    <n v="5"/>
    <m/>
    <s v="G0000117"/>
    <s v="PJM"/>
    <n v="0"/>
    <s v="2019-05-31"/>
    <s v="PJM_A_9378"/>
    <x v="0"/>
    <x v="0"/>
    <x v="0"/>
    <x v="0"/>
  </r>
  <r>
    <n v="2019"/>
    <s v="117"/>
    <s v="4470010"/>
    <m/>
    <n v="-815.59"/>
    <s v="2215 - Balancing Transmission"/>
    <n v="5"/>
    <m/>
    <s v="G0000117"/>
    <s v="PJM"/>
    <n v="0"/>
    <s v="2019-05-01"/>
    <s v="PJM_ER9373"/>
    <x v="0"/>
    <x v="0"/>
    <x v="0"/>
    <x v="0"/>
  </r>
  <r>
    <n v="2019"/>
    <s v="117"/>
    <s v="4470010"/>
    <m/>
    <n v="815.58"/>
    <s v="2215 - Balancing Transmission"/>
    <n v="5"/>
    <m/>
    <s v="G0000117"/>
    <s v="PJM"/>
    <n v="0"/>
    <s v="2019-05-31"/>
    <s v="PJM_A_9378"/>
    <x v="0"/>
    <x v="0"/>
    <x v="0"/>
    <x v="0"/>
  </r>
  <r>
    <n v="2019"/>
    <s v="117"/>
    <s v="4470010"/>
    <m/>
    <n v="2624.96"/>
    <s v="2215 - Balancing Transmission"/>
    <n v="5"/>
    <m/>
    <s v="G0000117"/>
    <s v="PJM"/>
    <n v="0"/>
    <s v="2019-05-31"/>
    <s v="PJM_E_4583"/>
    <x v="0"/>
    <x v="0"/>
    <x v="0"/>
    <x v="0"/>
  </r>
  <r>
    <n v="2019"/>
    <s v="117"/>
    <s v="4470010"/>
    <m/>
    <n v="-3.05"/>
    <s v="2215A - Balancing Transmission"/>
    <n v="5"/>
    <m/>
    <s v="G0000117"/>
    <s v="PJM"/>
    <n v="0"/>
    <s v="2019-05-31"/>
    <s v="PJM_A_9378"/>
    <x v="0"/>
    <x v="0"/>
    <x v="0"/>
    <x v="0"/>
  </r>
  <r>
    <n v="2019"/>
    <s v="117"/>
    <s v="4470010"/>
    <m/>
    <n v="2569.96"/>
    <s v="2220 - Transmission Losses Cre"/>
    <n v="5"/>
    <m/>
    <s v="G0000117"/>
    <s v="PJM"/>
    <n v="0"/>
    <s v="2019-05-01"/>
    <s v="PJM_ER9373"/>
    <x v="0"/>
    <x v="0"/>
    <x v="0"/>
    <x v="0"/>
  </r>
  <r>
    <n v="2019"/>
    <s v="117"/>
    <s v="4470010"/>
    <m/>
    <n v="-2569.96"/>
    <s v="2220 - Transmission Losses Cre"/>
    <n v="5"/>
    <m/>
    <s v="G0000117"/>
    <s v="PJM"/>
    <n v="0"/>
    <s v="2019-05-31"/>
    <s v="PJM_A_9378"/>
    <x v="0"/>
    <x v="0"/>
    <x v="0"/>
    <x v="0"/>
  </r>
  <r>
    <n v="2019"/>
    <s v="117"/>
    <s v="4470010"/>
    <m/>
    <n v="-2563.25"/>
    <s v="2220 - Transmission Losses Cre"/>
    <n v="5"/>
    <m/>
    <s v="G0000117"/>
    <s v="PJM"/>
    <n v="0"/>
    <s v="2019-05-31"/>
    <s v="PJM_E_4583"/>
    <x v="0"/>
    <x v="0"/>
    <x v="0"/>
    <x v="0"/>
  </r>
  <r>
    <n v="2019"/>
    <s v="117"/>
    <s v="4470010"/>
    <m/>
    <n v="-0.02"/>
    <s v="2390A - Fuel Cost Policy Penal"/>
    <n v="5"/>
    <m/>
    <s v="G0000117"/>
    <s v="PJM"/>
    <n v="0"/>
    <s v="2019-05-31"/>
    <s v="PJM_A_9378"/>
    <x v="0"/>
    <x v="0"/>
    <x v="0"/>
    <x v="0"/>
  </r>
  <r>
    <n v="2019"/>
    <s v="117"/>
    <s v="4470010"/>
    <m/>
    <n v="11.74"/>
    <s v="2415 - Balancing Transmission"/>
    <n v="5"/>
    <m/>
    <s v="G0000117"/>
    <s v="PJM"/>
    <n v="0"/>
    <s v="2019-05-01"/>
    <s v="PJM_ER9373"/>
    <x v="0"/>
    <x v="0"/>
    <x v="0"/>
    <x v="0"/>
  </r>
  <r>
    <n v="2019"/>
    <s v="117"/>
    <s v="4470010"/>
    <m/>
    <n v="-12"/>
    <s v="2415 - Balancing Transmission"/>
    <n v="5"/>
    <m/>
    <s v="G0000117"/>
    <s v="PJM"/>
    <n v="0"/>
    <s v="2019-05-31"/>
    <s v="PJM_A_9378"/>
    <x v="0"/>
    <x v="0"/>
    <x v="0"/>
    <x v="0"/>
  </r>
  <r>
    <n v="2019"/>
    <s v="117"/>
    <s v="4470010"/>
    <m/>
    <n v="-5.4"/>
    <s v="2415 - Balancing Transmission"/>
    <n v="5"/>
    <m/>
    <s v="G0000117"/>
    <s v="PJM"/>
    <n v="0"/>
    <s v="2019-05-31"/>
    <s v="PJM_E_4583"/>
    <x v="0"/>
    <x v="0"/>
    <x v="0"/>
    <x v="0"/>
  </r>
  <r>
    <n v="2019"/>
    <s v="117"/>
    <s v="4470010"/>
    <m/>
    <n v="0.46"/>
    <s v="2415A - Balancing Transmission"/>
    <n v="5"/>
    <m/>
    <s v="G0000117"/>
    <s v="PJM"/>
    <n v="0"/>
    <s v="2019-05-31"/>
    <s v="PJM_A_9378"/>
    <x v="0"/>
    <x v="0"/>
    <x v="0"/>
    <x v="0"/>
  </r>
  <r>
    <n v="2019"/>
    <s v="117"/>
    <s v="4470010"/>
    <m/>
    <n v="-59.14"/>
    <s v="2420 - Load Reconciliation for"/>
    <n v="5"/>
    <m/>
    <s v="G0000117"/>
    <s v="PJM"/>
    <n v="0"/>
    <s v="2019-05-01"/>
    <s v="PJM_ER9373"/>
    <x v="0"/>
    <x v="0"/>
    <x v="0"/>
    <x v="0"/>
  </r>
  <r>
    <n v="2019"/>
    <s v="117"/>
    <s v="4470010"/>
    <m/>
    <n v="59.4"/>
    <s v="2420 - Load Reconciliation for"/>
    <n v="5"/>
    <m/>
    <s v="G0000117"/>
    <s v="PJM"/>
    <n v="0"/>
    <s v="2019-05-31"/>
    <s v="PJM_A_9378"/>
    <x v="0"/>
    <x v="0"/>
    <x v="0"/>
    <x v="0"/>
  </r>
  <r>
    <n v="2019"/>
    <s v="117"/>
    <s v="4470010"/>
    <m/>
    <n v="8.01"/>
    <s v="2420 - Load Reconciliation for"/>
    <n v="5"/>
    <m/>
    <s v="G0000117"/>
    <s v="PJM"/>
    <n v="0"/>
    <s v="2019-05-31"/>
    <s v="PJM_E_4583"/>
    <x v="0"/>
    <x v="0"/>
    <x v="0"/>
    <x v="0"/>
  </r>
  <r>
    <n v="2019"/>
    <s v="117"/>
    <s v="4470010"/>
    <m/>
    <n v="12013.91"/>
    <s v="2510 - Auction Revenue Rights"/>
    <n v="5"/>
    <m/>
    <s v="G0000117"/>
    <s v="PJM"/>
    <n v="0"/>
    <s v="2019-05-01"/>
    <s v="PJM_ER9373"/>
    <x v="0"/>
    <x v="0"/>
    <x v="0"/>
    <x v="0"/>
  </r>
  <r>
    <n v="2019"/>
    <s v="117"/>
    <s v="4470010"/>
    <m/>
    <n v="-12013.91"/>
    <s v="2510 - Auction Revenue Rights"/>
    <n v="5"/>
    <m/>
    <s v="G0000117"/>
    <s v="PJM"/>
    <n v="0"/>
    <s v="2019-05-31"/>
    <s v="PJM_A_9378"/>
    <x v="0"/>
    <x v="0"/>
    <x v="0"/>
    <x v="0"/>
  </r>
  <r>
    <n v="2019"/>
    <s v="117"/>
    <s v="4470010"/>
    <m/>
    <n v="-12606.94"/>
    <s v="2510 - Auction Revenue Rights"/>
    <n v="5"/>
    <m/>
    <s v="G0000117"/>
    <s v="PJM"/>
    <n v="0"/>
    <s v="2019-05-31"/>
    <s v="PJM_E_4583"/>
    <x v="0"/>
    <x v="0"/>
    <x v="0"/>
    <x v="0"/>
  </r>
  <r>
    <n v="2019"/>
    <s v="117"/>
    <s v="4470010"/>
    <m/>
    <n v="143.30000000000001"/>
    <s v="2640 - ICTR for Transmission E"/>
    <n v="5"/>
    <m/>
    <s v="G0000117"/>
    <s v="PJM"/>
    <n v="0"/>
    <s v="2019-05-01"/>
    <s v="PJM_ER9373"/>
    <x v="0"/>
    <x v="0"/>
    <x v="0"/>
    <x v="0"/>
  </r>
  <r>
    <n v="2019"/>
    <s v="117"/>
    <s v="4470010"/>
    <m/>
    <n v="-143.30000000000001"/>
    <s v="2640 - ICTR for Transmission E"/>
    <n v="5"/>
    <m/>
    <s v="G0000117"/>
    <s v="PJM"/>
    <n v="0"/>
    <s v="2019-05-31"/>
    <s v="PJM_A_9378"/>
    <x v="0"/>
    <x v="0"/>
    <x v="0"/>
    <x v="0"/>
  </r>
  <r>
    <n v="2019"/>
    <s v="117"/>
    <s v="4470010"/>
    <m/>
    <n v="-149.47"/>
    <s v="2640 - ICTR for Transmission E"/>
    <n v="5"/>
    <m/>
    <s v="G0000117"/>
    <s v="PJM"/>
    <n v="0"/>
    <s v="2019-05-31"/>
    <s v="PJM_E_4583"/>
    <x v="0"/>
    <x v="0"/>
    <x v="0"/>
    <x v="0"/>
  </r>
  <r>
    <n v="2019"/>
    <s v="117"/>
    <s v="4470010"/>
    <m/>
    <n v="3.6"/>
    <s v="2661 - Capacity Resource Defic"/>
    <n v="5"/>
    <m/>
    <s v="G0000117"/>
    <s v="PJM"/>
    <n v="0"/>
    <s v="2019-05-01"/>
    <s v="PJM_ER9373"/>
    <x v="0"/>
    <x v="0"/>
    <x v="0"/>
    <x v="0"/>
  </r>
  <r>
    <n v="2019"/>
    <s v="117"/>
    <s v="4470010"/>
    <m/>
    <n v="-3.6"/>
    <s v="2661 - Capacity Resource Defic"/>
    <n v="5"/>
    <m/>
    <s v="G0000117"/>
    <s v="PJM"/>
    <n v="0"/>
    <s v="2019-05-31"/>
    <s v="PJM_A_9378"/>
    <x v="0"/>
    <x v="0"/>
    <x v="0"/>
    <x v="0"/>
  </r>
  <r>
    <n v="2019"/>
    <s v="117"/>
    <s v="4470010"/>
    <m/>
    <n v="-3.72"/>
    <s v="2661 - Capacity Resource Defic"/>
    <n v="5"/>
    <m/>
    <s v="G0000117"/>
    <s v="PJM"/>
    <n v="0"/>
    <s v="2019-05-31"/>
    <s v="PJM_E_4583"/>
    <x v="0"/>
    <x v="0"/>
    <x v="0"/>
    <x v="0"/>
  </r>
  <r>
    <n v="2019"/>
    <s v="117"/>
    <s v="4470010"/>
    <m/>
    <n v="-15.55"/>
    <s v="2666 - Load Management Test Fa"/>
    <n v="5"/>
    <m/>
    <s v="G0000117"/>
    <s v="PJM"/>
    <n v="0"/>
    <s v="2019-05-31"/>
    <s v="PJM_A_9378"/>
    <x v="0"/>
    <x v="0"/>
    <x v="0"/>
    <x v="0"/>
  </r>
  <r>
    <n v="2019"/>
    <s v="117"/>
    <s v="4470010"/>
    <m/>
    <n v="1031.8399999999999"/>
    <s v="Broker Comm - Actual"/>
    <n v="5"/>
    <m/>
    <s v="G0000117"/>
    <s v="AMRX2"/>
    <n v="0"/>
    <s v="2019-05-31"/>
    <s v="CA0420"/>
    <x v="0"/>
    <x v="0"/>
    <x v="1"/>
    <x v="0"/>
  </r>
  <r>
    <n v="2019"/>
    <s v="117"/>
    <s v="4470010"/>
    <m/>
    <n v="212.54"/>
    <s v="Broker Comm - Actual"/>
    <n v="5"/>
    <m/>
    <s v="G0000117"/>
    <s v="APBE2"/>
    <n v="0"/>
    <s v="2019-05-31"/>
    <s v="CA0420"/>
    <x v="0"/>
    <x v="0"/>
    <x v="2"/>
    <x v="0"/>
  </r>
  <r>
    <n v="2019"/>
    <s v="117"/>
    <s v="4470010"/>
    <m/>
    <n v="234.59"/>
    <s v="Broker Comm - Actual"/>
    <n v="5"/>
    <m/>
    <s v="G0000117"/>
    <s v="EVOF2"/>
    <n v="0"/>
    <s v="2019-05-31"/>
    <s v="CA0420"/>
    <x v="0"/>
    <x v="0"/>
    <x v="3"/>
    <x v="0"/>
  </r>
  <r>
    <n v="2019"/>
    <s v="117"/>
    <s v="4470010"/>
    <m/>
    <n v="734.48"/>
    <s v="Broker Comm - Actual"/>
    <n v="5"/>
    <m/>
    <s v="G0000117"/>
    <s v="ICET2"/>
    <n v="0"/>
    <s v="2019-05-31"/>
    <s v="CA0420"/>
    <x v="0"/>
    <x v="0"/>
    <x v="13"/>
    <x v="0"/>
  </r>
  <r>
    <n v="2019"/>
    <s v="117"/>
    <s v="4470010"/>
    <m/>
    <n v="691.82"/>
    <s v="Broker Comm - Actual"/>
    <n v="5"/>
    <m/>
    <s v="G0000117"/>
    <s v="PREE2"/>
    <n v="0"/>
    <s v="2019-05-31"/>
    <s v="CA0420"/>
    <x v="0"/>
    <x v="0"/>
    <x v="5"/>
    <x v="0"/>
  </r>
  <r>
    <n v="2019"/>
    <s v="117"/>
    <s v="4470010"/>
    <m/>
    <n v="48.28"/>
    <s v="Broker Comm - Actual"/>
    <n v="5"/>
    <m/>
    <s v="G0000117"/>
    <s v="PVMF2"/>
    <n v="0"/>
    <s v="2019-05-31"/>
    <s v="CA0420"/>
    <x v="0"/>
    <x v="0"/>
    <x v="27"/>
    <x v="0"/>
  </r>
  <r>
    <n v="2019"/>
    <s v="117"/>
    <s v="4470010"/>
    <m/>
    <n v="2.72"/>
    <s v="Broker Comm - Actual"/>
    <n v="5"/>
    <m/>
    <s v="G0000117"/>
    <s v="SPSR2"/>
    <n v="0"/>
    <s v="2019-05-31"/>
    <s v="CA0420"/>
    <x v="0"/>
    <x v="0"/>
    <x v="6"/>
    <x v="0"/>
  </r>
  <r>
    <n v="2019"/>
    <s v="117"/>
    <s v="4470010"/>
    <m/>
    <n v="125.76"/>
    <s v="Broker Comm - Actual"/>
    <n v="5"/>
    <m/>
    <s v="G0000117"/>
    <s v="TFSF2"/>
    <n v="0"/>
    <s v="2019-05-31"/>
    <s v="CA0420"/>
    <x v="0"/>
    <x v="0"/>
    <x v="7"/>
    <x v="0"/>
  </r>
  <r>
    <n v="2019"/>
    <s v="117"/>
    <s v="4470010"/>
    <m/>
    <n v="25.46"/>
    <s v="Broker Comm - Actual"/>
    <n v="5"/>
    <m/>
    <s v="G0000117"/>
    <s v="TRED2"/>
    <n v="0"/>
    <s v="2019-05-31"/>
    <s v="CA0420"/>
    <x v="0"/>
    <x v="0"/>
    <x v="14"/>
    <x v="0"/>
  </r>
  <r>
    <n v="2019"/>
    <s v="117"/>
    <s v="4470010"/>
    <m/>
    <n v="-1031.8399999999999"/>
    <s v="Broker Comm - Estimate"/>
    <n v="5"/>
    <m/>
    <s v="G0000117"/>
    <s v="AMRX2"/>
    <n v="0"/>
    <s v="2019-05-01"/>
    <s v="CA0320"/>
    <x v="0"/>
    <x v="0"/>
    <x v="1"/>
    <x v="0"/>
  </r>
  <r>
    <n v="2019"/>
    <s v="117"/>
    <s v="4470010"/>
    <m/>
    <n v="1031.8399999999999"/>
    <s v="Broker Comm - Estimate"/>
    <n v="5"/>
    <m/>
    <s v="G0000117"/>
    <s v="AMRX2"/>
    <n v="0"/>
    <s v="2019-05-31"/>
    <s v="CA0320"/>
    <x v="0"/>
    <x v="0"/>
    <x v="1"/>
    <x v="0"/>
  </r>
  <r>
    <n v="2019"/>
    <s v="117"/>
    <s v="4470010"/>
    <m/>
    <n v="-212.54"/>
    <s v="Broker Comm - Estimate"/>
    <n v="5"/>
    <m/>
    <s v="G0000117"/>
    <s v="APBE2"/>
    <n v="0"/>
    <s v="2019-05-01"/>
    <s v="CA0320"/>
    <x v="0"/>
    <x v="0"/>
    <x v="2"/>
    <x v="0"/>
  </r>
  <r>
    <n v="2019"/>
    <s v="117"/>
    <s v="4470010"/>
    <m/>
    <n v="212.54"/>
    <s v="Broker Comm - Estimate"/>
    <n v="5"/>
    <m/>
    <s v="G0000117"/>
    <s v="APBE2"/>
    <n v="0"/>
    <s v="2019-05-31"/>
    <s v="CA0320"/>
    <x v="0"/>
    <x v="0"/>
    <x v="2"/>
    <x v="0"/>
  </r>
  <r>
    <n v="2019"/>
    <s v="117"/>
    <s v="4470010"/>
    <m/>
    <n v="-234.59"/>
    <s v="Broker Comm - Estimate"/>
    <n v="5"/>
    <m/>
    <s v="G0000117"/>
    <s v="EVOF2"/>
    <n v="0"/>
    <s v="2019-05-01"/>
    <s v="CA0320"/>
    <x v="0"/>
    <x v="0"/>
    <x v="3"/>
    <x v="0"/>
  </r>
  <r>
    <n v="2019"/>
    <s v="117"/>
    <s v="4470010"/>
    <m/>
    <n v="234.59"/>
    <s v="Broker Comm - Estimate"/>
    <n v="5"/>
    <m/>
    <s v="G0000117"/>
    <s v="EVOF2"/>
    <n v="0"/>
    <s v="2019-05-31"/>
    <s v="CA0320"/>
    <x v="0"/>
    <x v="0"/>
    <x v="3"/>
    <x v="0"/>
  </r>
  <r>
    <n v="2019"/>
    <s v="117"/>
    <s v="4470010"/>
    <m/>
    <n v="-700.25"/>
    <s v="Broker Comm - Estimate"/>
    <n v="5"/>
    <m/>
    <s v="G0000117"/>
    <s v="ICET2"/>
    <n v="0"/>
    <s v="2019-05-01"/>
    <s v="CA0320"/>
    <x v="0"/>
    <x v="0"/>
    <x v="13"/>
    <x v="0"/>
  </r>
  <r>
    <n v="2019"/>
    <s v="117"/>
    <s v="4470010"/>
    <m/>
    <n v="700.25"/>
    <s v="Broker Comm - Estimate"/>
    <n v="5"/>
    <m/>
    <s v="G0000117"/>
    <s v="ICET2"/>
    <n v="0"/>
    <s v="2019-05-31"/>
    <s v="CA0320"/>
    <x v="0"/>
    <x v="0"/>
    <x v="13"/>
    <x v="0"/>
  </r>
  <r>
    <n v="2019"/>
    <s v="117"/>
    <s v="4470010"/>
    <m/>
    <n v="-691.82"/>
    <s v="Broker Comm - Estimate"/>
    <n v="5"/>
    <m/>
    <s v="G0000117"/>
    <s v="PREE2"/>
    <n v="0"/>
    <s v="2019-05-01"/>
    <s v="CA0320"/>
    <x v="0"/>
    <x v="0"/>
    <x v="5"/>
    <x v="0"/>
  </r>
  <r>
    <n v="2019"/>
    <s v="117"/>
    <s v="4470010"/>
    <m/>
    <n v="691.82"/>
    <s v="Broker Comm - Estimate"/>
    <n v="5"/>
    <m/>
    <s v="G0000117"/>
    <s v="PREE2"/>
    <n v="0"/>
    <s v="2019-05-31"/>
    <s v="CA0320"/>
    <x v="0"/>
    <x v="0"/>
    <x v="5"/>
    <x v="0"/>
  </r>
  <r>
    <n v="2019"/>
    <s v="117"/>
    <s v="4470010"/>
    <m/>
    <n v="-96.56"/>
    <s v="Broker Comm - Estimate"/>
    <n v="5"/>
    <m/>
    <s v="G0000117"/>
    <s v="PVMF2"/>
    <n v="0"/>
    <s v="2019-05-01"/>
    <s v="CA0320"/>
    <x v="0"/>
    <x v="0"/>
    <x v="27"/>
    <x v="0"/>
  </r>
  <r>
    <n v="2019"/>
    <s v="117"/>
    <s v="4470010"/>
    <m/>
    <n v="96.56"/>
    <s v="Broker Comm - Estimate"/>
    <n v="5"/>
    <m/>
    <s v="G0000117"/>
    <s v="PVMF2"/>
    <n v="0"/>
    <s v="2019-05-31"/>
    <s v="CA0320"/>
    <x v="0"/>
    <x v="0"/>
    <x v="27"/>
    <x v="0"/>
  </r>
  <r>
    <n v="2019"/>
    <s v="117"/>
    <s v="4470010"/>
    <m/>
    <n v="-2.72"/>
    <s v="Broker Comm - Estimate"/>
    <n v="5"/>
    <m/>
    <s v="G0000117"/>
    <s v="SPSR2"/>
    <n v="0"/>
    <s v="2019-05-01"/>
    <s v="CA0320"/>
    <x v="0"/>
    <x v="0"/>
    <x v="6"/>
    <x v="0"/>
  </r>
  <r>
    <n v="2019"/>
    <s v="117"/>
    <s v="4470010"/>
    <m/>
    <n v="2.72"/>
    <s v="Broker Comm - Estimate"/>
    <n v="5"/>
    <m/>
    <s v="G0000117"/>
    <s v="SPSR2"/>
    <n v="0"/>
    <s v="2019-05-31"/>
    <s v="CA0320"/>
    <x v="0"/>
    <x v="0"/>
    <x v="6"/>
    <x v="0"/>
  </r>
  <r>
    <n v="2019"/>
    <s v="117"/>
    <s v="4470010"/>
    <m/>
    <n v="-125.76"/>
    <s v="Broker Comm - Estimate"/>
    <n v="5"/>
    <m/>
    <s v="G0000117"/>
    <s v="TFSF2"/>
    <n v="0"/>
    <s v="2019-05-01"/>
    <s v="CA0320"/>
    <x v="0"/>
    <x v="0"/>
    <x v="7"/>
    <x v="0"/>
  </r>
  <r>
    <n v="2019"/>
    <s v="117"/>
    <s v="4470010"/>
    <m/>
    <n v="125.76"/>
    <s v="Broker Comm - Estimate"/>
    <n v="5"/>
    <m/>
    <s v="G0000117"/>
    <s v="TFSF2"/>
    <n v="0"/>
    <s v="2019-05-31"/>
    <s v="CA0320"/>
    <x v="0"/>
    <x v="0"/>
    <x v="7"/>
    <x v="0"/>
  </r>
  <r>
    <n v="2019"/>
    <s v="117"/>
    <s v="4470010"/>
    <m/>
    <n v="-31.01"/>
    <s v="Broker Comm - Estimate"/>
    <n v="5"/>
    <m/>
    <s v="G0000117"/>
    <s v="TRED2"/>
    <n v="0"/>
    <s v="2019-05-01"/>
    <s v="CA0320"/>
    <x v="0"/>
    <x v="0"/>
    <x v="14"/>
    <x v="0"/>
  </r>
  <r>
    <n v="2019"/>
    <s v="117"/>
    <s v="4470010"/>
    <m/>
    <n v="31.01"/>
    <s v="Broker Comm - Estimate"/>
    <n v="5"/>
    <m/>
    <s v="G0000117"/>
    <s v="TRED2"/>
    <n v="0"/>
    <s v="2019-05-31"/>
    <s v="CA0320"/>
    <x v="0"/>
    <x v="0"/>
    <x v="14"/>
    <x v="0"/>
  </r>
  <r>
    <n v="2019"/>
    <s v="117"/>
    <s v="4470010"/>
    <m/>
    <n v="-0.01"/>
    <s v="PJM (PAR) Adjustments"/>
    <n v="5"/>
    <m/>
    <s v="G0000117"/>
    <s v="PJM"/>
    <n v="0"/>
    <s v="2019-05-31"/>
    <s v="PJMMISCPAR"/>
    <x v="0"/>
    <x v="0"/>
    <x v="0"/>
    <x v="0"/>
  </r>
  <r>
    <n v="2019"/>
    <s v="117"/>
    <s v="4470010"/>
    <m/>
    <n v="0"/>
    <s v="PJM (PAR) Adjustments"/>
    <n v="5"/>
    <s v="KWH"/>
    <s v="G0000117"/>
    <s v="PJM"/>
    <n v="204774"/>
    <s v="2019-05-01"/>
    <s v="PJM_PAR_E"/>
    <x v="0"/>
    <x v="0"/>
    <x v="0"/>
    <x v="0"/>
  </r>
  <r>
    <n v="2019"/>
    <s v="117"/>
    <s v="4470010"/>
    <m/>
    <n v="-14.89"/>
    <s v="PJM (PAR) Adjustments"/>
    <n v="5"/>
    <s v="KWH"/>
    <s v="G0000117"/>
    <s v="PJM"/>
    <n v="-204774"/>
    <s v="2019-05-31"/>
    <s v="PJM_PAR_A"/>
    <x v="0"/>
    <x v="0"/>
    <x v="0"/>
    <x v="0"/>
  </r>
  <r>
    <n v="2019"/>
    <s v="117"/>
    <s v="4470027"/>
    <m/>
    <n v="-315.72000000000003"/>
    <s v="COOH2 APR 19"/>
    <n v="5"/>
    <m/>
    <s v="G0000117"/>
    <s v="COOH2"/>
    <n v="0"/>
    <s v="2019-05-31"/>
    <s v="DEDEER1663"/>
    <x v="0"/>
    <x v="1"/>
    <x v="16"/>
    <x v="1"/>
  </r>
  <r>
    <n v="2019"/>
    <s v="117"/>
    <s v="4470027"/>
    <m/>
    <n v="315.72000000000003"/>
    <s v="COOH2 APR 19"/>
    <n v="5"/>
    <m/>
    <s v="G0000117"/>
    <s v="COOH2"/>
    <n v="0"/>
    <s v="2019-05-31"/>
    <s v="DEDE_A1669"/>
    <x v="0"/>
    <x v="1"/>
    <x v="16"/>
    <x v="1"/>
  </r>
  <r>
    <n v="2019"/>
    <s v="117"/>
    <s v="4470027"/>
    <m/>
    <n v="40500.269999999997"/>
    <s v="COOH2 APR 19"/>
    <n v="5"/>
    <s v="KWH"/>
    <s v="G0000117"/>
    <s v="COOH2"/>
    <n v="1467704.16"/>
    <s v="2019-05-31"/>
    <s v="DEDEER1663"/>
    <x v="0"/>
    <x v="1"/>
    <x v="16"/>
    <x v="1"/>
  </r>
  <r>
    <n v="2019"/>
    <s v="117"/>
    <s v="4470027"/>
    <m/>
    <n v="-40500.269999999997"/>
    <s v="COOH2 APR 19"/>
    <n v="5"/>
    <s v="KWH"/>
    <s v="G0000117"/>
    <s v="COOH2"/>
    <n v="-1467704.16"/>
    <s v="2019-05-31"/>
    <s v="DEDE_A1669"/>
    <x v="0"/>
    <x v="1"/>
    <x v="16"/>
    <x v="1"/>
  </r>
  <r>
    <n v="2019"/>
    <s v="117"/>
    <s v="4470027"/>
    <m/>
    <n v="-322.32"/>
    <s v="COOH2 MAY 19"/>
    <n v="5"/>
    <m/>
    <s v="G0000117"/>
    <s v="COOH2"/>
    <n v="0"/>
    <s v="2019-05-31"/>
    <s v="DEDE_E4796"/>
    <x v="0"/>
    <x v="1"/>
    <x v="16"/>
    <x v="1"/>
  </r>
  <r>
    <n v="2019"/>
    <s v="117"/>
    <s v="4470027"/>
    <m/>
    <n v="-43980.17"/>
    <s v="COOH2 MAY 19"/>
    <n v="5"/>
    <s v="KWH"/>
    <s v="G0000117"/>
    <s v="COOH2"/>
    <n v="-1593813.6"/>
    <s v="2019-05-31"/>
    <s v="DEDE_E4796"/>
    <x v="0"/>
    <x v="1"/>
    <x v="16"/>
    <x v="1"/>
  </r>
  <r>
    <n v="2019"/>
    <s v="117"/>
    <s v="4470027"/>
    <m/>
    <n v="-202.99"/>
    <s v="VANC2 APR 19"/>
    <n v="5"/>
    <m/>
    <s v="G0000117"/>
    <s v="VANC2"/>
    <n v="0"/>
    <s v="2019-05-31"/>
    <s v="DEDEER1663"/>
    <x v="0"/>
    <x v="1"/>
    <x v="17"/>
    <x v="2"/>
  </r>
  <r>
    <n v="2019"/>
    <s v="117"/>
    <s v="4470027"/>
    <m/>
    <n v="202.99"/>
    <s v="VANC2 APR 19"/>
    <n v="5"/>
    <m/>
    <s v="G0000117"/>
    <s v="VANC2"/>
    <n v="0"/>
    <s v="2019-05-31"/>
    <s v="DEDE_A1669"/>
    <x v="0"/>
    <x v="1"/>
    <x v="17"/>
    <x v="2"/>
  </r>
  <r>
    <n v="2019"/>
    <s v="117"/>
    <s v="4470027"/>
    <m/>
    <n v="109643.55"/>
    <s v="VANC2 APR 19"/>
    <n v="5"/>
    <s v="KWH"/>
    <s v="G0000117"/>
    <s v="VANC2"/>
    <n v="4054490"/>
    <s v="2019-05-31"/>
    <s v="DEDEER1663"/>
    <x v="0"/>
    <x v="1"/>
    <x v="17"/>
    <x v="2"/>
  </r>
  <r>
    <n v="2019"/>
    <s v="117"/>
    <s v="4470027"/>
    <m/>
    <n v="-109643.55"/>
    <s v="VANC2 APR 19"/>
    <n v="5"/>
    <s v="KWH"/>
    <s v="G0000117"/>
    <s v="VANC2"/>
    <n v="-4054490"/>
    <s v="2019-05-31"/>
    <s v="DEDE_A1669"/>
    <x v="0"/>
    <x v="1"/>
    <x v="17"/>
    <x v="2"/>
  </r>
  <r>
    <n v="2019"/>
    <s v="117"/>
    <s v="4470027"/>
    <m/>
    <n v="-1021.08"/>
    <s v="VANC2 MAY 19"/>
    <n v="5"/>
    <m/>
    <s v="G0000117"/>
    <s v="VANC2"/>
    <n v="0"/>
    <s v="2019-05-31"/>
    <s v="DEDE_E4796"/>
    <x v="0"/>
    <x v="1"/>
    <x v="17"/>
    <x v="2"/>
  </r>
  <r>
    <n v="2019"/>
    <s v="117"/>
    <s v="4470027"/>
    <m/>
    <n v="-114281.09"/>
    <s v="VANC2 MAY 19"/>
    <n v="5"/>
    <s v="KWH"/>
    <s v="G0000117"/>
    <s v="VANC2"/>
    <n v="-4225981"/>
    <s v="2019-05-31"/>
    <s v="DEDE_E4796"/>
    <x v="0"/>
    <x v="1"/>
    <x v="17"/>
    <x v="2"/>
  </r>
  <r>
    <n v="2019"/>
    <s v="117"/>
    <s v="4470033"/>
    <m/>
    <n v="67033.649999999994"/>
    <s v="COOH2 APR 19"/>
    <n v="5"/>
    <m/>
    <s v="G0000117"/>
    <s v="COOH2"/>
    <n v="0"/>
    <s v="2019-05-31"/>
    <s v="DEDEER1663"/>
    <x v="1"/>
    <x v="1"/>
    <x v="16"/>
    <x v="1"/>
  </r>
  <r>
    <n v="2019"/>
    <s v="117"/>
    <s v="4470033"/>
    <m/>
    <n v="-67033.649999999994"/>
    <s v="COOH2 APR 19"/>
    <n v="5"/>
    <m/>
    <s v="G0000117"/>
    <s v="COOH2"/>
    <n v="0"/>
    <s v="2019-05-31"/>
    <s v="DEDE_A1669"/>
    <x v="1"/>
    <x v="1"/>
    <x v="16"/>
    <x v="1"/>
  </r>
  <r>
    <n v="2019"/>
    <s v="117"/>
    <s v="4470033"/>
    <m/>
    <n v="-71247.62"/>
    <s v="COOH2 MAY 19"/>
    <n v="5"/>
    <m/>
    <s v="G0000117"/>
    <s v="COOH2"/>
    <n v="0"/>
    <s v="2019-05-31"/>
    <s v="DEDE_E4796"/>
    <x v="1"/>
    <x v="1"/>
    <x v="16"/>
    <x v="1"/>
  </r>
  <r>
    <n v="2019"/>
    <s v="117"/>
    <s v="4470033"/>
    <m/>
    <n v="173422.56"/>
    <s v="VANC2 APR 19"/>
    <n v="5"/>
    <m/>
    <s v="G0000117"/>
    <s v="VANC2"/>
    <n v="0"/>
    <s v="2019-05-31"/>
    <s v="DEDEER1663"/>
    <x v="1"/>
    <x v="1"/>
    <x v="17"/>
    <x v="2"/>
  </r>
  <r>
    <n v="2019"/>
    <s v="117"/>
    <s v="4470033"/>
    <m/>
    <n v="-173422.56"/>
    <s v="VANC2 APR 19"/>
    <n v="5"/>
    <m/>
    <s v="G0000117"/>
    <s v="VANC2"/>
    <n v="0"/>
    <s v="2019-05-31"/>
    <s v="DEDE_A1669"/>
    <x v="1"/>
    <x v="1"/>
    <x v="17"/>
    <x v="2"/>
  </r>
  <r>
    <n v="2019"/>
    <s v="117"/>
    <s v="4470033"/>
    <m/>
    <n v="-178520.33"/>
    <s v="VANC2 MAY 19"/>
    <n v="5"/>
    <m/>
    <s v="G0000117"/>
    <s v="VANC2"/>
    <n v="0"/>
    <s v="2019-05-31"/>
    <s v="DEDE_E4796"/>
    <x v="1"/>
    <x v="1"/>
    <x v="17"/>
    <x v="2"/>
  </r>
  <r>
    <n v="2019"/>
    <s v="117"/>
    <s v="4470081"/>
    <m/>
    <n v="558.73"/>
    <s v="RBC - Gas - Gains &amp; Losses"/>
    <n v="5"/>
    <m/>
    <s v="G0000117"/>
    <s v="RBCC2"/>
    <n v="0"/>
    <s v="2019-05-31"/>
    <s v="RBC_FUT"/>
    <x v="0"/>
    <x v="0"/>
    <x v="19"/>
    <x v="0"/>
  </r>
  <r>
    <n v="2019"/>
    <s v="117"/>
    <s v="4470082"/>
    <m/>
    <n v="407.99"/>
    <s v="Mizuho - Power - Comm &amp; Fees"/>
    <n v="5"/>
    <m/>
    <s v="G0000117"/>
    <s v="MSUI2"/>
    <n v="0"/>
    <s v="2019-05-31"/>
    <s v="MIZ_FUT"/>
    <x v="0"/>
    <x v="0"/>
    <x v="18"/>
    <x v="0"/>
  </r>
  <r>
    <n v="2019"/>
    <s v="117"/>
    <s v="4470082"/>
    <m/>
    <n v="58307.46"/>
    <s v="Mizuho- Power- Gains &amp; Losses"/>
    <n v="5"/>
    <m/>
    <s v="G0000117"/>
    <s v="MSUI2"/>
    <n v="0"/>
    <s v="2019-05-31"/>
    <s v="MIZ_FUT"/>
    <x v="0"/>
    <x v="0"/>
    <x v="18"/>
    <x v="0"/>
  </r>
  <r>
    <n v="2019"/>
    <s v="117"/>
    <s v="4470082"/>
    <m/>
    <n v="-105809.36"/>
    <s v="RBC &amp; Mizuho Accrue &amp; Defer"/>
    <n v="5"/>
    <m/>
    <s v="G0000117"/>
    <s v="WELF2"/>
    <n v="0"/>
    <s v="2019-05-01"/>
    <s v="RBC_MIZ_O"/>
    <x v="0"/>
    <x v="0"/>
    <x v="20"/>
    <x v="0"/>
  </r>
  <r>
    <n v="2019"/>
    <s v="117"/>
    <s v="4470082"/>
    <m/>
    <n v="187.85"/>
    <s v="RBC &amp; Mizuho Accrue &amp; Defer"/>
    <n v="5"/>
    <m/>
    <s v="G0000117"/>
    <s v="WELF2"/>
    <n v="0"/>
    <s v="2019-05-31"/>
    <s v="RBC_MIZ_O"/>
    <x v="0"/>
    <x v="0"/>
    <x v="20"/>
    <x v="0"/>
  </r>
  <r>
    <n v="2019"/>
    <s v="117"/>
    <s v="4470082"/>
    <m/>
    <n v="-77202.149999999994"/>
    <s v="RBC &amp; Mizuho Power Accruals"/>
    <n v="5"/>
    <m/>
    <s v="G0000117"/>
    <s v="MSUI2"/>
    <n v="0"/>
    <s v="2019-05-31"/>
    <s v="RBC_MIZ_A"/>
    <x v="0"/>
    <x v="0"/>
    <x v="18"/>
    <x v="0"/>
  </r>
  <r>
    <n v="2019"/>
    <s v="117"/>
    <s v="4470082"/>
    <m/>
    <n v="103405.33"/>
    <s v="RBC &amp; Mizuho Power Accruals"/>
    <n v="5"/>
    <m/>
    <s v="G0000117"/>
    <s v="MSUI2"/>
    <n v="0"/>
    <s v="2019-05-31"/>
    <s v="RBC_MIZ_E"/>
    <x v="0"/>
    <x v="0"/>
    <x v="18"/>
    <x v="0"/>
  </r>
  <r>
    <n v="2019"/>
    <s v="117"/>
    <s v="4470082"/>
    <m/>
    <n v="54074.59"/>
    <s v="RBC &amp; Mizuho Power Accruals"/>
    <n v="5"/>
    <m/>
    <s v="G0000117"/>
    <s v="RBCC2"/>
    <n v="0"/>
    <s v="2019-05-31"/>
    <s v="RBC_MIZ_A"/>
    <x v="0"/>
    <x v="0"/>
    <x v="19"/>
    <x v="0"/>
  </r>
  <r>
    <n v="2019"/>
    <s v="117"/>
    <s v="4470082"/>
    <m/>
    <n v="-85696.58"/>
    <s v="RBC &amp; Mizuho Power Accruals"/>
    <n v="5"/>
    <m/>
    <s v="G0000117"/>
    <s v="RBCC2"/>
    <n v="0"/>
    <s v="2019-05-31"/>
    <s v="RBC_MIZ_E"/>
    <x v="0"/>
    <x v="0"/>
    <x v="19"/>
    <x v="0"/>
  </r>
  <r>
    <n v="2019"/>
    <s v="117"/>
    <s v="4470082"/>
    <m/>
    <n v="33481.19"/>
    <s v="RBC &amp; Mizuho Power Accruals"/>
    <n v="5"/>
    <m/>
    <s v="G0000117"/>
    <s v="WELF2"/>
    <n v="0"/>
    <s v="2019-05-31"/>
    <s v="RBC_MIZ_A"/>
    <x v="0"/>
    <x v="0"/>
    <x v="20"/>
    <x v="0"/>
  </r>
  <r>
    <n v="2019"/>
    <s v="117"/>
    <s v="4470082"/>
    <m/>
    <n v="-11231.37"/>
    <s v="RBC &amp; Mizuho Power Accruals"/>
    <n v="5"/>
    <m/>
    <s v="G0000117"/>
    <s v="WELF2"/>
    <n v="0"/>
    <s v="2019-05-31"/>
    <s v="RBC_MIZ_E"/>
    <x v="0"/>
    <x v="0"/>
    <x v="20"/>
    <x v="0"/>
  </r>
  <r>
    <n v="2019"/>
    <s v="117"/>
    <s v="4470082"/>
    <m/>
    <n v="159.19999999999999"/>
    <s v="RBC - Power - Comm &amp; Fees"/>
    <n v="5"/>
    <m/>
    <s v="G0000117"/>
    <s v="RBCC2"/>
    <n v="0"/>
    <s v="2019-05-31"/>
    <s v="RBC_FUT"/>
    <x v="0"/>
    <x v="0"/>
    <x v="19"/>
    <x v="0"/>
  </r>
  <r>
    <n v="2019"/>
    <s v="117"/>
    <s v="4470082"/>
    <m/>
    <n v="22572.89"/>
    <s v="RBC - Power - Gains &amp; Losses"/>
    <n v="5"/>
    <m/>
    <s v="G0000117"/>
    <s v="RBCC2"/>
    <n v="0"/>
    <s v="2019-05-31"/>
    <s v="RBC_FUT"/>
    <x v="0"/>
    <x v="0"/>
    <x v="19"/>
    <x v="0"/>
  </r>
  <r>
    <n v="2019"/>
    <s v="117"/>
    <s v="4470082"/>
    <m/>
    <n v="0"/>
    <s v="Revise allocation methodology."/>
    <n v="5"/>
    <m/>
    <s v="G0000117"/>
    <s v="MSUI2"/>
    <n v="0"/>
    <s v="2019-05-31"/>
    <s v="BRKR_MLR"/>
    <x v="0"/>
    <x v="0"/>
    <x v="18"/>
    <x v="0"/>
  </r>
  <r>
    <n v="2019"/>
    <s v="117"/>
    <s v="4470082"/>
    <m/>
    <n v="0"/>
    <s v="Revise allocation methodology."/>
    <n v="5"/>
    <m/>
    <s v="G0000117"/>
    <s v="RBCC2"/>
    <n v="0"/>
    <s v="2019-05-31"/>
    <s v="BRKR_MLR"/>
    <x v="0"/>
    <x v="0"/>
    <x v="19"/>
    <x v="0"/>
  </r>
  <r>
    <n v="2019"/>
    <s v="117"/>
    <s v="4470082"/>
    <m/>
    <n v="0"/>
    <s v="Revise allocation methodology."/>
    <n v="5"/>
    <m/>
    <s v="G0000117"/>
    <s v="WELF2"/>
    <n v="0"/>
    <s v="2019-05-31"/>
    <s v="BRKR_MLR"/>
    <x v="0"/>
    <x v="0"/>
    <x v="20"/>
    <x v="0"/>
  </r>
  <r>
    <n v="2019"/>
    <s v="117"/>
    <s v="4470082"/>
    <m/>
    <n v="3943.82"/>
    <s v="WELF - Power - Comm &amp; Fees"/>
    <n v="5"/>
    <m/>
    <s v="G0000117"/>
    <s v="WELF2"/>
    <n v="0"/>
    <s v="2019-05-31"/>
    <s v="WEL_FUT"/>
    <x v="0"/>
    <x v="0"/>
    <x v="20"/>
    <x v="0"/>
  </r>
  <r>
    <n v="2019"/>
    <s v="117"/>
    <s v="4470082"/>
    <m/>
    <n v="-110492.17"/>
    <s v="WELF - Power - Gains &amp; Losses"/>
    <n v="5"/>
    <m/>
    <s v="G0000117"/>
    <s v="WELF2"/>
    <n v="0"/>
    <s v="2019-05-31"/>
    <s v="WEL_FUT"/>
    <x v="0"/>
    <x v="0"/>
    <x v="20"/>
    <x v="0"/>
  </r>
  <r>
    <n v="2019"/>
    <s v="117"/>
    <s v="4470089"/>
    <m/>
    <n v="124511.58"/>
    <s v="1200 - Day-ahead Spot Market E"/>
    <n v="5"/>
    <s v="KWH"/>
    <s v="G0000117"/>
    <s v="PJM"/>
    <n v="0"/>
    <s v="2019-05-01"/>
    <s v="CA0044-D"/>
    <x v="0"/>
    <x v="0"/>
    <x v="0"/>
    <x v="0"/>
  </r>
  <r>
    <n v="2019"/>
    <s v="117"/>
    <s v="4470089"/>
    <m/>
    <n v="-114428.07"/>
    <s v="1200 - Day-ahead Spot Market E"/>
    <n v="5"/>
    <s v="KWH"/>
    <s v="G0000117"/>
    <s v="PJM"/>
    <n v="0"/>
    <s v="2019-05-31"/>
    <s v="CA0044-D"/>
    <x v="0"/>
    <x v="0"/>
    <x v="0"/>
    <x v="0"/>
  </r>
  <r>
    <n v="2019"/>
    <s v="117"/>
    <s v="4470089"/>
    <m/>
    <n v="17610.490000000002"/>
    <s v="1200 - Day-ahead Spot Market E"/>
    <n v="5"/>
    <s v="KWH"/>
    <s v="G0000117"/>
    <s v="PJM"/>
    <n v="0"/>
    <s v="2019-05-31"/>
    <s v="CA0048"/>
    <x v="0"/>
    <x v="0"/>
    <x v="0"/>
    <x v="0"/>
  </r>
  <r>
    <n v="2019"/>
    <s v="117"/>
    <s v="4470089"/>
    <m/>
    <n v="9459.92"/>
    <s v="1205 - Balancing Spot Market E"/>
    <n v="5"/>
    <s v="KWH"/>
    <s v="G0000117"/>
    <s v="PJM"/>
    <n v="0"/>
    <s v="2019-05-01"/>
    <s v="CA0044-D"/>
    <x v="0"/>
    <x v="0"/>
    <x v="0"/>
    <x v="0"/>
  </r>
  <r>
    <n v="2019"/>
    <s v="117"/>
    <s v="4470089"/>
    <m/>
    <n v="-19950.28"/>
    <s v="1205 - Balancing Spot Market E"/>
    <n v="5"/>
    <s v="KWH"/>
    <s v="G0000117"/>
    <s v="PJM"/>
    <n v="0"/>
    <s v="2019-05-31"/>
    <s v="CA0044-D"/>
    <x v="0"/>
    <x v="0"/>
    <x v="0"/>
    <x v="0"/>
  </r>
  <r>
    <n v="2019"/>
    <s v="117"/>
    <s v="4470089"/>
    <m/>
    <n v="25039.41"/>
    <s v="1205 - Balancing Spot Market E"/>
    <n v="5"/>
    <s v="KWH"/>
    <s v="G0000117"/>
    <s v="PJM"/>
    <n v="0"/>
    <s v="2019-05-31"/>
    <s v="CA0048"/>
    <x v="0"/>
    <x v="0"/>
    <x v="0"/>
    <x v="0"/>
  </r>
  <r>
    <n v="2019"/>
    <s v="117"/>
    <s v="4470098"/>
    <m/>
    <n v="45.14"/>
    <s v="1242 - Day-Ahead Load Response"/>
    <n v="5"/>
    <m/>
    <s v="G0000117"/>
    <s v="PJM"/>
    <n v="0"/>
    <s v="2019-05-31"/>
    <s v="PJM_A_8675"/>
    <x v="0"/>
    <x v="0"/>
    <x v="0"/>
    <x v="0"/>
  </r>
  <r>
    <n v="2019"/>
    <s v="117"/>
    <s v="4470098"/>
    <m/>
    <n v="-147.84"/>
    <s v="1242 / 1243 Load Response Char"/>
    <n v="5"/>
    <m/>
    <s v="G0000117"/>
    <s v="PJM"/>
    <n v="0"/>
    <s v="2019-05-01"/>
    <s v="PJM_INV_E"/>
    <x v="0"/>
    <x v="0"/>
    <x v="0"/>
    <x v="0"/>
  </r>
  <r>
    <n v="2019"/>
    <s v="117"/>
    <s v="4470098"/>
    <m/>
    <n v="66.680000000000007"/>
    <s v="1242 / 1243 Load Response Char"/>
    <n v="5"/>
    <m/>
    <s v="G0000117"/>
    <s v="PJM"/>
    <n v="0"/>
    <s v="2019-05-31"/>
    <s v="PJM_INV_E"/>
    <x v="0"/>
    <x v="0"/>
    <x v="0"/>
    <x v="0"/>
  </r>
  <r>
    <n v="2019"/>
    <s v="117"/>
    <s v="4470098"/>
    <m/>
    <n v="116.14"/>
    <s v="1243 - Real-Time Load Response"/>
    <n v="5"/>
    <m/>
    <s v="G0000117"/>
    <s v="PJM"/>
    <n v="0"/>
    <s v="2019-05-31"/>
    <s v="PJM_A_8675"/>
    <x v="0"/>
    <x v="0"/>
    <x v="0"/>
    <x v="0"/>
  </r>
  <r>
    <n v="2019"/>
    <s v="117"/>
    <s v="4470098"/>
    <m/>
    <n v="-231.85"/>
    <s v="1370 - Day-Ahead Operating Res"/>
    <n v="5"/>
    <m/>
    <s v="G0000117"/>
    <s v="PJM"/>
    <n v="0"/>
    <s v="2019-05-01"/>
    <s v="PJM_ER8670"/>
    <x v="0"/>
    <x v="0"/>
    <x v="0"/>
    <x v="0"/>
  </r>
  <r>
    <n v="2019"/>
    <s v="117"/>
    <s v="4470098"/>
    <m/>
    <n v="117.83"/>
    <s v="1370 - Day-Ahead Operating Res"/>
    <n v="5"/>
    <m/>
    <s v="G0000117"/>
    <s v="PJM"/>
    <n v="0"/>
    <s v="2019-05-31"/>
    <s v="PJM_A_8675"/>
    <x v="0"/>
    <x v="0"/>
    <x v="0"/>
    <x v="0"/>
  </r>
  <r>
    <n v="2019"/>
    <s v="117"/>
    <s v="4470098"/>
    <m/>
    <n v="1062.78"/>
    <s v="1370 - Day-Ahead Operating Res"/>
    <n v="5"/>
    <m/>
    <s v="G0000117"/>
    <s v="PJM"/>
    <n v="0"/>
    <s v="2019-05-31"/>
    <s v="PJM_E_3159"/>
    <x v="0"/>
    <x v="0"/>
    <x v="0"/>
    <x v="0"/>
  </r>
  <r>
    <n v="2019"/>
    <s v="117"/>
    <s v="4470098"/>
    <m/>
    <n v="-0.2"/>
    <s v="1371 - Day-Ahead Operating Res"/>
    <n v="5"/>
    <m/>
    <s v="G0000117"/>
    <s v="PJM"/>
    <n v="0"/>
    <s v="2019-05-01"/>
    <s v="PJM_ER8670"/>
    <x v="0"/>
    <x v="0"/>
    <x v="0"/>
    <x v="0"/>
  </r>
  <r>
    <n v="2019"/>
    <s v="117"/>
    <s v="4470098"/>
    <m/>
    <n v="0.22"/>
    <s v="1371 - Day-Ahead Operating Res"/>
    <n v="5"/>
    <m/>
    <s v="G0000117"/>
    <s v="PJM"/>
    <n v="0"/>
    <s v="2019-05-31"/>
    <s v="PJM_A_8675"/>
    <x v="0"/>
    <x v="0"/>
    <x v="0"/>
    <x v="0"/>
  </r>
  <r>
    <n v="2019"/>
    <s v="117"/>
    <s v="4470098"/>
    <m/>
    <n v="0.01"/>
    <s v="1371 - Day-Ahead Operating Res"/>
    <n v="5"/>
    <m/>
    <s v="G0000117"/>
    <s v="PJM"/>
    <n v="0"/>
    <s v="2019-05-31"/>
    <s v="PJM_E_3159"/>
    <x v="0"/>
    <x v="0"/>
    <x v="0"/>
    <x v="0"/>
  </r>
  <r>
    <n v="2019"/>
    <s v="117"/>
    <s v="4470098"/>
    <m/>
    <n v="-2160.5300000000002"/>
    <s v="1375 - Balancing Operating Res"/>
    <n v="5"/>
    <m/>
    <s v="G0000117"/>
    <s v="PJM"/>
    <n v="0"/>
    <s v="2019-05-01"/>
    <s v="PJM_ER8670"/>
    <x v="0"/>
    <x v="0"/>
    <x v="0"/>
    <x v="0"/>
  </r>
  <r>
    <n v="2019"/>
    <s v="117"/>
    <s v="4470098"/>
    <m/>
    <n v="2329.7600000000002"/>
    <s v="1375 - Balancing Operating Res"/>
    <n v="5"/>
    <m/>
    <s v="G0000117"/>
    <s v="PJM"/>
    <n v="0"/>
    <s v="2019-05-31"/>
    <s v="PJM_A_8675"/>
    <x v="0"/>
    <x v="0"/>
    <x v="0"/>
    <x v="0"/>
  </r>
  <r>
    <n v="2019"/>
    <s v="117"/>
    <s v="4470098"/>
    <m/>
    <n v="1021.65"/>
    <s v="1375 - Balancing Operating Res"/>
    <n v="5"/>
    <m/>
    <s v="G0000117"/>
    <s v="PJM"/>
    <n v="0"/>
    <s v="2019-05-31"/>
    <s v="PJM_E_3159"/>
    <x v="0"/>
    <x v="0"/>
    <x v="0"/>
    <x v="0"/>
  </r>
  <r>
    <n v="2019"/>
    <s v="117"/>
    <s v="4470098"/>
    <m/>
    <n v="-59.79"/>
    <s v="1375A - Adj. to Balancing Oper"/>
    <n v="5"/>
    <m/>
    <s v="G0000117"/>
    <s v="PJM"/>
    <n v="0"/>
    <s v="2019-05-31"/>
    <s v="PJM_A_8675"/>
    <x v="0"/>
    <x v="0"/>
    <x v="0"/>
    <x v="0"/>
  </r>
  <r>
    <n v="2019"/>
    <s v="117"/>
    <s v="4470098"/>
    <m/>
    <n v="0.02"/>
    <s v="1376 - Balancing Operating Res"/>
    <n v="5"/>
    <m/>
    <s v="G0000117"/>
    <s v="PJM"/>
    <n v="0"/>
    <s v="2019-05-01"/>
    <s v="PJM_ER8670"/>
    <x v="0"/>
    <x v="0"/>
    <x v="0"/>
    <x v="0"/>
  </r>
  <r>
    <n v="2019"/>
    <s v="117"/>
    <s v="4470098"/>
    <m/>
    <n v="-7.0000000000000007E-2"/>
    <s v="1376 - Balancing Operating Res"/>
    <n v="5"/>
    <m/>
    <s v="G0000117"/>
    <s v="PJM"/>
    <n v="0"/>
    <s v="2019-05-31"/>
    <s v="PJM_A_8675"/>
    <x v="0"/>
    <x v="0"/>
    <x v="0"/>
    <x v="0"/>
  </r>
  <r>
    <n v="2019"/>
    <s v="117"/>
    <s v="4470098"/>
    <m/>
    <n v="-1.24"/>
    <s v="1378 - Reactive Services Charg"/>
    <n v="5"/>
    <m/>
    <s v="G0000117"/>
    <s v="PJM"/>
    <n v="0"/>
    <s v="2019-05-01"/>
    <s v="PJM_ER8670"/>
    <x v="0"/>
    <x v="0"/>
    <x v="0"/>
    <x v="0"/>
  </r>
  <r>
    <n v="2019"/>
    <s v="117"/>
    <s v="4470098"/>
    <m/>
    <n v="1.24"/>
    <s v="1378 - Reactive Services Charg"/>
    <n v="5"/>
    <m/>
    <s v="G0000117"/>
    <s v="PJM"/>
    <n v="0"/>
    <s v="2019-05-31"/>
    <s v="PJM_A_8675"/>
    <x v="0"/>
    <x v="0"/>
    <x v="0"/>
    <x v="0"/>
  </r>
  <r>
    <n v="2019"/>
    <s v="117"/>
    <s v="4470098"/>
    <m/>
    <n v="200.33"/>
    <s v="2370 - Day-Ahead Operating Res"/>
    <n v="5"/>
    <m/>
    <s v="G0000117"/>
    <s v="PJM"/>
    <n v="0"/>
    <s v="2019-05-01"/>
    <s v="PJM_ER8670"/>
    <x v="0"/>
    <x v="0"/>
    <x v="0"/>
    <x v="0"/>
  </r>
  <r>
    <n v="2019"/>
    <s v="117"/>
    <s v="4470098"/>
    <m/>
    <n v="-200.33"/>
    <s v="2370 - Day-Ahead Operating Res"/>
    <n v="5"/>
    <m/>
    <s v="G0000117"/>
    <s v="PJM"/>
    <n v="0"/>
    <s v="2019-05-31"/>
    <s v="PJM_A_8675"/>
    <x v="0"/>
    <x v="0"/>
    <x v="0"/>
    <x v="0"/>
  </r>
  <r>
    <n v="2019"/>
    <s v="117"/>
    <s v="4470098"/>
    <m/>
    <n v="-951.32"/>
    <s v="2370 - Day-Ahead Operating Res"/>
    <n v="5"/>
    <m/>
    <s v="G0000117"/>
    <s v="PJM"/>
    <n v="0"/>
    <s v="2019-05-31"/>
    <s v="PJM_E_3159"/>
    <x v="0"/>
    <x v="0"/>
    <x v="0"/>
    <x v="0"/>
  </r>
  <r>
    <n v="2019"/>
    <s v="117"/>
    <s v="4470098"/>
    <m/>
    <n v="7101.95"/>
    <s v="2375 - Balancing Operating Res"/>
    <n v="5"/>
    <m/>
    <s v="G0000117"/>
    <s v="PJM"/>
    <n v="0"/>
    <s v="2019-05-01"/>
    <s v="PJM_ER8670"/>
    <x v="0"/>
    <x v="0"/>
    <x v="0"/>
    <x v="0"/>
  </r>
  <r>
    <n v="2019"/>
    <s v="117"/>
    <s v="4470098"/>
    <m/>
    <n v="-27521.16"/>
    <s v="2375 - Balancing Operating Res"/>
    <n v="5"/>
    <m/>
    <s v="G0000117"/>
    <s v="PJM"/>
    <n v="0"/>
    <s v="2019-05-31"/>
    <s v="PJM_A_8675"/>
    <x v="0"/>
    <x v="0"/>
    <x v="0"/>
    <x v="0"/>
  </r>
  <r>
    <n v="2019"/>
    <s v="117"/>
    <s v="4470098"/>
    <m/>
    <n v="-230.43"/>
    <s v="2375 - Balancing Operating Res"/>
    <n v="5"/>
    <m/>
    <s v="G0000117"/>
    <s v="PJM"/>
    <n v="0"/>
    <s v="2019-05-31"/>
    <s v="PJM_E_3159"/>
    <x v="0"/>
    <x v="0"/>
    <x v="0"/>
    <x v="0"/>
  </r>
  <r>
    <n v="2019"/>
    <s v="117"/>
    <s v="4470099"/>
    <m/>
    <n v="92712.6"/>
    <s v="2600 - RPM Auction Credit"/>
    <n v="5"/>
    <m/>
    <s v="G0000117"/>
    <s v="PJM"/>
    <n v="0"/>
    <s v="2019-05-01"/>
    <s v="PJM_ER8670"/>
    <x v="1"/>
    <x v="0"/>
    <x v="0"/>
    <x v="0"/>
  </r>
  <r>
    <n v="2019"/>
    <s v="117"/>
    <s v="4470099"/>
    <m/>
    <n v="-92712.6"/>
    <s v="2600 - RPM Auction Credit"/>
    <n v="5"/>
    <m/>
    <s v="G0000117"/>
    <s v="PJM"/>
    <n v="0"/>
    <s v="2019-05-31"/>
    <s v="PJM_A_8675"/>
    <x v="1"/>
    <x v="0"/>
    <x v="0"/>
    <x v="0"/>
  </r>
  <r>
    <n v="2019"/>
    <s v="117"/>
    <s v="4470099"/>
    <m/>
    <n v="-95803.02"/>
    <s v="2600 - RPM Auction Credit"/>
    <n v="5"/>
    <m/>
    <s v="G0000117"/>
    <s v="PJM"/>
    <n v="0"/>
    <s v="2019-05-31"/>
    <s v="PJM_E_3159"/>
    <x v="1"/>
    <x v="0"/>
    <x v="0"/>
    <x v="0"/>
  </r>
  <r>
    <n v="2019"/>
    <s v="117"/>
    <s v="4470100"/>
    <m/>
    <n v="68110.210000000006"/>
    <s v="2211 - Transmission Congestion"/>
    <n v="5"/>
    <m/>
    <s v="G0000117"/>
    <s v="PJM"/>
    <n v="0"/>
    <s v="2019-05-01"/>
    <s v="PJM_ER8670"/>
    <x v="0"/>
    <x v="0"/>
    <x v="0"/>
    <x v="0"/>
  </r>
  <r>
    <n v="2019"/>
    <s v="117"/>
    <s v="4470100"/>
    <m/>
    <n v="-66533.16"/>
    <s v="2211 - Transmission Congestion"/>
    <n v="5"/>
    <m/>
    <s v="G0000117"/>
    <s v="PJM"/>
    <n v="0"/>
    <s v="2019-05-31"/>
    <s v="PJM_A_8675"/>
    <x v="0"/>
    <x v="0"/>
    <x v="0"/>
    <x v="0"/>
  </r>
  <r>
    <n v="2019"/>
    <s v="117"/>
    <s v="4470100"/>
    <m/>
    <n v="-24629.22"/>
    <s v="2211 - Transmission Congestion"/>
    <n v="5"/>
    <m/>
    <s v="G0000117"/>
    <s v="PJM"/>
    <n v="0"/>
    <s v="2019-05-31"/>
    <s v="PJM_E_3159"/>
    <x v="0"/>
    <x v="0"/>
    <x v="0"/>
    <x v="0"/>
  </r>
  <r>
    <n v="2019"/>
    <s v="117"/>
    <s v="4470100"/>
    <m/>
    <n v="-42018.69"/>
    <s v="2217 - Planning Period Excess"/>
    <n v="5"/>
    <m/>
    <s v="G0000117"/>
    <s v="PJM"/>
    <n v="0"/>
    <s v="2019-05-31"/>
    <s v="PJM_INV_E"/>
    <x v="0"/>
    <x v="0"/>
    <x v="0"/>
    <x v="0"/>
  </r>
  <r>
    <n v="2019"/>
    <s v="117"/>
    <s v="4470103"/>
    <m/>
    <n v="1628033.91"/>
    <s v="1200 - Day-ahead Spot Market E"/>
    <n v="5"/>
    <s v="KWH"/>
    <s v="G0000117"/>
    <s v="PJM"/>
    <n v="59681200"/>
    <s v="2019-05-01"/>
    <s v="CA0044-D"/>
    <x v="0"/>
    <x v="0"/>
    <x v="0"/>
    <x v="0"/>
  </r>
  <r>
    <n v="2019"/>
    <s v="117"/>
    <s v="4470103"/>
    <m/>
    <n v="-739879.42"/>
    <s v="1200 - Day-ahead Spot Market E"/>
    <n v="5"/>
    <s v="KWH"/>
    <s v="G0000117"/>
    <s v="PJM"/>
    <n v="-30380340"/>
    <s v="2019-05-31"/>
    <s v="CA0044-D"/>
    <x v="0"/>
    <x v="0"/>
    <x v="0"/>
    <x v="0"/>
  </r>
  <r>
    <n v="2019"/>
    <s v="117"/>
    <s v="4470103"/>
    <m/>
    <n v="-1770155.99"/>
    <s v="1200 - Day-ahead Spot Market E"/>
    <n v="5"/>
    <s v="KWH"/>
    <s v="G0000117"/>
    <s v="PJM"/>
    <n v="-59681200"/>
    <s v="2019-05-31"/>
    <s v="CA0048"/>
    <x v="0"/>
    <x v="0"/>
    <x v="0"/>
    <x v="0"/>
  </r>
  <r>
    <n v="2019"/>
    <s v="117"/>
    <s v="4470103"/>
    <m/>
    <n v="270551.03999999998"/>
    <s v="1205 - Balancing Spot Market E"/>
    <n v="5"/>
    <s v="KWH"/>
    <s v="G0000117"/>
    <s v="PJM"/>
    <n v="11136430"/>
    <s v="2019-05-01"/>
    <s v="CA0044-D"/>
    <x v="0"/>
    <x v="0"/>
    <x v="0"/>
    <x v="0"/>
  </r>
  <r>
    <n v="2019"/>
    <s v="117"/>
    <s v="4470103"/>
    <m/>
    <n v="-416575.25"/>
    <s v="1205 - Balancing Spot Market E"/>
    <n v="5"/>
    <s v="KWH"/>
    <s v="G0000117"/>
    <s v="PJM"/>
    <n v="-19273296"/>
    <s v="2019-05-31"/>
    <s v="CA0044-D"/>
    <x v="0"/>
    <x v="0"/>
    <x v="0"/>
    <x v="0"/>
  </r>
  <r>
    <n v="2019"/>
    <s v="117"/>
    <s v="4470103"/>
    <m/>
    <n v="-305050.33"/>
    <s v="1205 - Balancing Spot Market E"/>
    <n v="5"/>
    <s v="KWH"/>
    <s v="G0000117"/>
    <s v="PJM"/>
    <n v="-11136430"/>
    <s v="2019-05-31"/>
    <s v="CA0048"/>
    <x v="0"/>
    <x v="0"/>
    <x v="0"/>
    <x v="0"/>
  </r>
  <r>
    <n v="2019"/>
    <s v="117"/>
    <s v="4470107"/>
    <m/>
    <n v="-0.21"/>
    <s v="Network Integration Transmissi"/>
    <n v="5"/>
    <m/>
    <s v="G0000117"/>
    <s v="PJM"/>
    <n v="0"/>
    <s v="2019-05-31"/>
    <s v="PJM_NITS_A"/>
    <x v="0"/>
    <x v="0"/>
    <x v="0"/>
    <x v="0"/>
  </r>
  <r>
    <n v="2019"/>
    <s v="117"/>
    <s v="4470112"/>
    <m/>
    <n v="2998.75"/>
    <s v="Duquesne Ratio Adjustment"/>
    <n v="5"/>
    <s v="KWH"/>
    <s v="G0000117"/>
    <s v="DLPM"/>
    <n v="0"/>
    <s v="2019-05-01"/>
    <s v="OFFSYS_E"/>
    <x v="0"/>
    <x v="0"/>
    <x v="9"/>
    <x v="0"/>
  </r>
  <r>
    <n v="2019"/>
    <s v="117"/>
    <s v="4470112"/>
    <m/>
    <n v="-2998.49"/>
    <s v="Duquesne Ratio Adjustment"/>
    <n v="5"/>
    <s v="KWH"/>
    <s v="G0000117"/>
    <s v="DLPM"/>
    <n v="0"/>
    <s v="2019-05-31"/>
    <s v="OFFSYS_A"/>
    <x v="0"/>
    <x v="0"/>
    <x v="9"/>
    <x v="0"/>
  </r>
  <r>
    <n v="2019"/>
    <s v="117"/>
    <s v="4470112"/>
    <m/>
    <n v="313.43"/>
    <s v="Duquesne Ratio Adjustment"/>
    <n v="5"/>
    <s v="KWH"/>
    <s v="G0000117"/>
    <s v="DLPM"/>
    <n v="0"/>
    <s v="2019-05-31"/>
    <s v="OFFSYS_E"/>
    <x v="0"/>
    <x v="0"/>
    <x v="9"/>
    <x v="0"/>
  </r>
  <r>
    <n v="2019"/>
    <s v="117"/>
    <s v="4470112"/>
    <m/>
    <n v="69055.520000000004"/>
    <s v="Hedge activity"/>
    <n v="5"/>
    <s v="KWH"/>
    <s v="G0000117"/>
    <s v="DLPM"/>
    <n v="1384000"/>
    <s v="2019-05-01"/>
    <s v="OFFSYS_E"/>
    <x v="0"/>
    <x v="0"/>
    <x v="9"/>
    <x v="0"/>
  </r>
  <r>
    <n v="2019"/>
    <s v="117"/>
    <s v="4470112"/>
    <m/>
    <n v="-69049.649999999994"/>
    <s v="Hedge activity"/>
    <n v="5"/>
    <s v="KWH"/>
    <s v="G0000117"/>
    <s v="DLPM"/>
    <n v="-1384000"/>
    <s v="2019-05-31"/>
    <s v="OFFSYS_A"/>
    <x v="0"/>
    <x v="0"/>
    <x v="9"/>
    <x v="0"/>
  </r>
  <r>
    <n v="2019"/>
    <s v="117"/>
    <s v="4470112"/>
    <m/>
    <n v="-18697.099999999999"/>
    <s v="Hedge activity"/>
    <n v="5"/>
    <s v="KWH"/>
    <s v="G0000117"/>
    <s v="DLPM"/>
    <n v="-374000"/>
    <s v="2019-05-31"/>
    <s v="OFFSYS_E"/>
    <x v="0"/>
    <x v="0"/>
    <x v="9"/>
    <x v="0"/>
  </r>
  <r>
    <n v="2019"/>
    <s v="117"/>
    <s v="4470115"/>
    <m/>
    <n v="-1234.4100000000001"/>
    <s v="1250 - Meter Correction Charge"/>
    <n v="5"/>
    <m/>
    <s v="G0000117"/>
    <s v="PJM"/>
    <n v="0"/>
    <s v="2019-05-31"/>
    <s v="PJM_A_8675"/>
    <x v="0"/>
    <x v="0"/>
    <x v="0"/>
    <x v="0"/>
  </r>
  <r>
    <n v="2019"/>
    <s v="117"/>
    <s v="4470115"/>
    <m/>
    <n v="49.63"/>
    <s v="1250 - Meter Error Correction"/>
    <n v="5"/>
    <m/>
    <s v="G0000117"/>
    <s v="PJM"/>
    <n v="0"/>
    <s v="2019-05-31"/>
    <s v="PJM_A_8675"/>
    <x v="0"/>
    <x v="0"/>
    <x v="0"/>
    <x v="0"/>
  </r>
  <r>
    <n v="2019"/>
    <s v="117"/>
    <s v="4470115"/>
    <m/>
    <n v="-688.18"/>
    <s v="1250A - Adj. to Meter Error Co"/>
    <n v="5"/>
    <m/>
    <s v="G0000117"/>
    <s v="PJM"/>
    <n v="0"/>
    <s v="2019-05-31"/>
    <s v="PJM_A_8675"/>
    <x v="0"/>
    <x v="0"/>
    <x v="0"/>
    <x v="0"/>
  </r>
  <r>
    <n v="2019"/>
    <s v="117"/>
    <s v="4470116"/>
    <m/>
    <n v="-8604.93"/>
    <s v="1250 - Meter Correction Charge"/>
    <n v="5"/>
    <m/>
    <s v="G0000117"/>
    <s v="PJM"/>
    <n v="0"/>
    <s v="2019-05-31"/>
    <s v="PJM_A_8675"/>
    <x v="0"/>
    <x v="0"/>
    <x v="0"/>
    <x v="0"/>
  </r>
  <r>
    <n v="2019"/>
    <s v="117"/>
    <s v="4470116"/>
    <m/>
    <n v="345.92"/>
    <s v="1250 - Meter Error Correction"/>
    <n v="5"/>
    <m/>
    <s v="G0000117"/>
    <s v="PJM"/>
    <n v="0"/>
    <s v="2019-05-31"/>
    <s v="PJM_A_8675"/>
    <x v="0"/>
    <x v="0"/>
    <x v="0"/>
    <x v="0"/>
  </r>
  <r>
    <n v="2019"/>
    <s v="117"/>
    <s v="4470116"/>
    <m/>
    <n v="-4223.51"/>
    <s v="1250A - Adj. to Meter Error Co"/>
    <n v="5"/>
    <m/>
    <s v="G0000117"/>
    <s v="PJM"/>
    <n v="0"/>
    <s v="2019-05-31"/>
    <s v="PJM_A_8675"/>
    <x v="0"/>
    <x v="0"/>
    <x v="0"/>
    <x v="0"/>
  </r>
  <r>
    <n v="2019"/>
    <s v="117"/>
    <s v="4470126"/>
    <m/>
    <n v="20115.36"/>
    <s v="1210 - Day-Ahead Transmission"/>
    <n v="5"/>
    <m/>
    <s v="G0000117"/>
    <s v="PJM"/>
    <n v="0"/>
    <s v="2019-05-01"/>
    <s v="PJM_ER8670"/>
    <x v="0"/>
    <x v="0"/>
    <x v="0"/>
    <x v="0"/>
  </r>
  <r>
    <n v="2019"/>
    <s v="117"/>
    <s v="4470126"/>
    <m/>
    <n v="-37092.28"/>
    <s v="1210 - Day-Ahead Transmission"/>
    <n v="5"/>
    <m/>
    <s v="G0000117"/>
    <s v="PJM"/>
    <n v="0"/>
    <s v="2019-05-31"/>
    <s v="PJM_A_8675"/>
    <x v="0"/>
    <x v="0"/>
    <x v="0"/>
    <x v="0"/>
  </r>
  <r>
    <n v="2019"/>
    <s v="117"/>
    <s v="4470126"/>
    <m/>
    <n v="-25812.61"/>
    <s v="1210 - Day-Ahead Transmission"/>
    <n v="5"/>
    <m/>
    <s v="G0000117"/>
    <s v="PJM"/>
    <n v="0"/>
    <s v="2019-05-31"/>
    <s v="PJM_E_3159"/>
    <x v="0"/>
    <x v="0"/>
    <x v="0"/>
    <x v="0"/>
  </r>
  <r>
    <n v="2019"/>
    <s v="117"/>
    <s v="4470126"/>
    <m/>
    <n v="-3954.49"/>
    <s v="1215 - Balancing Transmission"/>
    <n v="5"/>
    <m/>
    <s v="G0000117"/>
    <s v="PJM"/>
    <n v="0"/>
    <s v="2019-05-01"/>
    <s v="PJM_ER8670"/>
    <x v="0"/>
    <x v="0"/>
    <x v="0"/>
    <x v="0"/>
  </r>
  <r>
    <n v="2019"/>
    <s v="117"/>
    <s v="4470126"/>
    <m/>
    <n v="49784.03"/>
    <s v="1215 - Balancing Transmission"/>
    <n v="5"/>
    <m/>
    <s v="G0000117"/>
    <s v="PJM"/>
    <n v="0"/>
    <s v="2019-05-31"/>
    <s v="PJM_A_8675"/>
    <x v="0"/>
    <x v="0"/>
    <x v="0"/>
    <x v="0"/>
  </r>
  <r>
    <n v="2019"/>
    <s v="117"/>
    <s v="4470126"/>
    <m/>
    <n v="-5493.98"/>
    <s v="1215 - Balancing Transmission"/>
    <n v="5"/>
    <m/>
    <s v="G0000117"/>
    <s v="PJM"/>
    <n v="0"/>
    <s v="2019-05-31"/>
    <s v="PJM_E_3159"/>
    <x v="0"/>
    <x v="0"/>
    <x v="0"/>
    <x v="0"/>
  </r>
  <r>
    <n v="2019"/>
    <s v="117"/>
    <s v="4470126"/>
    <m/>
    <n v="-3339.46"/>
    <s v="2215 - Balancing Transmission"/>
    <n v="5"/>
    <m/>
    <s v="G0000117"/>
    <s v="PJM"/>
    <n v="0"/>
    <s v="2019-05-01"/>
    <s v="PJM_ER8670"/>
    <x v="0"/>
    <x v="0"/>
    <x v="0"/>
    <x v="0"/>
  </r>
  <r>
    <n v="2019"/>
    <s v="117"/>
    <s v="4470126"/>
    <m/>
    <n v="3571.48"/>
    <s v="2215 - Balancing Transmission"/>
    <n v="5"/>
    <m/>
    <s v="G0000117"/>
    <s v="PJM"/>
    <n v="0"/>
    <s v="2019-05-31"/>
    <s v="PJM_A_8675"/>
    <x v="0"/>
    <x v="0"/>
    <x v="0"/>
    <x v="0"/>
  </r>
  <r>
    <n v="2019"/>
    <s v="117"/>
    <s v="4470126"/>
    <m/>
    <n v="9225.26"/>
    <s v="2215 - Balancing Transmission"/>
    <n v="5"/>
    <m/>
    <s v="G0000117"/>
    <s v="PJM"/>
    <n v="0"/>
    <s v="2019-05-31"/>
    <s v="PJM_E_3159"/>
    <x v="0"/>
    <x v="0"/>
    <x v="0"/>
    <x v="0"/>
  </r>
  <r>
    <n v="2019"/>
    <s v="117"/>
    <s v="4470126"/>
    <m/>
    <n v="-18.920000000000002"/>
    <s v="2215A - Balancing Transmission"/>
    <n v="5"/>
    <m/>
    <s v="G0000117"/>
    <s v="PJM"/>
    <n v="0"/>
    <s v="2019-05-31"/>
    <s v="PJM_A_8675"/>
    <x v="0"/>
    <x v="0"/>
    <x v="0"/>
    <x v="0"/>
  </r>
  <r>
    <n v="2019"/>
    <s v="117"/>
    <s v="4470127"/>
    <s v="413"/>
    <n v="15300.41"/>
    <s v="Capacity Rev from WPCo"/>
    <n v="5"/>
    <m/>
    <s v="G0000117"/>
    <s v="PJM"/>
    <n v="0"/>
    <s v="2019-05-01"/>
    <s v="PJM_WCAP_E"/>
    <x v="1"/>
    <x v="0"/>
    <x v="0"/>
    <x v="0"/>
  </r>
  <r>
    <n v="2019"/>
    <s v="117"/>
    <s v="4470127"/>
    <s v="413"/>
    <n v="-15300.41"/>
    <s v="Capacity Rev from WPCo"/>
    <n v="5"/>
    <m/>
    <s v="G0000117"/>
    <s v="PJM"/>
    <n v="0"/>
    <s v="2019-05-31"/>
    <s v="PJM_WCAP_A"/>
    <x v="1"/>
    <x v="0"/>
    <x v="0"/>
    <x v="0"/>
  </r>
  <r>
    <n v="2019"/>
    <s v="117"/>
    <s v="4470127"/>
    <s v="413"/>
    <n v="-15810.42"/>
    <s v="Capacity Rev from WPCo"/>
    <n v="5"/>
    <m/>
    <s v="G0000117"/>
    <s v="PJM"/>
    <n v="0"/>
    <s v="2019-05-31"/>
    <s v="PJM_WCAP_E"/>
    <x v="1"/>
    <x v="0"/>
    <x v="0"/>
    <x v="0"/>
  </r>
  <r>
    <n v="2019"/>
    <s v="117"/>
    <s v="4470131"/>
    <m/>
    <n v="-36376.99"/>
    <s v="1200 - Day-Ahead Spot Market E"/>
    <n v="5"/>
    <s v="KWH"/>
    <s v="G0000117"/>
    <s v="PJM"/>
    <n v="-1370669"/>
    <s v="2019-05-01"/>
    <s v="PJM_ER9373"/>
    <x v="0"/>
    <x v="0"/>
    <x v="0"/>
    <x v="0"/>
  </r>
  <r>
    <n v="2019"/>
    <s v="117"/>
    <s v="4470131"/>
    <m/>
    <n v="36373.910000000003"/>
    <s v="1200 - Day-Ahead Spot Market E"/>
    <n v="5"/>
    <s v="KWH"/>
    <s v="G0000117"/>
    <s v="PJM"/>
    <n v="1370546"/>
    <s v="2019-05-31"/>
    <s v="PJM_A_9378"/>
    <x v="0"/>
    <x v="0"/>
    <x v="0"/>
    <x v="0"/>
  </r>
  <r>
    <n v="2019"/>
    <s v="117"/>
    <s v="4470131"/>
    <m/>
    <n v="9167.75"/>
    <s v="1200 - Day-Ahead Spot Market E"/>
    <n v="5"/>
    <s v="KWH"/>
    <s v="G0000117"/>
    <s v="PJM"/>
    <n v="361146"/>
    <s v="2019-05-31"/>
    <s v="PJM_E_4583"/>
    <x v="0"/>
    <x v="0"/>
    <x v="0"/>
    <x v="0"/>
  </r>
  <r>
    <n v="2019"/>
    <s v="117"/>
    <s v="4470131"/>
    <m/>
    <n v="377.04"/>
    <s v="1205 - Balancing Spot Market E"/>
    <n v="5"/>
    <s v="KWH"/>
    <s v="G0000117"/>
    <s v="PJM"/>
    <n v="10033"/>
    <s v="2019-05-01"/>
    <s v="PJM_ER9373"/>
    <x v="0"/>
    <x v="0"/>
    <x v="0"/>
    <x v="0"/>
  </r>
  <r>
    <n v="2019"/>
    <s v="117"/>
    <s v="4470131"/>
    <m/>
    <n v="-377.03"/>
    <s v="1205 - Balancing Spot Market E"/>
    <n v="5"/>
    <s v="KWH"/>
    <s v="G0000117"/>
    <s v="PJM"/>
    <n v="-10033"/>
    <s v="2019-05-31"/>
    <s v="PJM_A_9378"/>
    <x v="0"/>
    <x v="0"/>
    <x v="0"/>
    <x v="0"/>
  </r>
  <r>
    <n v="2019"/>
    <s v="117"/>
    <s v="4470131"/>
    <m/>
    <n v="199.67"/>
    <s v="1205 - Balancing Spot Market E"/>
    <n v="5"/>
    <s v="KWH"/>
    <s v="G0000117"/>
    <s v="PJM"/>
    <n v="6882"/>
    <s v="2019-05-31"/>
    <s v="PJM_E_4583"/>
    <x v="0"/>
    <x v="0"/>
    <x v="0"/>
    <x v="0"/>
  </r>
  <r>
    <n v="2019"/>
    <s v="117"/>
    <s v="4470131"/>
    <m/>
    <n v="-477.74"/>
    <s v="1210 - Day-Ahead Transmission"/>
    <n v="5"/>
    <m/>
    <s v="G0000117"/>
    <s v="PJM"/>
    <n v="0"/>
    <s v="2019-05-01"/>
    <s v="PJM_ER9373"/>
    <x v="0"/>
    <x v="0"/>
    <x v="0"/>
    <x v="0"/>
  </r>
  <r>
    <n v="2019"/>
    <s v="117"/>
    <s v="4470131"/>
    <m/>
    <n v="477.69"/>
    <s v="1210 - Day-Ahead Transmission"/>
    <n v="5"/>
    <m/>
    <s v="G0000117"/>
    <s v="PJM"/>
    <n v="0"/>
    <s v="2019-05-31"/>
    <s v="PJM_A_9378"/>
    <x v="0"/>
    <x v="0"/>
    <x v="0"/>
    <x v="0"/>
  </r>
  <r>
    <n v="2019"/>
    <s v="117"/>
    <s v="4470131"/>
    <m/>
    <n v="251.24"/>
    <s v="1210 - Day-Ahead Transmission"/>
    <n v="5"/>
    <m/>
    <s v="G0000117"/>
    <s v="PJM"/>
    <n v="0"/>
    <s v="2019-05-31"/>
    <s v="PJM_E_4583"/>
    <x v="0"/>
    <x v="0"/>
    <x v="0"/>
    <x v="0"/>
  </r>
  <r>
    <n v="2019"/>
    <s v="117"/>
    <s v="4470131"/>
    <m/>
    <n v="-16.59"/>
    <s v="1215 - Balancing Transmission"/>
    <n v="5"/>
    <m/>
    <s v="G0000117"/>
    <s v="PJM"/>
    <n v="0"/>
    <s v="2019-05-01"/>
    <s v="PJM_ER9373"/>
    <x v="0"/>
    <x v="0"/>
    <x v="0"/>
    <x v="0"/>
  </r>
  <r>
    <n v="2019"/>
    <s v="117"/>
    <s v="4470131"/>
    <m/>
    <n v="16.59"/>
    <s v="1215 - Balancing Transmission"/>
    <n v="5"/>
    <m/>
    <s v="G0000117"/>
    <s v="PJM"/>
    <n v="0"/>
    <s v="2019-05-31"/>
    <s v="PJM_A_9378"/>
    <x v="0"/>
    <x v="0"/>
    <x v="0"/>
    <x v="0"/>
  </r>
  <r>
    <n v="2019"/>
    <s v="117"/>
    <s v="4470131"/>
    <m/>
    <n v="7.38"/>
    <s v="1215 - Balancing Transmission"/>
    <n v="5"/>
    <m/>
    <s v="G0000117"/>
    <s v="PJM"/>
    <n v="0"/>
    <s v="2019-05-31"/>
    <s v="PJM_E_4583"/>
    <x v="0"/>
    <x v="0"/>
    <x v="0"/>
    <x v="0"/>
  </r>
  <r>
    <n v="2019"/>
    <s v="117"/>
    <s v="4470131"/>
    <m/>
    <n v="19.37"/>
    <s v="1220 - Day-Ahead Transmission"/>
    <n v="5"/>
    <m/>
    <s v="G0000117"/>
    <s v="PJM"/>
    <n v="0"/>
    <s v="2019-05-01"/>
    <s v="PJM_ER9373"/>
    <x v="0"/>
    <x v="0"/>
    <x v="0"/>
    <x v="0"/>
  </r>
  <r>
    <n v="2019"/>
    <s v="117"/>
    <s v="4470131"/>
    <m/>
    <n v="-19.350000000000001"/>
    <s v="1220 - Day-Ahead Transmission"/>
    <n v="5"/>
    <m/>
    <s v="G0000117"/>
    <s v="PJM"/>
    <n v="0"/>
    <s v="2019-05-31"/>
    <s v="PJM_A_9378"/>
    <x v="0"/>
    <x v="0"/>
    <x v="0"/>
    <x v="0"/>
  </r>
  <r>
    <n v="2019"/>
    <s v="117"/>
    <s v="4470131"/>
    <m/>
    <n v="9"/>
    <s v="1220 - Day-Ahead Transmission"/>
    <n v="5"/>
    <m/>
    <s v="G0000117"/>
    <s v="PJM"/>
    <n v="0"/>
    <s v="2019-05-31"/>
    <s v="PJM_E_4583"/>
    <x v="0"/>
    <x v="0"/>
    <x v="0"/>
    <x v="0"/>
  </r>
  <r>
    <n v="2019"/>
    <s v="117"/>
    <s v="4470131"/>
    <m/>
    <n v="-1.86"/>
    <s v="1225 - Balancing Transmission"/>
    <n v="5"/>
    <m/>
    <s v="G0000117"/>
    <s v="PJM"/>
    <n v="0"/>
    <s v="2019-05-01"/>
    <s v="PJM_ER9373"/>
    <x v="0"/>
    <x v="0"/>
    <x v="0"/>
    <x v="0"/>
  </r>
  <r>
    <n v="2019"/>
    <s v="117"/>
    <s v="4470131"/>
    <m/>
    <n v="1.86"/>
    <s v="1225 - Balancing Transmission"/>
    <n v="5"/>
    <m/>
    <s v="G0000117"/>
    <s v="PJM"/>
    <n v="0"/>
    <s v="2019-05-31"/>
    <s v="PJM_A_9378"/>
    <x v="0"/>
    <x v="0"/>
    <x v="0"/>
    <x v="0"/>
  </r>
  <r>
    <n v="2019"/>
    <s v="117"/>
    <s v="4470131"/>
    <m/>
    <n v="0.74"/>
    <s v="1225 - Balancing Transmission"/>
    <n v="5"/>
    <m/>
    <s v="G0000117"/>
    <s v="PJM"/>
    <n v="0"/>
    <s v="2019-05-31"/>
    <s v="PJM_E_4583"/>
    <x v="0"/>
    <x v="0"/>
    <x v="0"/>
    <x v="0"/>
  </r>
  <r>
    <n v="2019"/>
    <s v="117"/>
    <s v="4470131"/>
    <m/>
    <n v="-10.41"/>
    <s v="1230 - Inadvertent Interchange"/>
    <n v="5"/>
    <m/>
    <s v="G0000117"/>
    <s v="PJM"/>
    <n v="0"/>
    <s v="2019-05-01"/>
    <s v="PJM_ER9373"/>
    <x v="0"/>
    <x v="0"/>
    <x v="0"/>
    <x v="0"/>
  </r>
  <r>
    <n v="2019"/>
    <s v="117"/>
    <s v="4470131"/>
    <m/>
    <n v="10.4"/>
    <s v="1230 - Inadvertent Interchange"/>
    <n v="5"/>
    <m/>
    <s v="G0000117"/>
    <s v="PJM"/>
    <n v="0"/>
    <s v="2019-05-31"/>
    <s v="PJM_A_9378"/>
    <x v="0"/>
    <x v="0"/>
    <x v="0"/>
    <x v="0"/>
  </r>
  <r>
    <n v="2019"/>
    <s v="117"/>
    <s v="4470131"/>
    <m/>
    <n v="-0.81"/>
    <s v="1230 - Inadvertent Interchange"/>
    <n v="5"/>
    <m/>
    <s v="G0000117"/>
    <s v="PJM"/>
    <n v="0"/>
    <s v="2019-05-31"/>
    <s v="PJM_E_4583"/>
    <x v="0"/>
    <x v="0"/>
    <x v="0"/>
    <x v="0"/>
  </r>
  <r>
    <n v="2019"/>
    <s v="117"/>
    <s v="4470131"/>
    <m/>
    <n v="1.2"/>
    <s v="1242 - Day-Ahead Load Response"/>
    <n v="5"/>
    <m/>
    <s v="G0000117"/>
    <s v="PJM"/>
    <n v="0"/>
    <s v="2019-05-31"/>
    <s v="PJM_A_9378"/>
    <x v="0"/>
    <x v="0"/>
    <x v="0"/>
    <x v="0"/>
  </r>
  <r>
    <n v="2019"/>
    <s v="117"/>
    <s v="4470131"/>
    <m/>
    <n v="3"/>
    <s v="1243 - Real-Time Load Response"/>
    <n v="5"/>
    <m/>
    <s v="G0000117"/>
    <s v="PJM"/>
    <n v="0"/>
    <s v="2019-05-31"/>
    <s v="PJM_A_9378"/>
    <x v="0"/>
    <x v="0"/>
    <x v="0"/>
    <x v="0"/>
  </r>
  <r>
    <n v="2019"/>
    <s v="117"/>
    <s v="4470131"/>
    <m/>
    <n v="-0.15"/>
    <s v="1250 - Meter Error Correction"/>
    <n v="5"/>
    <m/>
    <s v="G0000117"/>
    <s v="PJM"/>
    <n v="0"/>
    <s v="2019-05-01"/>
    <s v="PJM_ER9373"/>
    <x v="0"/>
    <x v="0"/>
    <x v="0"/>
    <x v="0"/>
  </r>
  <r>
    <n v="2019"/>
    <s v="117"/>
    <s v="4470131"/>
    <m/>
    <n v="1.5"/>
    <s v="1250 - Meter Error Correction"/>
    <n v="5"/>
    <m/>
    <s v="G0000117"/>
    <s v="PJM"/>
    <n v="0"/>
    <s v="2019-05-31"/>
    <s v="PJM_A_9378"/>
    <x v="0"/>
    <x v="0"/>
    <x v="0"/>
    <x v="0"/>
  </r>
  <r>
    <n v="2019"/>
    <s v="117"/>
    <s v="4470131"/>
    <m/>
    <n v="-295.36"/>
    <s v="1301 - Schedule 9-1: Control A"/>
    <n v="5"/>
    <m/>
    <s v="G0000117"/>
    <s v="PJM"/>
    <n v="0"/>
    <s v="2019-05-01"/>
    <s v="PJM_ER9373"/>
    <x v="0"/>
    <x v="0"/>
    <x v="0"/>
    <x v="0"/>
  </r>
  <r>
    <n v="2019"/>
    <s v="117"/>
    <s v="4470131"/>
    <m/>
    <n v="295.3"/>
    <s v="1301 - Schedule 9-1: Control A"/>
    <n v="5"/>
    <m/>
    <s v="G0000117"/>
    <s v="PJM"/>
    <n v="0"/>
    <s v="2019-05-31"/>
    <s v="PJM_A_9378"/>
    <x v="0"/>
    <x v="0"/>
    <x v="0"/>
    <x v="0"/>
  </r>
  <r>
    <n v="2019"/>
    <s v="117"/>
    <s v="4470131"/>
    <m/>
    <n v="79.94"/>
    <s v="1301 - Schedule 9-1: Control A"/>
    <n v="5"/>
    <m/>
    <s v="G0000117"/>
    <s v="PJM"/>
    <n v="0"/>
    <s v="2019-05-31"/>
    <s v="PJM_E_4583"/>
    <x v="0"/>
    <x v="0"/>
    <x v="0"/>
    <x v="0"/>
  </r>
  <r>
    <n v="2019"/>
    <s v="117"/>
    <s v="4470131"/>
    <m/>
    <n v="-77.209999999999994"/>
    <s v="1303 - Schedule 9-3: Market Su"/>
    <n v="5"/>
    <m/>
    <s v="G0000117"/>
    <s v="PJM"/>
    <n v="0"/>
    <s v="2019-05-01"/>
    <s v="PJM_ER9373"/>
    <x v="0"/>
    <x v="0"/>
    <x v="0"/>
    <x v="0"/>
  </r>
  <r>
    <n v="2019"/>
    <s v="117"/>
    <s v="4470131"/>
    <m/>
    <n v="77.2"/>
    <s v="1303 - Schedule 9-3: Market Su"/>
    <n v="5"/>
    <m/>
    <s v="G0000117"/>
    <s v="PJM"/>
    <n v="0"/>
    <s v="2019-05-31"/>
    <s v="PJM_A_9378"/>
    <x v="0"/>
    <x v="0"/>
    <x v="0"/>
    <x v="0"/>
  </r>
  <r>
    <n v="2019"/>
    <s v="117"/>
    <s v="4470131"/>
    <m/>
    <n v="20.48"/>
    <s v="1303 - Schedule 9-3: Market Su"/>
    <n v="5"/>
    <m/>
    <s v="G0000117"/>
    <s v="PJM"/>
    <n v="0"/>
    <s v="2019-05-31"/>
    <s v="PJM_E_4583"/>
    <x v="0"/>
    <x v="0"/>
    <x v="0"/>
    <x v="0"/>
  </r>
  <r>
    <n v="2019"/>
    <s v="117"/>
    <s v="4470131"/>
    <m/>
    <n v="-2.54"/>
    <s v="1304 - Schedule 9-4: Regulatio"/>
    <n v="5"/>
    <m/>
    <s v="G0000117"/>
    <s v="PJM"/>
    <n v="0"/>
    <s v="2019-05-01"/>
    <s v="PJM_ER9373"/>
    <x v="0"/>
    <x v="0"/>
    <x v="0"/>
    <x v="0"/>
  </r>
  <r>
    <n v="2019"/>
    <s v="117"/>
    <s v="4470131"/>
    <m/>
    <n v="2.54"/>
    <s v="1304 - Schedule 9-4: Regulatio"/>
    <n v="5"/>
    <m/>
    <s v="G0000117"/>
    <s v="PJM"/>
    <n v="0"/>
    <s v="2019-05-31"/>
    <s v="PJM_A_9378"/>
    <x v="0"/>
    <x v="0"/>
    <x v="0"/>
    <x v="0"/>
  </r>
  <r>
    <n v="2019"/>
    <s v="117"/>
    <s v="4470131"/>
    <m/>
    <n v="0.67"/>
    <s v="1304 - Schedule 9-4: Regulatio"/>
    <n v="5"/>
    <m/>
    <s v="G0000117"/>
    <s v="PJM"/>
    <n v="0"/>
    <s v="2019-05-31"/>
    <s v="PJM_E_4583"/>
    <x v="0"/>
    <x v="0"/>
    <x v="0"/>
    <x v="0"/>
  </r>
  <r>
    <n v="2019"/>
    <s v="117"/>
    <s v="4470131"/>
    <m/>
    <n v="-22.2"/>
    <s v="1305 - Schedule 9-5: Capacity"/>
    <n v="5"/>
    <m/>
    <s v="G0000117"/>
    <s v="PJM"/>
    <n v="0"/>
    <s v="2019-05-01"/>
    <s v="PJM_ER9373"/>
    <x v="0"/>
    <x v="0"/>
    <x v="0"/>
    <x v="0"/>
  </r>
  <r>
    <n v="2019"/>
    <s v="117"/>
    <s v="4470131"/>
    <m/>
    <n v="22.2"/>
    <s v="1305 - Schedule 9-5: Capacity"/>
    <n v="5"/>
    <m/>
    <s v="G0000117"/>
    <s v="PJM"/>
    <n v="0"/>
    <s v="2019-05-31"/>
    <s v="PJM_A_9378"/>
    <x v="0"/>
    <x v="0"/>
    <x v="0"/>
    <x v="0"/>
  </r>
  <r>
    <n v="2019"/>
    <s v="117"/>
    <s v="4470131"/>
    <m/>
    <n v="5.27"/>
    <s v="1305 - Schedule 9-5: Capacity"/>
    <n v="5"/>
    <m/>
    <s v="G0000117"/>
    <s v="PJM"/>
    <n v="0"/>
    <s v="2019-05-31"/>
    <s v="PJM_E_4583"/>
    <x v="0"/>
    <x v="0"/>
    <x v="0"/>
    <x v="0"/>
  </r>
  <r>
    <n v="2019"/>
    <s v="117"/>
    <s v="4470131"/>
    <m/>
    <n v="4.57"/>
    <s v="1307 - Schedule 9-3 Offset: Ma"/>
    <n v="5"/>
    <m/>
    <s v="G0000117"/>
    <s v="PJM"/>
    <n v="0"/>
    <s v="2019-05-01"/>
    <s v="PJM_ER9373"/>
    <x v="0"/>
    <x v="0"/>
    <x v="0"/>
    <x v="0"/>
  </r>
  <r>
    <n v="2019"/>
    <s v="117"/>
    <s v="4470131"/>
    <m/>
    <n v="-5.74"/>
    <s v="1307 - Schedule 9-3 Offset: Ma"/>
    <n v="5"/>
    <m/>
    <s v="G0000117"/>
    <s v="PJM"/>
    <n v="0"/>
    <s v="2019-05-31"/>
    <s v="PJM_A_9378"/>
    <x v="0"/>
    <x v="0"/>
    <x v="0"/>
    <x v="0"/>
  </r>
  <r>
    <n v="2019"/>
    <s v="117"/>
    <s v="4470131"/>
    <m/>
    <n v="-1.63"/>
    <s v="1307 - Schedule 9-3 Offset: Ma"/>
    <n v="5"/>
    <m/>
    <s v="G0000117"/>
    <s v="PJM"/>
    <n v="0"/>
    <s v="2019-05-31"/>
    <s v="PJM_E_4583"/>
    <x v="0"/>
    <x v="0"/>
    <x v="0"/>
    <x v="0"/>
  </r>
  <r>
    <n v="2019"/>
    <s v="117"/>
    <s v="4470131"/>
    <m/>
    <n v="26.15"/>
    <s v="1308 - Schedule 9-1: Control A"/>
    <n v="5"/>
    <m/>
    <s v="G0000117"/>
    <s v="PJM"/>
    <n v="0"/>
    <s v="2019-05-01"/>
    <s v="PJM_ER9373"/>
    <x v="0"/>
    <x v="0"/>
    <x v="0"/>
    <x v="0"/>
  </r>
  <r>
    <n v="2019"/>
    <s v="117"/>
    <s v="4470131"/>
    <m/>
    <n v="-32.9"/>
    <s v="1308 - Schedule 9-1: Control A"/>
    <n v="5"/>
    <m/>
    <s v="G0000117"/>
    <s v="PJM"/>
    <n v="0"/>
    <s v="2019-05-31"/>
    <s v="PJM_A_9378"/>
    <x v="0"/>
    <x v="0"/>
    <x v="0"/>
    <x v="0"/>
  </r>
  <r>
    <n v="2019"/>
    <s v="117"/>
    <s v="4470131"/>
    <m/>
    <n v="-8.9"/>
    <s v="1308 - Schedule 9-1: Control A"/>
    <n v="5"/>
    <m/>
    <s v="G0000117"/>
    <s v="PJM"/>
    <n v="0"/>
    <s v="2019-05-31"/>
    <s v="PJM_E_4583"/>
    <x v="0"/>
    <x v="0"/>
    <x v="0"/>
    <x v="0"/>
  </r>
  <r>
    <n v="2019"/>
    <s v="117"/>
    <s v="4470131"/>
    <m/>
    <n v="6.21"/>
    <s v="1310 - Schedule 9-3: Market Su"/>
    <n v="5"/>
    <m/>
    <s v="G0000117"/>
    <s v="PJM"/>
    <n v="0"/>
    <s v="2019-05-01"/>
    <s v="PJM_ER9373"/>
    <x v="0"/>
    <x v="0"/>
    <x v="0"/>
    <x v="0"/>
  </r>
  <r>
    <n v="2019"/>
    <s v="117"/>
    <s v="4470131"/>
    <m/>
    <n v="-7.89"/>
    <s v="1310 - Schedule 9-3: Market Su"/>
    <n v="5"/>
    <m/>
    <s v="G0000117"/>
    <s v="PJM"/>
    <n v="0"/>
    <s v="2019-05-31"/>
    <s v="PJM_A_9378"/>
    <x v="0"/>
    <x v="0"/>
    <x v="0"/>
    <x v="0"/>
  </r>
  <r>
    <n v="2019"/>
    <s v="117"/>
    <s v="4470131"/>
    <m/>
    <n v="-2.17"/>
    <s v="1310 - Schedule 9-3: Market Su"/>
    <n v="5"/>
    <m/>
    <s v="G0000117"/>
    <s v="PJM"/>
    <n v="0"/>
    <s v="2019-05-31"/>
    <s v="PJM_E_4583"/>
    <x v="0"/>
    <x v="0"/>
    <x v="0"/>
    <x v="0"/>
  </r>
  <r>
    <n v="2019"/>
    <s v="117"/>
    <s v="4470131"/>
    <m/>
    <n v="0.44"/>
    <s v="1311 - Schedule 9-4: Regulatio"/>
    <n v="5"/>
    <m/>
    <s v="G0000117"/>
    <s v="PJM"/>
    <n v="0"/>
    <s v="2019-05-01"/>
    <s v="PJM_ER9373"/>
    <x v="0"/>
    <x v="0"/>
    <x v="0"/>
    <x v="0"/>
  </r>
  <r>
    <n v="2019"/>
    <s v="117"/>
    <s v="4470131"/>
    <m/>
    <n v="-0.6"/>
    <s v="1311 - Schedule 9-4: Regulatio"/>
    <n v="5"/>
    <m/>
    <s v="G0000117"/>
    <s v="PJM"/>
    <n v="0"/>
    <s v="2019-05-31"/>
    <s v="PJM_A_9378"/>
    <x v="0"/>
    <x v="0"/>
    <x v="0"/>
    <x v="0"/>
  </r>
  <r>
    <n v="2019"/>
    <s v="117"/>
    <s v="4470131"/>
    <m/>
    <n v="1.78"/>
    <s v="1312 - Schedule 9-5: Capacity"/>
    <n v="5"/>
    <m/>
    <s v="G0000117"/>
    <s v="PJM"/>
    <n v="0"/>
    <s v="2019-05-01"/>
    <s v="PJM_ER9373"/>
    <x v="0"/>
    <x v="0"/>
    <x v="0"/>
    <x v="0"/>
  </r>
  <r>
    <n v="2019"/>
    <s v="117"/>
    <s v="4470131"/>
    <m/>
    <n v="-2.1"/>
    <s v="1312 - Schedule 9-5: Capacity"/>
    <n v="5"/>
    <m/>
    <s v="G0000117"/>
    <s v="PJM"/>
    <n v="0"/>
    <s v="2019-05-31"/>
    <s v="PJM_A_9378"/>
    <x v="0"/>
    <x v="0"/>
    <x v="0"/>
    <x v="0"/>
  </r>
  <r>
    <n v="2019"/>
    <s v="117"/>
    <s v="4470131"/>
    <m/>
    <n v="-0.31"/>
    <s v="1312 - Schedule 9-5: Capacity"/>
    <n v="5"/>
    <m/>
    <s v="G0000117"/>
    <s v="PJM"/>
    <n v="0"/>
    <s v="2019-05-31"/>
    <s v="PJM_E_4583"/>
    <x v="0"/>
    <x v="0"/>
    <x v="0"/>
    <x v="0"/>
  </r>
  <r>
    <n v="2019"/>
    <s v="117"/>
    <s v="4470131"/>
    <m/>
    <n v="-4.57"/>
    <s v="1313 - Schedule 9-PJMSettlemen"/>
    <n v="5"/>
    <m/>
    <s v="G0000117"/>
    <s v="PJM"/>
    <n v="0"/>
    <s v="2019-05-01"/>
    <s v="PJM_ER9373"/>
    <x v="0"/>
    <x v="0"/>
    <x v="0"/>
    <x v="0"/>
  </r>
  <r>
    <n v="2019"/>
    <s v="117"/>
    <s v="4470131"/>
    <m/>
    <n v="5.74"/>
    <s v="1313 - Schedule 9-PJMSettlemen"/>
    <n v="5"/>
    <m/>
    <s v="G0000117"/>
    <s v="PJM"/>
    <n v="0"/>
    <s v="2019-05-31"/>
    <s v="PJM_A_9378"/>
    <x v="0"/>
    <x v="0"/>
    <x v="0"/>
    <x v="0"/>
  </r>
  <r>
    <n v="2019"/>
    <s v="117"/>
    <s v="4470131"/>
    <m/>
    <n v="1.63"/>
    <s v="1313 - Schedule 9-PJMSettlemen"/>
    <n v="5"/>
    <m/>
    <s v="G0000117"/>
    <s v="PJM"/>
    <n v="0"/>
    <s v="2019-05-31"/>
    <s v="PJM_E_4583"/>
    <x v="0"/>
    <x v="0"/>
    <x v="0"/>
    <x v="0"/>
  </r>
  <r>
    <n v="2019"/>
    <s v="117"/>
    <s v="4470131"/>
    <m/>
    <n v="-8.07"/>
    <s v="1314 - Schedule 9-Market Monit"/>
    <n v="5"/>
    <m/>
    <s v="G0000117"/>
    <s v="PJM"/>
    <n v="0"/>
    <s v="2019-05-01"/>
    <s v="PJM_ER9373"/>
    <x v="0"/>
    <x v="0"/>
    <x v="0"/>
    <x v="0"/>
  </r>
  <r>
    <n v="2019"/>
    <s v="117"/>
    <s v="4470131"/>
    <m/>
    <n v="8.07"/>
    <s v="1314 - Schedule 9-Market Monit"/>
    <n v="5"/>
    <m/>
    <s v="G0000117"/>
    <s v="PJM"/>
    <n v="0"/>
    <s v="2019-05-31"/>
    <s v="PJM_A_9378"/>
    <x v="0"/>
    <x v="0"/>
    <x v="0"/>
    <x v="0"/>
  </r>
  <r>
    <n v="2019"/>
    <s v="117"/>
    <s v="4470131"/>
    <m/>
    <n v="2.1800000000000002"/>
    <s v="1314 - Schedule 9-Market Monit"/>
    <n v="5"/>
    <m/>
    <s v="G0000117"/>
    <s v="PJM"/>
    <n v="0"/>
    <s v="2019-05-31"/>
    <s v="PJM_E_4583"/>
    <x v="0"/>
    <x v="0"/>
    <x v="0"/>
    <x v="0"/>
  </r>
  <r>
    <n v="2019"/>
    <s v="117"/>
    <s v="4470131"/>
    <m/>
    <n v="-106.22"/>
    <s v="1315 - Schedule 9-FERC: FERC A"/>
    <n v="5"/>
    <m/>
    <s v="G0000117"/>
    <s v="PJM"/>
    <n v="0"/>
    <s v="2019-05-01"/>
    <s v="PJM_ER9373"/>
    <x v="0"/>
    <x v="0"/>
    <x v="0"/>
    <x v="0"/>
  </r>
  <r>
    <n v="2019"/>
    <s v="117"/>
    <s v="4470131"/>
    <m/>
    <n v="106.19"/>
    <s v="1315 - Schedule 9-FERC: FERC A"/>
    <n v="5"/>
    <m/>
    <s v="G0000117"/>
    <s v="PJM"/>
    <n v="0"/>
    <s v="2019-05-31"/>
    <s v="PJM_A_9378"/>
    <x v="0"/>
    <x v="0"/>
    <x v="0"/>
    <x v="0"/>
  </r>
  <r>
    <n v="2019"/>
    <s v="117"/>
    <s v="4470131"/>
    <m/>
    <n v="28.73"/>
    <s v="1315 - Schedule 9-FERC: FERC A"/>
    <n v="5"/>
    <m/>
    <s v="G0000117"/>
    <s v="PJM"/>
    <n v="0"/>
    <s v="2019-05-31"/>
    <s v="PJM_E_4583"/>
    <x v="0"/>
    <x v="0"/>
    <x v="0"/>
    <x v="0"/>
  </r>
  <r>
    <n v="2019"/>
    <s v="117"/>
    <s v="4470131"/>
    <m/>
    <n v="-0.94"/>
    <s v="1316 - Schedule 9-OPSI: Organi"/>
    <n v="5"/>
    <m/>
    <s v="G0000117"/>
    <s v="PJM"/>
    <n v="0"/>
    <s v="2019-05-01"/>
    <s v="PJM_ER9373"/>
    <x v="0"/>
    <x v="0"/>
    <x v="0"/>
    <x v="0"/>
  </r>
  <r>
    <n v="2019"/>
    <s v="117"/>
    <s v="4470131"/>
    <m/>
    <n v="0.94"/>
    <s v="1316 - Schedule 9-OPSI: Organi"/>
    <n v="5"/>
    <m/>
    <s v="G0000117"/>
    <s v="PJM"/>
    <n v="0"/>
    <s v="2019-05-31"/>
    <s v="PJM_A_9378"/>
    <x v="0"/>
    <x v="0"/>
    <x v="0"/>
    <x v="0"/>
  </r>
  <r>
    <n v="2019"/>
    <s v="117"/>
    <s v="4470131"/>
    <m/>
    <n v="0.26"/>
    <s v="1316 - Schedule 9-OPSI: Organi"/>
    <n v="5"/>
    <m/>
    <s v="G0000117"/>
    <s v="PJM"/>
    <n v="0"/>
    <s v="2019-05-31"/>
    <s v="PJM_E_4583"/>
    <x v="0"/>
    <x v="0"/>
    <x v="0"/>
    <x v="0"/>
  </r>
  <r>
    <n v="2019"/>
    <s v="117"/>
    <s v="4470131"/>
    <m/>
    <n v="-19.87"/>
    <s v="1317 - Schedule 10-NERC: North"/>
    <n v="5"/>
    <m/>
    <s v="G0000117"/>
    <s v="PJM"/>
    <n v="0"/>
    <s v="2019-05-01"/>
    <s v="PJM_ER9373"/>
    <x v="0"/>
    <x v="0"/>
    <x v="0"/>
    <x v="0"/>
  </r>
  <r>
    <n v="2019"/>
    <s v="117"/>
    <s v="4470131"/>
    <m/>
    <n v="19.87"/>
    <s v="1317 - Schedule 10-NERC: North"/>
    <n v="5"/>
    <m/>
    <s v="G0000117"/>
    <s v="PJM"/>
    <n v="0"/>
    <s v="2019-05-31"/>
    <s v="PJM_A_9378"/>
    <x v="0"/>
    <x v="0"/>
    <x v="0"/>
    <x v="0"/>
  </r>
  <r>
    <n v="2019"/>
    <s v="117"/>
    <s v="4470131"/>
    <m/>
    <n v="5.39"/>
    <s v="1317 - Schedule 10-NERC: North"/>
    <n v="5"/>
    <m/>
    <s v="G0000117"/>
    <s v="PJM"/>
    <n v="0"/>
    <s v="2019-05-31"/>
    <s v="PJM_E_4583"/>
    <x v="0"/>
    <x v="0"/>
    <x v="0"/>
    <x v="0"/>
  </r>
  <r>
    <n v="2019"/>
    <s v="117"/>
    <s v="4470131"/>
    <m/>
    <n v="-30.59"/>
    <s v="1318 - Schedule 10-RFC: Reliab"/>
    <n v="5"/>
    <m/>
    <s v="G0000117"/>
    <s v="PJM"/>
    <n v="0"/>
    <s v="2019-05-01"/>
    <s v="PJM_ER9373"/>
    <x v="0"/>
    <x v="0"/>
    <x v="0"/>
    <x v="0"/>
  </r>
  <r>
    <n v="2019"/>
    <s v="117"/>
    <s v="4470131"/>
    <m/>
    <n v="30.59"/>
    <s v="1318 - Schedule 10-RFC: Reliab"/>
    <n v="5"/>
    <m/>
    <s v="G0000117"/>
    <s v="PJM"/>
    <n v="0"/>
    <s v="2019-05-31"/>
    <s v="PJM_A_9378"/>
    <x v="0"/>
    <x v="0"/>
    <x v="0"/>
    <x v="0"/>
  </r>
  <r>
    <n v="2019"/>
    <s v="117"/>
    <s v="4470131"/>
    <m/>
    <n v="8.31"/>
    <s v="1318 - Schedule 10-RFC: Reliab"/>
    <n v="5"/>
    <m/>
    <s v="G0000117"/>
    <s v="PJM"/>
    <n v="0"/>
    <s v="2019-05-31"/>
    <s v="PJM_E_4583"/>
    <x v="0"/>
    <x v="0"/>
    <x v="0"/>
    <x v="0"/>
  </r>
  <r>
    <n v="2019"/>
    <s v="117"/>
    <s v="4470131"/>
    <m/>
    <n v="-0.8"/>
    <s v="1319 - Schedule 9-CAPS: Consum"/>
    <n v="5"/>
    <m/>
    <s v="G0000117"/>
    <s v="PJM"/>
    <n v="0"/>
    <s v="2019-05-01"/>
    <s v="PJM_ER9373"/>
    <x v="0"/>
    <x v="0"/>
    <x v="0"/>
    <x v="0"/>
  </r>
  <r>
    <n v="2019"/>
    <s v="117"/>
    <s v="4470131"/>
    <m/>
    <n v="0.8"/>
    <s v="1319 - Schedule 9-CAPS: Consum"/>
    <n v="5"/>
    <m/>
    <s v="G0000117"/>
    <s v="PJM"/>
    <n v="0"/>
    <s v="2019-05-31"/>
    <s v="PJM_A_9378"/>
    <x v="0"/>
    <x v="0"/>
    <x v="0"/>
    <x v="0"/>
  </r>
  <r>
    <n v="2019"/>
    <s v="117"/>
    <s v="4470131"/>
    <m/>
    <n v="0.06"/>
    <s v="1319 - Schedule 9-CAPS: Consum"/>
    <n v="5"/>
    <m/>
    <s v="G0000117"/>
    <s v="PJM"/>
    <n v="0"/>
    <s v="2019-05-31"/>
    <s v="PJM_E_4583"/>
    <x v="0"/>
    <x v="0"/>
    <x v="0"/>
    <x v="0"/>
  </r>
  <r>
    <n v="2019"/>
    <s v="117"/>
    <s v="4470131"/>
    <m/>
    <n v="-71.34"/>
    <s v="1320 - Transmission Owner Sche"/>
    <n v="5"/>
    <m/>
    <s v="G0000117"/>
    <s v="PJM"/>
    <n v="0"/>
    <s v="2019-05-01"/>
    <s v="PJM_ER9373"/>
    <x v="0"/>
    <x v="0"/>
    <x v="0"/>
    <x v="0"/>
  </r>
  <r>
    <n v="2019"/>
    <s v="117"/>
    <s v="4470131"/>
    <m/>
    <n v="71.31"/>
    <s v="1320 - Transmission Owner Sche"/>
    <n v="5"/>
    <m/>
    <s v="G0000117"/>
    <s v="PJM"/>
    <n v="0"/>
    <s v="2019-05-31"/>
    <s v="PJM_A_9378"/>
    <x v="0"/>
    <x v="0"/>
    <x v="0"/>
    <x v="0"/>
  </r>
  <r>
    <n v="2019"/>
    <s v="117"/>
    <s v="4470131"/>
    <m/>
    <n v="19.29"/>
    <s v="1320 - Transmission Owner Sche"/>
    <n v="5"/>
    <m/>
    <s v="G0000117"/>
    <s v="PJM"/>
    <n v="0"/>
    <s v="2019-05-31"/>
    <s v="PJM_E_4583"/>
    <x v="0"/>
    <x v="0"/>
    <x v="0"/>
    <x v="0"/>
  </r>
  <r>
    <n v="2019"/>
    <s v="117"/>
    <s v="4470131"/>
    <m/>
    <n v="-135.30000000000001"/>
    <s v="1330 - Reactive Supply and Vol"/>
    <n v="5"/>
    <m/>
    <s v="G0000117"/>
    <s v="PJM"/>
    <n v="0"/>
    <s v="2019-05-01"/>
    <s v="PJM_ER9373"/>
    <x v="0"/>
    <x v="0"/>
    <x v="0"/>
    <x v="0"/>
  </r>
  <r>
    <n v="2019"/>
    <s v="117"/>
    <s v="4470131"/>
    <m/>
    <n v="135.30000000000001"/>
    <s v="1330 - Reactive Supply and Vol"/>
    <n v="5"/>
    <m/>
    <s v="G0000117"/>
    <s v="PJM"/>
    <n v="0"/>
    <s v="2019-05-31"/>
    <s v="PJM_A_9378"/>
    <x v="0"/>
    <x v="0"/>
    <x v="0"/>
    <x v="0"/>
  </r>
  <r>
    <n v="2019"/>
    <s v="117"/>
    <s v="4470131"/>
    <m/>
    <n v="21.7"/>
    <s v="1330 - Reactive Supply and Vol"/>
    <n v="5"/>
    <m/>
    <s v="G0000117"/>
    <s v="PJM"/>
    <n v="0"/>
    <s v="2019-05-31"/>
    <s v="PJM_E_4583"/>
    <x v="0"/>
    <x v="0"/>
    <x v="0"/>
    <x v="0"/>
  </r>
  <r>
    <n v="2019"/>
    <s v="117"/>
    <s v="4470131"/>
    <m/>
    <n v="-191.61"/>
    <s v="1340 - Regulation and Frequenc"/>
    <n v="5"/>
    <m/>
    <s v="G0000117"/>
    <s v="PJM"/>
    <n v="0"/>
    <s v="2019-05-01"/>
    <s v="PJM_ER9373"/>
    <x v="0"/>
    <x v="0"/>
    <x v="0"/>
    <x v="0"/>
  </r>
  <r>
    <n v="2019"/>
    <s v="117"/>
    <s v="4470131"/>
    <m/>
    <n v="191.61"/>
    <s v="1340 - Regulation and Frequenc"/>
    <n v="5"/>
    <m/>
    <s v="G0000117"/>
    <s v="PJM"/>
    <n v="0"/>
    <s v="2019-05-31"/>
    <s v="PJM_A_9378"/>
    <x v="0"/>
    <x v="0"/>
    <x v="0"/>
    <x v="0"/>
  </r>
  <r>
    <n v="2019"/>
    <s v="117"/>
    <s v="4470131"/>
    <m/>
    <n v="40.159999999999997"/>
    <s v="1340 - Regulation and Frequenc"/>
    <n v="5"/>
    <m/>
    <s v="G0000117"/>
    <s v="PJM"/>
    <n v="0"/>
    <s v="2019-05-31"/>
    <s v="PJM_E_4583"/>
    <x v="0"/>
    <x v="0"/>
    <x v="0"/>
    <x v="0"/>
  </r>
  <r>
    <n v="2019"/>
    <s v="117"/>
    <s v="4470131"/>
    <m/>
    <n v="0.03"/>
    <s v="1340A - Adj. to Regulation and"/>
    <n v="5"/>
    <m/>
    <s v="G0000117"/>
    <s v="PJM"/>
    <n v="0"/>
    <s v="2019-05-31"/>
    <s v="PJM_A_9378"/>
    <x v="0"/>
    <x v="0"/>
    <x v="0"/>
    <x v="0"/>
  </r>
  <r>
    <n v="2019"/>
    <s v="117"/>
    <s v="4470131"/>
    <m/>
    <n v="-89.6"/>
    <s v="1360 - Synchronized Reserve Ti"/>
    <n v="5"/>
    <m/>
    <s v="G0000117"/>
    <s v="PJM"/>
    <n v="0"/>
    <s v="2019-05-01"/>
    <s v="PJM_ER9373"/>
    <x v="0"/>
    <x v="0"/>
    <x v="0"/>
    <x v="0"/>
  </r>
  <r>
    <n v="2019"/>
    <s v="117"/>
    <s v="4470131"/>
    <m/>
    <n v="89.59"/>
    <s v="1360 - Synchronized Reserve Ti"/>
    <n v="5"/>
    <m/>
    <s v="G0000117"/>
    <s v="PJM"/>
    <n v="0"/>
    <s v="2019-05-31"/>
    <s v="PJM_A_9378"/>
    <x v="0"/>
    <x v="0"/>
    <x v="0"/>
    <x v="0"/>
  </r>
  <r>
    <n v="2019"/>
    <s v="117"/>
    <s v="4470131"/>
    <m/>
    <n v="17.920000000000002"/>
    <s v="1360 - Synchronized Reserve Ti"/>
    <n v="5"/>
    <m/>
    <s v="G0000117"/>
    <s v="PJM"/>
    <n v="0"/>
    <s v="2019-05-31"/>
    <s v="PJM_E_4583"/>
    <x v="0"/>
    <x v="0"/>
    <x v="0"/>
    <x v="0"/>
  </r>
  <r>
    <n v="2019"/>
    <s v="117"/>
    <s v="4470131"/>
    <m/>
    <n v="0.3"/>
    <s v="1360A - Adj. to Synchronized R"/>
    <n v="5"/>
    <m/>
    <s v="G0000117"/>
    <s v="PJM"/>
    <n v="0"/>
    <s v="2019-05-31"/>
    <s v="PJM_A_9378"/>
    <x v="0"/>
    <x v="0"/>
    <x v="0"/>
    <x v="0"/>
  </r>
  <r>
    <n v="2019"/>
    <s v="117"/>
    <s v="4470131"/>
    <m/>
    <n v="-40.56"/>
    <s v="1362 - Non-Synchronized Reserv"/>
    <n v="5"/>
    <m/>
    <s v="G0000117"/>
    <s v="PJM"/>
    <n v="0"/>
    <s v="2019-05-01"/>
    <s v="PJM_ER9373"/>
    <x v="0"/>
    <x v="0"/>
    <x v="0"/>
    <x v="0"/>
  </r>
  <r>
    <n v="2019"/>
    <s v="117"/>
    <s v="4470131"/>
    <m/>
    <n v="40.56"/>
    <s v="1362 - Non-Synchronized Reserv"/>
    <n v="5"/>
    <m/>
    <s v="G0000117"/>
    <s v="PJM"/>
    <n v="0"/>
    <s v="2019-05-31"/>
    <s v="PJM_A_9378"/>
    <x v="0"/>
    <x v="0"/>
    <x v="0"/>
    <x v="0"/>
  </r>
  <r>
    <n v="2019"/>
    <s v="117"/>
    <s v="4470131"/>
    <m/>
    <n v="5.27"/>
    <s v="1362 - Non-Synchronized Reserv"/>
    <n v="5"/>
    <m/>
    <s v="G0000117"/>
    <s v="PJM"/>
    <n v="0"/>
    <s v="2019-05-31"/>
    <s v="PJM_E_4583"/>
    <x v="0"/>
    <x v="0"/>
    <x v="0"/>
    <x v="0"/>
  </r>
  <r>
    <n v="2019"/>
    <s v="117"/>
    <s v="4470131"/>
    <m/>
    <n v="1.1299999999999999"/>
    <s v="1362A - Non-Synchronized Reser"/>
    <n v="5"/>
    <m/>
    <s v="G0000117"/>
    <s v="PJM"/>
    <n v="0"/>
    <s v="2019-05-31"/>
    <s v="PJM_A_9378"/>
    <x v="0"/>
    <x v="0"/>
    <x v="0"/>
    <x v="0"/>
  </r>
  <r>
    <n v="2019"/>
    <s v="117"/>
    <s v="4470131"/>
    <m/>
    <n v="-0.71"/>
    <s v="1365 - Day-Ahead Scheduling Re"/>
    <n v="5"/>
    <m/>
    <s v="G0000117"/>
    <s v="PJM"/>
    <n v="0"/>
    <s v="2019-05-01"/>
    <s v="PJM_ER9373"/>
    <x v="0"/>
    <x v="0"/>
    <x v="0"/>
    <x v="0"/>
  </r>
  <r>
    <n v="2019"/>
    <s v="117"/>
    <s v="4470131"/>
    <m/>
    <n v="0.71"/>
    <s v="1365 - Day-Ahead Scheduling Re"/>
    <n v="5"/>
    <m/>
    <s v="G0000117"/>
    <s v="PJM"/>
    <n v="0"/>
    <s v="2019-05-31"/>
    <s v="PJM_A_9378"/>
    <x v="0"/>
    <x v="0"/>
    <x v="0"/>
    <x v="0"/>
  </r>
  <r>
    <n v="2019"/>
    <s v="117"/>
    <s v="4470131"/>
    <m/>
    <n v="0.4"/>
    <s v="1365 - Day-Ahead Scheduling Re"/>
    <n v="5"/>
    <m/>
    <s v="G0000117"/>
    <s v="PJM"/>
    <n v="0"/>
    <s v="2019-05-31"/>
    <s v="PJM_E_4583"/>
    <x v="0"/>
    <x v="0"/>
    <x v="0"/>
    <x v="0"/>
  </r>
  <r>
    <n v="2019"/>
    <s v="117"/>
    <s v="4470131"/>
    <m/>
    <n v="0.79"/>
    <s v="1365A - Adj. to Day-ahead Sche"/>
    <n v="5"/>
    <m/>
    <s v="G0000117"/>
    <s v="PJM"/>
    <n v="0"/>
    <s v="2019-05-31"/>
    <s v="PJM_A_9378"/>
    <x v="0"/>
    <x v="0"/>
    <x v="0"/>
    <x v="0"/>
  </r>
  <r>
    <n v="2019"/>
    <s v="117"/>
    <s v="4470131"/>
    <m/>
    <n v="-2.52"/>
    <s v="1370 - Day-Ahead Operating Res"/>
    <n v="5"/>
    <m/>
    <s v="G0000117"/>
    <s v="PJM"/>
    <n v="0"/>
    <s v="2019-05-01"/>
    <s v="PJM_ER9373"/>
    <x v="0"/>
    <x v="0"/>
    <x v="0"/>
    <x v="0"/>
  </r>
  <r>
    <n v="2019"/>
    <s v="117"/>
    <s v="4470131"/>
    <m/>
    <n v="2.52"/>
    <s v="1370 - Day-Ahead Operating Res"/>
    <n v="5"/>
    <m/>
    <s v="G0000117"/>
    <s v="PJM"/>
    <n v="0"/>
    <s v="2019-05-31"/>
    <s v="PJM_A_9378"/>
    <x v="0"/>
    <x v="0"/>
    <x v="0"/>
    <x v="0"/>
  </r>
  <r>
    <n v="2019"/>
    <s v="117"/>
    <s v="4470131"/>
    <m/>
    <n v="7.64"/>
    <s v="1370 - Day-Ahead Operating Res"/>
    <n v="5"/>
    <m/>
    <s v="G0000117"/>
    <s v="PJM"/>
    <n v="0"/>
    <s v="2019-05-31"/>
    <s v="PJM_E_4583"/>
    <x v="0"/>
    <x v="0"/>
    <x v="0"/>
    <x v="0"/>
  </r>
  <r>
    <n v="2019"/>
    <s v="117"/>
    <s v="4470131"/>
    <m/>
    <n v="-61.5"/>
    <s v="1375 - Balancing Operating Res"/>
    <n v="5"/>
    <m/>
    <s v="G0000117"/>
    <s v="PJM"/>
    <n v="0"/>
    <s v="2019-05-01"/>
    <s v="PJM_ER9373"/>
    <x v="0"/>
    <x v="0"/>
    <x v="0"/>
    <x v="0"/>
  </r>
  <r>
    <n v="2019"/>
    <s v="117"/>
    <s v="4470131"/>
    <m/>
    <n v="61.56"/>
    <s v="1375 - Balancing Operating Res"/>
    <n v="5"/>
    <m/>
    <s v="G0000117"/>
    <s v="PJM"/>
    <n v="0"/>
    <s v="2019-05-31"/>
    <s v="PJM_A_9378"/>
    <x v="0"/>
    <x v="0"/>
    <x v="0"/>
    <x v="0"/>
  </r>
  <r>
    <n v="2019"/>
    <s v="117"/>
    <s v="4470131"/>
    <m/>
    <n v="10.9"/>
    <s v="1375 - Balancing Operating Res"/>
    <n v="5"/>
    <m/>
    <s v="G0000117"/>
    <s v="PJM"/>
    <n v="0"/>
    <s v="2019-05-31"/>
    <s v="PJM_E_4583"/>
    <x v="0"/>
    <x v="0"/>
    <x v="0"/>
    <x v="0"/>
  </r>
  <r>
    <n v="2019"/>
    <s v="117"/>
    <s v="4470131"/>
    <m/>
    <n v="-18.91"/>
    <s v="1375A - Adj. to Balancing Oper"/>
    <n v="5"/>
    <m/>
    <s v="G0000117"/>
    <s v="PJM"/>
    <n v="0"/>
    <s v="2019-05-31"/>
    <s v="PJM_A_9378"/>
    <x v="0"/>
    <x v="0"/>
    <x v="0"/>
    <x v="0"/>
  </r>
  <r>
    <n v="2019"/>
    <s v="117"/>
    <s v="4470131"/>
    <m/>
    <n v="-7.8"/>
    <s v="1380 - Black Start Service Cha"/>
    <n v="5"/>
    <m/>
    <s v="G0000117"/>
    <s v="PJM"/>
    <n v="0"/>
    <s v="2019-05-01"/>
    <s v="PJM_ER9373"/>
    <x v="0"/>
    <x v="0"/>
    <x v="0"/>
    <x v="0"/>
  </r>
  <r>
    <n v="2019"/>
    <s v="117"/>
    <s v="4470131"/>
    <m/>
    <n v="7.8"/>
    <s v="1380 - Black Start Service Cha"/>
    <n v="5"/>
    <m/>
    <s v="G0000117"/>
    <s v="PJM"/>
    <n v="0"/>
    <s v="2019-05-31"/>
    <s v="PJM_A_9378"/>
    <x v="0"/>
    <x v="0"/>
    <x v="0"/>
    <x v="0"/>
  </r>
  <r>
    <n v="2019"/>
    <s v="117"/>
    <s v="4470131"/>
    <m/>
    <n v="1.86"/>
    <s v="1380 - Black Start Service Cha"/>
    <n v="5"/>
    <m/>
    <s v="G0000117"/>
    <s v="PJM"/>
    <n v="0"/>
    <s v="2019-05-31"/>
    <s v="PJM_E_4583"/>
    <x v="0"/>
    <x v="0"/>
    <x v="0"/>
    <x v="0"/>
  </r>
  <r>
    <n v="2019"/>
    <s v="117"/>
    <s v="4470131"/>
    <m/>
    <n v="-665.7"/>
    <s v="1400 - Load Reconciliation for"/>
    <n v="5"/>
    <m/>
    <s v="G0000117"/>
    <s v="PJM"/>
    <n v="0"/>
    <s v="2019-05-01"/>
    <s v="PJM_ER9373"/>
    <x v="0"/>
    <x v="0"/>
    <x v="0"/>
    <x v="0"/>
  </r>
  <r>
    <n v="2019"/>
    <s v="117"/>
    <s v="4470131"/>
    <m/>
    <n v="665.7"/>
    <s v="1400 - Load Reconciliation for"/>
    <n v="5"/>
    <m/>
    <s v="G0000117"/>
    <s v="PJM"/>
    <n v="0"/>
    <s v="2019-05-31"/>
    <s v="PJM_A_9378"/>
    <x v="0"/>
    <x v="0"/>
    <x v="0"/>
    <x v="0"/>
  </r>
  <r>
    <n v="2019"/>
    <s v="117"/>
    <s v="4470131"/>
    <m/>
    <n v="-6.9"/>
    <s v="1410 - Load Reconciliation for"/>
    <n v="5"/>
    <m/>
    <s v="G0000117"/>
    <s v="PJM"/>
    <n v="0"/>
    <s v="2019-05-01"/>
    <s v="PJM_ER9373"/>
    <x v="0"/>
    <x v="0"/>
    <x v="0"/>
    <x v="0"/>
  </r>
  <r>
    <n v="2019"/>
    <s v="117"/>
    <s v="4470131"/>
    <m/>
    <n v="6.9"/>
    <s v="1410 - Load Reconciliation for"/>
    <n v="5"/>
    <m/>
    <s v="G0000117"/>
    <s v="PJM"/>
    <n v="0"/>
    <s v="2019-05-31"/>
    <s v="PJM_A_9378"/>
    <x v="0"/>
    <x v="0"/>
    <x v="0"/>
    <x v="0"/>
  </r>
  <r>
    <n v="2019"/>
    <s v="117"/>
    <s v="4470131"/>
    <m/>
    <n v="4.2"/>
    <s v="1420 - Load Reconciliation for"/>
    <n v="5"/>
    <m/>
    <s v="G0000117"/>
    <s v="PJM"/>
    <n v="0"/>
    <s v="2019-05-01"/>
    <s v="PJM_ER9373"/>
    <x v="0"/>
    <x v="0"/>
    <x v="0"/>
    <x v="0"/>
  </r>
  <r>
    <n v="2019"/>
    <s v="117"/>
    <s v="4470131"/>
    <m/>
    <n v="-4.2"/>
    <s v="1420 - Load Reconciliation for"/>
    <n v="5"/>
    <m/>
    <s v="G0000117"/>
    <s v="PJM"/>
    <n v="0"/>
    <s v="2019-05-31"/>
    <s v="PJM_A_9378"/>
    <x v="0"/>
    <x v="0"/>
    <x v="0"/>
    <x v="0"/>
  </r>
  <r>
    <n v="2019"/>
    <s v="117"/>
    <s v="4470131"/>
    <m/>
    <n v="-6"/>
    <s v="1440 - Load Reconciliation for"/>
    <n v="5"/>
    <m/>
    <s v="G0000117"/>
    <s v="PJM"/>
    <n v="0"/>
    <s v="2019-05-01"/>
    <s v="PJM_ER9373"/>
    <x v="0"/>
    <x v="0"/>
    <x v="0"/>
    <x v="0"/>
  </r>
  <r>
    <n v="2019"/>
    <s v="117"/>
    <s v="4470131"/>
    <m/>
    <n v="6"/>
    <s v="1440 - Load Reconciliation for"/>
    <n v="5"/>
    <m/>
    <s v="G0000117"/>
    <s v="PJM"/>
    <n v="0"/>
    <s v="2019-05-31"/>
    <s v="PJM_A_9378"/>
    <x v="0"/>
    <x v="0"/>
    <x v="0"/>
    <x v="0"/>
  </r>
  <r>
    <n v="2019"/>
    <s v="117"/>
    <s v="4470131"/>
    <m/>
    <n v="0.6"/>
    <s v="1441 - Load Reconciliation for"/>
    <n v="5"/>
    <m/>
    <s v="G0000117"/>
    <s v="PJM"/>
    <n v="0"/>
    <s v="2019-05-01"/>
    <s v="PJM_ER9373"/>
    <x v="0"/>
    <x v="0"/>
    <x v="0"/>
    <x v="0"/>
  </r>
  <r>
    <n v="2019"/>
    <s v="117"/>
    <s v="4470131"/>
    <m/>
    <n v="-0.6"/>
    <s v="1441 - Load Reconciliation for"/>
    <n v="5"/>
    <m/>
    <s v="G0000117"/>
    <s v="PJM"/>
    <n v="0"/>
    <s v="2019-05-31"/>
    <s v="PJM_A_9378"/>
    <x v="0"/>
    <x v="0"/>
    <x v="0"/>
    <x v="0"/>
  </r>
  <r>
    <n v="2019"/>
    <s v="117"/>
    <s v="4470131"/>
    <m/>
    <n v="-1.8"/>
    <s v="1445 - Load Reconciliation for"/>
    <n v="5"/>
    <m/>
    <s v="G0000117"/>
    <s v="PJM"/>
    <n v="0"/>
    <s v="2019-05-01"/>
    <s v="PJM_ER9373"/>
    <x v="0"/>
    <x v="0"/>
    <x v="0"/>
    <x v="0"/>
  </r>
  <r>
    <n v="2019"/>
    <s v="117"/>
    <s v="4470131"/>
    <m/>
    <n v="1.8"/>
    <s v="1445 - Load Reconciliation for"/>
    <n v="5"/>
    <m/>
    <s v="G0000117"/>
    <s v="PJM"/>
    <n v="0"/>
    <s v="2019-05-31"/>
    <s v="PJM_A_9378"/>
    <x v="0"/>
    <x v="0"/>
    <x v="0"/>
    <x v="0"/>
  </r>
  <r>
    <n v="2019"/>
    <s v="117"/>
    <s v="4470131"/>
    <m/>
    <n v="-0.3"/>
    <s v="1447 - Load Reconciliation for"/>
    <n v="5"/>
    <m/>
    <s v="G0000117"/>
    <s v="PJM"/>
    <n v="0"/>
    <s v="2019-05-01"/>
    <s v="PJM_ER9373"/>
    <x v="0"/>
    <x v="0"/>
    <x v="0"/>
    <x v="0"/>
  </r>
  <r>
    <n v="2019"/>
    <s v="117"/>
    <s v="4470131"/>
    <m/>
    <n v="0.3"/>
    <s v="1447 - Load Reconciliation for"/>
    <n v="5"/>
    <m/>
    <s v="G0000117"/>
    <s v="PJM"/>
    <n v="0"/>
    <s v="2019-05-31"/>
    <s v="PJM_A_9378"/>
    <x v="0"/>
    <x v="0"/>
    <x v="0"/>
    <x v="0"/>
  </r>
  <r>
    <n v="2019"/>
    <s v="117"/>
    <s v="4470131"/>
    <m/>
    <n v="-0.6"/>
    <s v="1448 - Load Reconciliation for"/>
    <n v="5"/>
    <m/>
    <s v="G0000117"/>
    <s v="PJM"/>
    <n v="0"/>
    <s v="2019-05-01"/>
    <s v="PJM_ER9373"/>
    <x v="0"/>
    <x v="0"/>
    <x v="0"/>
    <x v="0"/>
  </r>
  <r>
    <n v="2019"/>
    <s v="117"/>
    <s v="4470131"/>
    <m/>
    <n v="0.6"/>
    <s v="1448 - Load Reconciliation for"/>
    <n v="5"/>
    <m/>
    <s v="G0000117"/>
    <s v="PJM"/>
    <n v="0"/>
    <s v="2019-05-31"/>
    <s v="PJM_A_9378"/>
    <x v="0"/>
    <x v="0"/>
    <x v="0"/>
    <x v="0"/>
  </r>
  <r>
    <n v="2019"/>
    <s v="117"/>
    <s v="4470131"/>
    <m/>
    <n v="-1.2"/>
    <s v="1450 - Load Reconciliation for"/>
    <n v="5"/>
    <m/>
    <s v="G0000117"/>
    <s v="PJM"/>
    <n v="0"/>
    <s v="2019-05-01"/>
    <s v="PJM_ER9373"/>
    <x v="0"/>
    <x v="0"/>
    <x v="0"/>
    <x v="0"/>
  </r>
  <r>
    <n v="2019"/>
    <s v="117"/>
    <s v="4470131"/>
    <m/>
    <n v="1.2"/>
    <s v="1450 - Load Reconciliation for"/>
    <n v="5"/>
    <m/>
    <s v="G0000117"/>
    <s v="PJM"/>
    <n v="0"/>
    <s v="2019-05-31"/>
    <s v="PJM_A_9378"/>
    <x v="0"/>
    <x v="0"/>
    <x v="0"/>
    <x v="0"/>
  </r>
  <r>
    <n v="2019"/>
    <s v="117"/>
    <s v="4470131"/>
    <m/>
    <n v="-1.8"/>
    <s v="1460 - Load Reconciliation for"/>
    <n v="5"/>
    <m/>
    <s v="G0000117"/>
    <s v="PJM"/>
    <n v="0"/>
    <s v="2019-05-01"/>
    <s v="PJM_ER9373"/>
    <x v="0"/>
    <x v="0"/>
    <x v="0"/>
    <x v="0"/>
  </r>
  <r>
    <n v="2019"/>
    <s v="117"/>
    <s v="4470131"/>
    <m/>
    <n v="1.8"/>
    <s v="1460 - Load Reconciliation for"/>
    <n v="5"/>
    <m/>
    <s v="G0000117"/>
    <s v="PJM"/>
    <n v="0"/>
    <s v="2019-05-31"/>
    <s v="PJM_A_9378"/>
    <x v="0"/>
    <x v="0"/>
    <x v="0"/>
    <x v="0"/>
  </r>
  <r>
    <n v="2019"/>
    <s v="117"/>
    <s v="4470131"/>
    <m/>
    <n v="0.02"/>
    <s v="1460A - Adj. to Load Reconcili"/>
    <n v="5"/>
    <m/>
    <s v="G0000117"/>
    <s v="PJM"/>
    <n v="0"/>
    <s v="2019-05-31"/>
    <s v="PJM_A_9378"/>
    <x v="0"/>
    <x v="0"/>
    <x v="0"/>
    <x v="0"/>
  </r>
  <r>
    <n v="2019"/>
    <s v="117"/>
    <s v="4470131"/>
    <m/>
    <n v="-0.3"/>
    <s v="1470 - Load Reconciliation for"/>
    <n v="5"/>
    <m/>
    <s v="G0000117"/>
    <s v="PJM"/>
    <n v="0"/>
    <s v="2019-05-01"/>
    <s v="PJM_ER9373"/>
    <x v="0"/>
    <x v="0"/>
    <x v="0"/>
    <x v="0"/>
  </r>
  <r>
    <n v="2019"/>
    <s v="117"/>
    <s v="4470131"/>
    <m/>
    <n v="0.3"/>
    <s v="1470 - Load Reconciliation for"/>
    <n v="5"/>
    <m/>
    <s v="G0000117"/>
    <s v="PJM"/>
    <n v="0"/>
    <s v="2019-05-31"/>
    <s v="PJM_A_9378"/>
    <x v="0"/>
    <x v="0"/>
    <x v="0"/>
    <x v="0"/>
  </r>
  <r>
    <n v="2019"/>
    <s v="117"/>
    <s v="4470131"/>
    <m/>
    <n v="-0.6"/>
    <s v="1478 - Load Reconciliation for"/>
    <n v="5"/>
    <m/>
    <s v="G0000117"/>
    <s v="PJM"/>
    <n v="0"/>
    <s v="2019-05-01"/>
    <s v="PJM_ER9373"/>
    <x v="0"/>
    <x v="0"/>
    <x v="0"/>
    <x v="0"/>
  </r>
  <r>
    <n v="2019"/>
    <s v="117"/>
    <s v="4470131"/>
    <m/>
    <n v="0.6"/>
    <s v="1478 - Load Reconciliation for"/>
    <n v="5"/>
    <m/>
    <s v="G0000117"/>
    <s v="PJM"/>
    <n v="0"/>
    <s v="2019-05-31"/>
    <s v="PJM_A_9378"/>
    <x v="0"/>
    <x v="0"/>
    <x v="0"/>
    <x v="0"/>
  </r>
  <r>
    <n v="2019"/>
    <s v="117"/>
    <s v="4470131"/>
    <m/>
    <n v="-1.85"/>
    <s v="1478A - Adj. to Load Reconcili"/>
    <n v="5"/>
    <m/>
    <s v="G0000117"/>
    <s v="PJM"/>
    <n v="0"/>
    <s v="2019-05-31"/>
    <s v="PJM_A_9378"/>
    <x v="0"/>
    <x v="0"/>
    <x v="0"/>
    <x v="0"/>
  </r>
  <r>
    <n v="2019"/>
    <s v="117"/>
    <s v="4470131"/>
    <m/>
    <n v="-33128.33"/>
    <s v="1610 - Locational Reliability"/>
    <n v="5"/>
    <m/>
    <s v="G0000117"/>
    <s v="PJM"/>
    <n v="0"/>
    <s v="2019-05-01"/>
    <s v="PJM_ER9373"/>
    <x v="0"/>
    <x v="0"/>
    <x v="0"/>
    <x v="0"/>
  </r>
  <r>
    <n v="2019"/>
    <s v="117"/>
    <s v="4470131"/>
    <m/>
    <n v="33125.4"/>
    <s v="1610 - Locational Reliability"/>
    <n v="5"/>
    <m/>
    <s v="G0000117"/>
    <s v="PJM"/>
    <n v="0"/>
    <s v="2019-05-31"/>
    <s v="PJM_A_9378"/>
    <x v="0"/>
    <x v="0"/>
    <x v="0"/>
    <x v="0"/>
  </r>
  <r>
    <n v="2019"/>
    <s v="117"/>
    <s v="4470131"/>
    <m/>
    <n v="7892.15"/>
    <s v="1610 - Locational Reliability"/>
    <n v="5"/>
    <m/>
    <s v="G0000117"/>
    <s v="PJM"/>
    <n v="0"/>
    <s v="2019-05-31"/>
    <s v="PJM_E_4583"/>
    <x v="0"/>
    <x v="0"/>
    <x v="0"/>
    <x v="0"/>
  </r>
  <r>
    <n v="2019"/>
    <s v="117"/>
    <s v="4470131"/>
    <m/>
    <n v="29.8"/>
    <s v="2140 - Non-Firm Point-to-Point"/>
    <n v="5"/>
    <m/>
    <s v="G0000117"/>
    <s v="PJM"/>
    <n v="0"/>
    <s v="2019-05-01"/>
    <s v="PJM_ER9373"/>
    <x v="0"/>
    <x v="0"/>
    <x v="0"/>
    <x v="0"/>
  </r>
  <r>
    <n v="2019"/>
    <s v="117"/>
    <s v="4470131"/>
    <m/>
    <n v="-30.3"/>
    <s v="2140 - Non-Firm Point-to-Point"/>
    <n v="5"/>
    <m/>
    <s v="G0000117"/>
    <s v="PJM"/>
    <n v="0"/>
    <s v="2019-05-31"/>
    <s v="PJM_A_9378"/>
    <x v="0"/>
    <x v="0"/>
    <x v="0"/>
    <x v="0"/>
  </r>
  <r>
    <n v="2019"/>
    <s v="117"/>
    <s v="4470131"/>
    <m/>
    <n v="-4.34"/>
    <s v="2140 - Non-Firm Point-to-Point"/>
    <n v="5"/>
    <m/>
    <s v="G0000117"/>
    <s v="PJM"/>
    <n v="0"/>
    <s v="2019-05-31"/>
    <s v="PJM_E_4583"/>
    <x v="0"/>
    <x v="0"/>
    <x v="0"/>
    <x v="0"/>
  </r>
  <r>
    <n v="2019"/>
    <s v="117"/>
    <s v="4470131"/>
    <m/>
    <n v="-3.08"/>
    <s v="2140A - Adj. to Non-Firm Point"/>
    <n v="5"/>
    <m/>
    <s v="G0000117"/>
    <s v="PJM"/>
    <n v="0"/>
    <s v="2019-05-31"/>
    <s v="PJM_A_9378"/>
    <x v="0"/>
    <x v="0"/>
    <x v="0"/>
    <x v="0"/>
  </r>
  <r>
    <n v="2019"/>
    <s v="117"/>
    <s v="4470131"/>
    <m/>
    <n v="-96.71"/>
    <s v="2215 - Balancing Transmission"/>
    <n v="5"/>
    <m/>
    <s v="G0000117"/>
    <s v="PJM"/>
    <n v="0"/>
    <s v="2019-05-01"/>
    <s v="PJM_ER9373"/>
    <x v="0"/>
    <x v="0"/>
    <x v="0"/>
    <x v="0"/>
  </r>
  <r>
    <n v="2019"/>
    <s v="117"/>
    <s v="4470131"/>
    <m/>
    <n v="100.74"/>
    <s v="2215 - Balancing Transmission"/>
    <n v="5"/>
    <m/>
    <s v="G0000117"/>
    <s v="PJM"/>
    <n v="0"/>
    <s v="2019-05-31"/>
    <s v="PJM_A_9378"/>
    <x v="0"/>
    <x v="0"/>
    <x v="0"/>
    <x v="0"/>
  </r>
  <r>
    <n v="2019"/>
    <s v="117"/>
    <s v="4470131"/>
    <m/>
    <n v="84.73"/>
    <s v="2215 - Balancing Transmission"/>
    <n v="5"/>
    <m/>
    <s v="G0000117"/>
    <s v="PJM"/>
    <n v="0"/>
    <s v="2019-05-31"/>
    <s v="PJM_E_4583"/>
    <x v="0"/>
    <x v="0"/>
    <x v="0"/>
    <x v="0"/>
  </r>
  <r>
    <n v="2019"/>
    <s v="117"/>
    <s v="4470131"/>
    <m/>
    <n v="-0.37"/>
    <s v="2215A - Balancing Transmission"/>
    <n v="5"/>
    <m/>
    <s v="G0000117"/>
    <s v="PJM"/>
    <n v="0"/>
    <s v="2019-05-31"/>
    <s v="PJM_A_9378"/>
    <x v="0"/>
    <x v="0"/>
    <x v="0"/>
    <x v="0"/>
  </r>
  <r>
    <n v="2019"/>
    <s v="117"/>
    <s v="4470131"/>
    <m/>
    <n v="324.02"/>
    <s v="2220 - Transmission Losses Cre"/>
    <n v="5"/>
    <m/>
    <s v="G0000117"/>
    <s v="PJM"/>
    <n v="0"/>
    <s v="2019-05-01"/>
    <s v="PJM_ER9373"/>
    <x v="0"/>
    <x v="0"/>
    <x v="0"/>
    <x v="0"/>
  </r>
  <r>
    <n v="2019"/>
    <s v="117"/>
    <s v="4470131"/>
    <m/>
    <n v="-323.99"/>
    <s v="2220 - Transmission Losses Cre"/>
    <n v="5"/>
    <m/>
    <s v="G0000117"/>
    <s v="PJM"/>
    <n v="0"/>
    <s v="2019-05-31"/>
    <s v="PJM_A_9378"/>
    <x v="0"/>
    <x v="0"/>
    <x v="0"/>
    <x v="0"/>
  </r>
  <r>
    <n v="2019"/>
    <s v="117"/>
    <s v="4470131"/>
    <m/>
    <n v="-82.29"/>
    <s v="2220 - Transmission Losses Cre"/>
    <n v="5"/>
    <m/>
    <s v="G0000117"/>
    <s v="PJM"/>
    <n v="0"/>
    <s v="2019-05-31"/>
    <s v="PJM_E_4583"/>
    <x v="0"/>
    <x v="0"/>
    <x v="0"/>
    <x v="0"/>
  </r>
  <r>
    <n v="2019"/>
    <s v="117"/>
    <s v="4470131"/>
    <m/>
    <n v="-3.6"/>
    <s v="2415 - Balancing Transmission"/>
    <n v="5"/>
    <m/>
    <s v="G0000117"/>
    <s v="PJM"/>
    <n v="0"/>
    <s v="2019-05-01"/>
    <s v="PJM_ER9373"/>
    <x v="0"/>
    <x v="0"/>
    <x v="0"/>
    <x v="0"/>
  </r>
  <r>
    <n v="2019"/>
    <s v="117"/>
    <s v="4470131"/>
    <m/>
    <n v="3.6"/>
    <s v="2415 - Balancing Transmission"/>
    <n v="5"/>
    <m/>
    <s v="G0000117"/>
    <s v="PJM"/>
    <n v="0"/>
    <s v="2019-05-31"/>
    <s v="PJM_A_9378"/>
    <x v="0"/>
    <x v="0"/>
    <x v="0"/>
    <x v="0"/>
  </r>
  <r>
    <n v="2019"/>
    <s v="117"/>
    <s v="4470131"/>
    <m/>
    <n v="-0.04"/>
    <s v="2415A - Balancing Transmission"/>
    <n v="5"/>
    <m/>
    <s v="G0000117"/>
    <s v="PJM"/>
    <n v="0"/>
    <s v="2019-05-31"/>
    <s v="PJM_A_9378"/>
    <x v="0"/>
    <x v="0"/>
    <x v="0"/>
    <x v="0"/>
  </r>
  <r>
    <n v="2019"/>
    <s v="117"/>
    <s v="4470131"/>
    <m/>
    <n v="6.9"/>
    <s v="2420 - Load Reconciliation for"/>
    <n v="5"/>
    <m/>
    <s v="G0000117"/>
    <s v="PJM"/>
    <n v="0"/>
    <s v="2019-05-01"/>
    <s v="PJM_ER9373"/>
    <x v="0"/>
    <x v="0"/>
    <x v="0"/>
    <x v="0"/>
  </r>
  <r>
    <n v="2019"/>
    <s v="117"/>
    <s v="4470131"/>
    <m/>
    <n v="-6.9"/>
    <s v="2420 - Load Reconciliation for"/>
    <n v="5"/>
    <m/>
    <s v="G0000117"/>
    <s v="PJM"/>
    <n v="0"/>
    <s v="2019-05-31"/>
    <s v="PJM_A_9378"/>
    <x v="0"/>
    <x v="0"/>
    <x v="0"/>
    <x v="0"/>
  </r>
  <r>
    <n v="2019"/>
    <s v="117"/>
    <s v="4470131"/>
    <m/>
    <n v="1241.8800000000001"/>
    <s v="2510 - Auction Revenue Rights"/>
    <n v="5"/>
    <m/>
    <s v="G0000117"/>
    <s v="PJM"/>
    <n v="0"/>
    <s v="2019-05-01"/>
    <s v="PJM_ER9373"/>
    <x v="0"/>
    <x v="0"/>
    <x v="0"/>
    <x v="0"/>
  </r>
  <r>
    <n v="2019"/>
    <s v="117"/>
    <s v="4470131"/>
    <m/>
    <n v="-1241.82"/>
    <s v="2510 - Auction Revenue Rights"/>
    <n v="5"/>
    <m/>
    <s v="G0000117"/>
    <s v="PJM"/>
    <n v="0"/>
    <s v="2019-05-31"/>
    <s v="PJM_A_9378"/>
    <x v="0"/>
    <x v="0"/>
    <x v="0"/>
    <x v="0"/>
  </r>
  <r>
    <n v="2019"/>
    <s v="117"/>
    <s v="4470131"/>
    <m/>
    <n v="-295.99"/>
    <s v="2510 - Auction Revenue Rights"/>
    <n v="5"/>
    <m/>
    <s v="G0000117"/>
    <s v="PJM"/>
    <n v="0"/>
    <s v="2019-05-31"/>
    <s v="PJM_E_4583"/>
    <x v="0"/>
    <x v="0"/>
    <x v="0"/>
    <x v="0"/>
  </r>
  <r>
    <n v="2019"/>
    <s v="117"/>
    <s v="4470131"/>
    <m/>
    <n v="0.6"/>
    <s v="2661 - Capacity Resource Defic"/>
    <n v="5"/>
    <m/>
    <s v="G0000117"/>
    <s v="PJM"/>
    <n v="0"/>
    <s v="2019-05-01"/>
    <s v="PJM_ER9373"/>
    <x v="0"/>
    <x v="0"/>
    <x v="0"/>
    <x v="0"/>
  </r>
  <r>
    <n v="2019"/>
    <s v="117"/>
    <s v="4470131"/>
    <m/>
    <n v="-0.6"/>
    <s v="2661 - Capacity Resource Defic"/>
    <n v="5"/>
    <m/>
    <s v="G0000117"/>
    <s v="PJM"/>
    <n v="0"/>
    <s v="2019-05-31"/>
    <s v="PJM_A_9378"/>
    <x v="0"/>
    <x v="0"/>
    <x v="0"/>
    <x v="0"/>
  </r>
  <r>
    <n v="2019"/>
    <s v="117"/>
    <s v="4470131"/>
    <m/>
    <n v="-0.03"/>
    <s v="PJM (PAR) Adjustments"/>
    <n v="5"/>
    <m/>
    <s v="G0000117"/>
    <s v="PJM"/>
    <n v="0"/>
    <s v="2019-05-31"/>
    <s v="PJMMISCPAR"/>
    <x v="0"/>
    <x v="0"/>
    <x v="0"/>
    <x v="0"/>
  </r>
  <r>
    <n v="2019"/>
    <s v="117"/>
    <s v="4470131"/>
    <m/>
    <n v="0"/>
    <s v="PJM (PAR) Adjustments"/>
    <n v="5"/>
    <s v="KWH"/>
    <s v="G0000117"/>
    <s v="PJM"/>
    <n v="-23567"/>
    <s v="2019-05-01"/>
    <s v="PJM_PAR_E"/>
    <x v="0"/>
    <x v="0"/>
    <x v="0"/>
    <x v="0"/>
  </r>
  <r>
    <n v="2019"/>
    <s v="117"/>
    <s v="4470131"/>
    <m/>
    <n v="-33.25"/>
    <s v="PJM (PAR) Adjustments"/>
    <n v="5"/>
    <s v="KWH"/>
    <s v="G0000117"/>
    <s v="PJM"/>
    <n v="23564"/>
    <s v="2019-05-31"/>
    <s v="PJM_PAR_A"/>
    <x v="0"/>
    <x v="0"/>
    <x v="0"/>
    <x v="0"/>
  </r>
  <r>
    <n v="2019"/>
    <s v="117"/>
    <s v="4470143"/>
    <m/>
    <n v="37.65"/>
    <s v="Broker Comm - Actual"/>
    <n v="5"/>
    <m/>
    <s v="G0000117"/>
    <s v="AMRX2"/>
    <n v="0"/>
    <s v="2019-05-31"/>
    <s v="CA0420"/>
    <x v="0"/>
    <x v="0"/>
    <x v="1"/>
    <x v="0"/>
  </r>
  <r>
    <n v="2019"/>
    <s v="117"/>
    <s v="4470143"/>
    <m/>
    <n v="55.92"/>
    <s v="Broker Comm - Actual"/>
    <n v="5"/>
    <m/>
    <s v="G0000117"/>
    <s v="APBE2"/>
    <n v="0"/>
    <s v="2019-05-31"/>
    <s v="CA0420"/>
    <x v="0"/>
    <x v="0"/>
    <x v="2"/>
    <x v="0"/>
  </r>
  <r>
    <n v="2019"/>
    <s v="117"/>
    <s v="4470143"/>
    <m/>
    <n v="265.45999999999998"/>
    <s v="Broker Comm - Actual"/>
    <n v="5"/>
    <m/>
    <s v="G0000117"/>
    <s v="IVGE2"/>
    <n v="0"/>
    <s v="2019-05-31"/>
    <s v="CA0420"/>
    <x v="0"/>
    <x v="0"/>
    <x v="4"/>
    <x v="0"/>
  </r>
  <r>
    <n v="2019"/>
    <s v="117"/>
    <s v="4470143"/>
    <m/>
    <n v="-37.659999999999997"/>
    <s v="Broker Comm - Estimate"/>
    <n v="5"/>
    <m/>
    <s v="G0000117"/>
    <s v="AMRX2"/>
    <n v="0"/>
    <s v="2019-05-01"/>
    <s v="CA0320"/>
    <x v="0"/>
    <x v="0"/>
    <x v="1"/>
    <x v="0"/>
  </r>
  <r>
    <n v="2019"/>
    <s v="117"/>
    <s v="4470143"/>
    <m/>
    <n v="37.659999999999997"/>
    <s v="Broker Comm - Estimate"/>
    <n v="5"/>
    <m/>
    <s v="G0000117"/>
    <s v="AMRX2"/>
    <n v="0"/>
    <s v="2019-05-31"/>
    <s v="CA0320"/>
    <x v="0"/>
    <x v="0"/>
    <x v="1"/>
    <x v="0"/>
  </r>
  <r>
    <n v="2019"/>
    <s v="117"/>
    <s v="4470143"/>
    <m/>
    <n v="-55.92"/>
    <s v="Broker Comm - Estimate"/>
    <n v="5"/>
    <m/>
    <s v="G0000117"/>
    <s v="APBE2"/>
    <n v="0"/>
    <s v="2019-05-01"/>
    <s v="CA0320"/>
    <x v="0"/>
    <x v="0"/>
    <x v="2"/>
    <x v="0"/>
  </r>
  <r>
    <n v="2019"/>
    <s v="117"/>
    <s v="4470143"/>
    <m/>
    <n v="55.92"/>
    <s v="Broker Comm - Estimate"/>
    <n v="5"/>
    <m/>
    <s v="G0000117"/>
    <s v="APBE2"/>
    <n v="0"/>
    <s v="2019-05-31"/>
    <s v="CA0320"/>
    <x v="0"/>
    <x v="0"/>
    <x v="2"/>
    <x v="0"/>
  </r>
  <r>
    <n v="2019"/>
    <s v="117"/>
    <s v="4470143"/>
    <m/>
    <n v="-265.49"/>
    <s v="Broker Comm - Estimate"/>
    <n v="5"/>
    <m/>
    <s v="G0000117"/>
    <s v="IVGE2"/>
    <n v="0"/>
    <s v="2019-05-01"/>
    <s v="CA0320"/>
    <x v="0"/>
    <x v="0"/>
    <x v="4"/>
    <x v="0"/>
  </r>
  <r>
    <n v="2019"/>
    <s v="117"/>
    <s v="4470143"/>
    <m/>
    <n v="265.49"/>
    <s v="Broker Comm - Estimate"/>
    <n v="5"/>
    <m/>
    <s v="G0000117"/>
    <s v="IVGE2"/>
    <n v="0"/>
    <s v="2019-05-31"/>
    <s v="CA0320"/>
    <x v="0"/>
    <x v="0"/>
    <x v="4"/>
    <x v="0"/>
  </r>
  <r>
    <n v="2019"/>
    <s v="117"/>
    <s v="4470143"/>
    <m/>
    <n v="29.96"/>
    <s v="Mizuho - Power - Comm &amp; Fees"/>
    <n v="5"/>
    <m/>
    <s v="G0000117"/>
    <s v="MSUI2"/>
    <n v="0"/>
    <s v="2019-05-31"/>
    <s v="MIZ_FUT"/>
    <x v="0"/>
    <x v="0"/>
    <x v="18"/>
    <x v="0"/>
  </r>
  <r>
    <n v="2019"/>
    <s v="117"/>
    <s v="4470143"/>
    <m/>
    <n v="4282.1099999999997"/>
    <s v="Mizuho- Power- Gains &amp; Losses"/>
    <n v="5"/>
    <m/>
    <s v="G0000117"/>
    <s v="MSUI2"/>
    <n v="0"/>
    <s v="2019-05-31"/>
    <s v="MIZ_FUT"/>
    <x v="0"/>
    <x v="0"/>
    <x v="18"/>
    <x v="0"/>
  </r>
  <r>
    <n v="2019"/>
    <s v="117"/>
    <s v="4470143"/>
    <m/>
    <n v="41.72"/>
    <s v="RBC &amp; Mizuho Power Accruals"/>
    <n v="5"/>
    <m/>
    <s v="G0000117"/>
    <s v="RBCC2"/>
    <n v="0"/>
    <s v="2019-05-31"/>
    <s v="RBC_MIZ_A"/>
    <x v="0"/>
    <x v="0"/>
    <x v="19"/>
    <x v="0"/>
  </r>
  <r>
    <n v="2019"/>
    <s v="117"/>
    <s v="4470143"/>
    <m/>
    <n v="-41.72"/>
    <s v="RBC &amp; Mizuho Power Accruals"/>
    <n v="5"/>
    <m/>
    <s v="G0000117"/>
    <s v="WELF2"/>
    <n v="0"/>
    <s v="2019-05-31"/>
    <s v="RBC_MIZ_A"/>
    <x v="0"/>
    <x v="0"/>
    <x v="20"/>
    <x v="0"/>
  </r>
  <r>
    <n v="2019"/>
    <s v="117"/>
    <s v="4470143"/>
    <m/>
    <n v="-20668.04"/>
    <s v="RBC - Power - Gains &amp; Losses"/>
    <n v="5"/>
    <m/>
    <s v="G0000117"/>
    <s v="RBCC2"/>
    <n v="0"/>
    <s v="2019-05-31"/>
    <s v="RBC_FUT"/>
    <x v="0"/>
    <x v="0"/>
    <x v="19"/>
    <x v="0"/>
  </r>
  <r>
    <n v="2019"/>
    <s v="117"/>
    <s v="4470143"/>
    <m/>
    <n v="-71247.960000000006"/>
    <s v="Re-book Actual CESR Ratio"/>
    <n v="5"/>
    <m/>
    <s v="G0000117"/>
    <s v="RBCC2"/>
    <n v="0"/>
    <s v="2019-05-31"/>
    <s v="CESR_REC"/>
    <x v="0"/>
    <x v="0"/>
    <x v="19"/>
    <x v="0"/>
  </r>
  <r>
    <n v="2019"/>
    <s v="117"/>
    <s v="4470143"/>
    <m/>
    <n v="13210.55"/>
    <s v="Re-book Actual CESR Ratio"/>
    <n v="5"/>
    <m/>
    <s v="G0000117"/>
    <s v="WELF2"/>
    <n v="0"/>
    <s v="2019-05-31"/>
    <s v="CESR_REC"/>
    <x v="0"/>
    <x v="0"/>
    <x v="20"/>
    <x v="0"/>
  </r>
  <r>
    <n v="2019"/>
    <s v="117"/>
    <s v="4470143"/>
    <m/>
    <n v="71254.02"/>
    <s v="Reverse Estimated CESR Ratio"/>
    <n v="5"/>
    <m/>
    <s v="G0000117"/>
    <s v="RBCC2"/>
    <n v="0"/>
    <s v="2019-05-31"/>
    <s v="CESR_REC"/>
    <x v="0"/>
    <x v="0"/>
    <x v="19"/>
    <x v="0"/>
  </r>
  <r>
    <n v="2019"/>
    <s v="117"/>
    <s v="4470143"/>
    <m/>
    <n v="-13211.67"/>
    <s v="Reverse Estimated CESR Ratio"/>
    <n v="5"/>
    <m/>
    <s v="G0000117"/>
    <s v="WELF2"/>
    <n v="0"/>
    <s v="2019-05-31"/>
    <s v="CESR_REC"/>
    <x v="0"/>
    <x v="0"/>
    <x v="20"/>
    <x v="0"/>
  </r>
  <r>
    <n v="2019"/>
    <s v="117"/>
    <s v="4470143"/>
    <m/>
    <n v="26.47"/>
    <s v="WELF - Power - Comm &amp; Fees"/>
    <n v="5"/>
    <m/>
    <s v="G0000117"/>
    <s v="WELF2"/>
    <n v="0"/>
    <s v="2019-05-31"/>
    <s v="WEL_FUT"/>
    <x v="0"/>
    <x v="0"/>
    <x v="20"/>
    <x v="0"/>
  </r>
  <r>
    <n v="2019"/>
    <s v="117"/>
    <s v="4470143"/>
    <m/>
    <n v="-8630.0400000000009"/>
    <s v="WELF - Power - Gains &amp; Losses"/>
    <n v="5"/>
    <m/>
    <s v="G0000117"/>
    <s v="WELF2"/>
    <n v="0"/>
    <s v="2019-05-31"/>
    <s v="WEL_FUT"/>
    <x v="0"/>
    <x v="0"/>
    <x v="20"/>
    <x v="0"/>
  </r>
  <r>
    <n v="2019"/>
    <s v="117"/>
    <s v="4470150"/>
    <m/>
    <n v="33.18"/>
    <s v="ACT - NITS 30.9"/>
    <n v="5"/>
    <m/>
    <s v="G0000117"/>
    <s v="PJM"/>
    <n v="0"/>
    <s v="2019-05-31"/>
    <s v="PJMTR_ACT"/>
    <x v="2"/>
    <x v="1"/>
    <x v="24"/>
    <x v="3"/>
  </r>
  <r>
    <n v="2019"/>
    <s v="117"/>
    <s v="4470150"/>
    <m/>
    <n v="11945.1"/>
    <s v="ACT - SCHEDULE 1A DISPATCH"/>
    <n v="5"/>
    <m/>
    <s v="G0000117"/>
    <s v="PJM"/>
    <n v="0"/>
    <s v="2019-05-31"/>
    <s v="PJMTR_ACT"/>
    <x v="2"/>
    <x v="1"/>
    <x v="24"/>
    <x v="3"/>
  </r>
  <r>
    <n v="2019"/>
    <s v="117"/>
    <s v="4470150"/>
    <m/>
    <n v="429.61"/>
    <s v="ACT-BUCKEYE EXP"/>
    <n v="5"/>
    <m/>
    <s v="G0000117"/>
    <s v="PJM"/>
    <n v="0"/>
    <s v="2019-05-31"/>
    <s v="PJMTR_N_A"/>
    <x v="2"/>
    <x v="1"/>
    <x v="24"/>
    <x v="3"/>
  </r>
  <r>
    <n v="2019"/>
    <s v="117"/>
    <s v="4470150"/>
    <m/>
    <n v="1579.91"/>
    <s v="ACT-ENHANCMTS EXP"/>
    <n v="5"/>
    <m/>
    <s v="G0000117"/>
    <s v="PJM"/>
    <n v="0"/>
    <s v="2019-05-31"/>
    <s v="PJMTR_N_A"/>
    <x v="2"/>
    <x v="1"/>
    <x v="24"/>
    <x v="3"/>
  </r>
  <r>
    <n v="2019"/>
    <s v="117"/>
    <s v="4470150"/>
    <m/>
    <n v="8223.6"/>
    <s v="ACT-FR ENHANCMTS EXP"/>
    <n v="5"/>
    <m/>
    <s v="G0000117"/>
    <s v="PJM"/>
    <n v="0"/>
    <s v="2019-05-31"/>
    <s v="PJMTR_ACT"/>
    <x v="2"/>
    <x v="1"/>
    <x v="24"/>
    <x v="3"/>
  </r>
  <r>
    <n v="2019"/>
    <s v="117"/>
    <s v="4470150"/>
    <m/>
    <n v="-7.25"/>
    <s v="ACT-FR NITS EXP"/>
    <n v="5"/>
    <m/>
    <s v="G0000117"/>
    <s v="PJM"/>
    <n v="0"/>
    <s v="2019-05-01"/>
    <s v="PJMTRMD_E"/>
    <x v="2"/>
    <x v="1"/>
    <x v="24"/>
    <x v="3"/>
  </r>
  <r>
    <n v="2019"/>
    <s v="117"/>
    <s v="4470150"/>
    <m/>
    <n v="-20.38"/>
    <s v="ACT-FR NITS EXP"/>
    <n v="5"/>
    <m/>
    <s v="G0000117"/>
    <s v="PJM"/>
    <n v="0"/>
    <s v="2019-05-01"/>
    <s v="PJMTRPA_E"/>
    <x v="2"/>
    <x v="1"/>
    <x v="24"/>
    <x v="3"/>
  </r>
  <r>
    <n v="2019"/>
    <s v="117"/>
    <s v="4470150"/>
    <m/>
    <n v="-579.29"/>
    <s v="ACT-FR NITS EXP"/>
    <n v="5"/>
    <m/>
    <s v="G0000117"/>
    <s v="PJM"/>
    <n v="0"/>
    <s v="2019-05-01"/>
    <s v="PJMTRWV_E"/>
    <x v="2"/>
    <x v="1"/>
    <x v="24"/>
    <x v="3"/>
  </r>
  <r>
    <n v="2019"/>
    <s v="117"/>
    <s v="4470150"/>
    <m/>
    <n v="7.25"/>
    <s v="ACT-FR NITS EXP"/>
    <n v="5"/>
    <m/>
    <s v="G0000117"/>
    <s v="PJM"/>
    <n v="0"/>
    <s v="2019-05-31"/>
    <s v="PJMTRMD_A"/>
    <x v="2"/>
    <x v="1"/>
    <x v="24"/>
    <x v="3"/>
  </r>
  <r>
    <n v="2019"/>
    <s v="117"/>
    <s v="4470150"/>
    <m/>
    <n v="7.25"/>
    <s v="ACT-FR NITS EXP"/>
    <n v="5"/>
    <m/>
    <s v="G0000117"/>
    <s v="PJM"/>
    <n v="0"/>
    <s v="2019-05-31"/>
    <s v="PJMTRMD_E"/>
    <x v="2"/>
    <x v="1"/>
    <x v="24"/>
    <x v="3"/>
  </r>
  <r>
    <n v="2019"/>
    <s v="117"/>
    <s v="4470150"/>
    <m/>
    <n v="20.38"/>
    <s v="ACT-FR NITS EXP"/>
    <n v="5"/>
    <m/>
    <s v="G0000117"/>
    <s v="PJM"/>
    <n v="0"/>
    <s v="2019-05-31"/>
    <s v="PJMTRPA_A"/>
    <x v="2"/>
    <x v="1"/>
    <x v="24"/>
    <x v="3"/>
  </r>
  <r>
    <n v="2019"/>
    <s v="117"/>
    <s v="4470150"/>
    <m/>
    <n v="20.38"/>
    <s v="ACT-FR NITS EXP"/>
    <n v="5"/>
    <m/>
    <s v="G0000117"/>
    <s v="PJM"/>
    <n v="0"/>
    <s v="2019-05-31"/>
    <s v="PJMTRPA_E"/>
    <x v="2"/>
    <x v="1"/>
    <x v="24"/>
    <x v="3"/>
  </r>
  <r>
    <n v="2019"/>
    <s v="117"/>
    <s v="4470150"/>
    <m/>
    <n v="579.29"/>
    <s v="ACT-FR NITS EXP"/>
    <n v="5"/>
    <m/>
    <s v="G0000117"/>
    <s v="PJM"/>
    <n v="0"/>
    <s v="2019-05-31"/>
    <s v="PJMTRWV_A"/>
    <x v="2"/>
    <x v="1"/>
    <x v="24"/>
    <x v="3"/>
  </r>
  <r>
    <n v="2019"/>
    <s v="117"/>
    <s v="4470150"/>
    <m/>
    <n v="579.29"/>
    <s v="ACT-FR NITS EXP"/>
    <n v="5"/>
    <m/>
    <s v="G0000117"/>
    <s v="PJM"/>
    <n v="0"/>
    <s v="2019-05-31"/>
    <s v="PJMTRWV_E"/>
    <x v="2"/>
    <x v="1"/>
    <x v="24"/>
    <x v="3"/>
  </r>
  <r>
    <n v="2019"/>
    <s v="117"/>
    <s v="4470150"/>
    <m/>
    <n v="55053.42"/>
    <s v="ACT-FR NITS EXPENSE"/>
    <n v="5"/>
    <m/>
    <s v="G0000117"/>
    <s v="PJM"/>
    <n v="0"/>
    <s v="2019-05-31"/>
    <s v="PJMTR_ACT"/>
    <x v="2"/>
    <x v="1"/>
    <x v="24"/>
    <x v="3"/>
  </r>
  <r>
    <n v="2019"/>
    <s v="117"/>
    <s v="4470150"/>
    <m/>
    <n v="60978.62"/>
    <s v="ACT-NITS EXP"/>
    <n v="5"/>
    <m/>
    <s v="G0000117"/>
    <s v="PJM"/>
    <n v="0"/>
    <s v="2019-05-31"/>
    <s v="PJMTR_N_A"/>
    <x v="2"/>
    <x v="1"/>
    <x v="24"/>
    <x v="3"/>
  </r>
  <r>
    <n v="2019"/>
    <s v="117"/>
    <s v="4470150"/>
    <m/>
    <n v="964.28"/>
    <s v="ACT-PWR FACTOR EXP"/>
    <n v="5"/>
    <m/>
    <s v="G0000117"/>
    <s v="PJM"/>
    <n v="0"/>
    <s v="2019-05-31"/>
    <s v="PJMTR_N_A"/>
    <x v="2"/>
    <x v="1"/>
    <x v="24"/>
    <x v="3"/>
  </r>
  <r>
    <n v="2019"/>
    <s v="117"/>
    <s v="4470150"/>
    <m/>
    <n v="160.37"/>
    <s v="ACT-TRANSM OWNER EXP"/>
    <n v="5"/>
    <m/>
    <s v="G0000117"/>
    <s v="PJM"/>
    <n v="0"/>
    <s v="2019-05-31"/>
    <s v="PJMTR_N_A"/>
    <x v="2"/>
    <x v="1"/>
    <x v="24"/>
    <x v="3"/>
  </r>
  <r>
    <n v="2019"/>
    <s v="117"/>
    <s v="4470150"/>
    <m/>
    <n v="-33.18"/>
    <s v="EST - NITS 30.9"/>
    <n v="5"/>
    <m/>
    <s v="G0000117"/>
    <s v="PJM"/>
    <n v="0"/>
    <s v="2019-05-01"/>
    <s v="PJMTR_EST"/>
    <x v="2"/>
    <x v="1"/>
    <x v="24"/>
    <x v="3"/>
  </r>
  <r>
    <n v="2019"/>
    <s v="117"/>
    <s v="4470150"/>
    <m/>
    <n v="33.17"/>
    <s v="EST - NITS 30.9"/>
    <n v="5"/>
    <m/>
    <s v="G0000117"/>
    <s v="PJM"/>
    <n v="0"/>
    <s v="2019-05-31"/>
    <s v="PJMTR_EST"/>
    <x v="2"/>
    <x v="1"/>
    <x v="24"/>
    <x v="3"/>
  </r>
  <r>
    <n v="2019"/>
    <s v="117"/>
    <s v="4470150"/>
    <m/>
    <n v="-185.3"/>
    <s v="EST - SCHEDULE 1A DISPATCH"/>
    <n v="5"/>
    <m/>
    <s v="G0000117"/>
    <s v="PJM"/>
    <n v="0"/>
    <s v="2019-05-01"/>
    <s v="PJMTR_EST"/>
    <x v="2"/>
    <x v="1"/>
    <x v="24"/>
    <x v="3"/>
  </r>
  <r>
    <n v="2019"/>
    <s v="117"/>
    <s v="4470150"/>
    <m/>
    <n v="188.84"/>
    <s v="EST - SCHEDULE 1A DISPATCH"/>
    <n v="5"/>
    <m/>
    <s v="G0000117"/>
    <s v="PJM"/>
    <n v="0"/>
    <s v="2019-05-31"/>
    <s v="PJMTR_EST"/>
    <x v="2"/>
    <x v="1"/>
    <x v="24"/>
    <x v="3"/>
  </r>
  <r>
    <n v="2019"/>
    <s v="117"/>
    <s v="4470150"/>
    <m/>
    <n v="-8223.6"/>
    <s v="EST-FR ENHANCMTS EXP"/>
    <n v="5"/>
    <m/>
    <s v="G0000117"/>
    <s v="PJM"/>
    <n v="0"/>
    <s v="2019-05-01"/>
    <s v="PJMTR_EST"/>
    <x v="2"/>
    <x v="1"/>
    <x v="24"/>
    <x v="3"/>
  </r>
  <r>
    <n v="2019"/>
    <s v="117"/>
    <s v="4470150"/>
    <m/>
    <n v="8223.6"/>
    <s v="EST-FR ENHANCMTS EXP"/>
    <n v="5"/>
    <m/>
    <s v="G0000117"/>
    <s v="PJM"/>
    <n v="0"/>
    <s v="2019-05-31"/>
    <s v="PJMTR_EST"/>
    <x v="2"/>
    <x v="1"/>
    <x v="24"/>
    <x v="3"/>
  </r>
  <r>
    <n v="2019"/>
    <s v="117"/>
    <s v="4470150"/>
    <m/>
    <n v="-55053.42"/>
    <s v="EST-FR NITS EXPENSE"/>
    <n v="5"/>
    <m/>
    <s v="G0000117"/>
    <s v="PJM"/>
    <n v="0"/>
    <s v="2019-05-01"/>
    <s v="PJMTR_EST"/>
    <x v="2"/>
    <x v="1"/>
    <x v="24"/>
    <x v="3"/>
  </r>
  <r>
    <n v="2019"/>
    <s v="117"/>
    <s v="4470150"/>
    <m/>
    <n v="56889.64"/>
    <s v="EST-FR NITS EXPENSE"/>
    <n v="5"/>
    <m/>
    <s v="G0000117"/>
    <s v="PJM"/>
    <n v="0"/>
    <s v="2019-05-31"/>
    <s v="PJMTR_EST"/>
    <x v="2"/>
    <x v="1"/>
    <x v="24"/>
    <x v="3"/>
  </r>
  <r>
    <n v="2019"/>
    <s v="117"/>
    <s v="4470150"/>
    <m/>
    <n v="13087.31"/>
    <s v="Formula Rate Expenses"/>
    <n v="5"/>
    <m/>
    <s v="G0000117"/>
    <s v="PJM"/>
    <n v="0"/>
    <s v="2019-05-01"/>
    <s v="PJM_TEA_E"/>
    <x v="2"/>
    <x v="1"/>
    <x v="24"/>
    <x v="3"/>
  </r>
  <r>
    <n v="2019"/>
    <s v="117"/>
    <s v="4470150"/>
    <m/>
    <n v="-13014.29"/>
    <s v="Formula Rate Expenses"/>
    <n v="5"/>
    <m/>
    <s v="G0000117"/>
    <s v="PJM"/>
    <n v="0"/>
    <s v="2019-05-31"/>
    <s v="PJM_TEA_A"/>
    <x v="2"/>
    <x v="1"/>
    <x v="24"/>
    <x v="3"/>
  </r>
  <r>
    <n v="2019"/>
    <s v="117"/>
    <s v="4470150"/>
    <m/>
    <n v="-13014.29"/>
    <s v="Formula Rate Expenses"/>
    <n v="5"/>
    <m/>
    <s v="G0000117"/>
    <s v="PJM"/>
    <n v="0"/>
    <s v="2019-05-31"/>
    <s v="PJM_TEA_E"/>
    <x v="2"/>
    <x v="1"/>
    <x v="24"/>
    <x v="3"/>
  </r>
  <r>
    <n v="2019"/>
    <s v="117"/>
    <s v="4470150"/>
    <m/>
    <n v="1961.3"/>
    <s v="PJM PROV FOR REFUND"/>
    <n v="5"/>
    <m/>
    <s v="G0000117"/>
    <s v="PJM"/>
    <n v="0"/>
    <s v="2019-05-31"/>
    <s v="PJMTR_PROV"/>
    <x v="2"/>
    <x v="1"/>
    <x v="24"/>
    <x v="3"/>
  </r>
  <r>
    <n v="2019"/>
    <s v="117"/>
    <s v="4470150"/>
    <m/>
    <n v="714.98"/>
    <s v="PJM PROV FOR REFUND"/>
    <n v="5"/>
    <m/>
    <s v="G0000117"/>
    <s v="PJM"/>
    <n v="0"/>
    <s v="2019-05-31"/>
    <s v="PJM_PROV"/>
    <x v="2"/>
    <x v="1"/>
    <x v="24"/>
    <x v="3"/>
  </r>
  <r>
    <n v="2019"/>
    <s v="117"/>
    <s v="4470150"/>
    <m/>
    <n v="-63937.02"/>
    <s v="RECORD ESTIMATED PJM REVENUE"/>
    <n v="5"/>
    <m/>
    <s v="G0000117"/>
    <s v="PJM"/>
    <n v="0"/>
    <s v="2019-05-01"/>
    <s v="PJMTR_N_E"/>
    <x v="2"/>
    <x v="1"/>
    <x v="24"/>
    <x v="3"/>
  </r>
  <r>
    <n v="2019"/>
    <s v="117"/>
    <s v="4470150"/>
    <m/>
    <n v="66162.98"/>
    <s v="RECORD ESTIMATED PJM REVENUE"/>
    <n v="5"/>
    <m/>
    <s v="G0000117"/>
    <s v="PJM"/>
    <n v="0"/>
    <s v="2019-05-30"/>
    <s v="PJMTR_N_E"/>
    <x v="2"/>
    <x v="1"/>
    <x v="24"/>
    <x v="3"/>
  </r>
  <r>
    <n v="2019"/>
    <s v="117"/>
    <s v="4470150"/>
    <m/>
    <n v="0"/>
    <s v="RECORD ESTIMATED PJM REVENUE"/>
    <n v="5"/>
    <m/>
    <s v="G0000117"/>
    <s v="PJM"/>
    <n v="0"/>
    <s v="2019-05-31"/>
    <s v="PJMTR_N_E"/>
    <x v="2"/>
    <x v="1"/>
    <x v="24"/>
    <x v="3"/>
  </r>
  <r>
    <n v="2019"/>
    <s v="117"/>
    <s v="4470151"/>
    <s v="250"/>
    <n v="33667.1"/>
    <s v="AEPSC-AUC MAR 2018 12 MO"/>
    <n v="5"/>
    <s v="KWH"/>
    <s v="G0000117"/>
    <s v="OHPA2"/>
    <n v="647319.75"/>
    <s v="2019-05-01"/>
    <s v="EPOHAUCT"/>
    <x v="0"/>
    <x v="0"/>
    <x v="25"/>
    <x v="0"/>
  </r>
  <r>
    <n v="2019"/>
    <s v="117"/>
    <s v="4470151"/>
    <s v="250"/>
    <n v="-33693.56"/>
    <s v="AEPSC-AUC MAR 2018 12 MO"/>
    <n v="5"/>
    <s v="KWH"/>
    <s v="G0000117"/>
    <s v="OHPA2"/>
    <n v="-647319.75"/>
    <s v="2019-05-31"/>
    <s v="EP8OHAUCT"/>
    <x v="0"/>
    <x v="0"/>
    <x v="25"/>
    <x v="0"/>
  </r>
  <r>
    <n v="2019"/>
    <s v="117"/>
    <s v="4470151"/>
    <s v="250"/>
    <n v="-33898.019999999997"/>
    <s v="AEPSC-AUC MAR 2018 12 MO"/>
    <n v="5"/>
    <s v="KWH"/>
    <s v="G0000117"/>
    <s v="OHPA2"/>
    <n v="-651759.71"/>
    <s v="2019-05-31"/>
    <s v="EPOHAUCT"/>
    <x v="0"/>
    <x v="0"/>
    <x v="25"/>
    <x v="0"/>
  </r>
  <r>
    <n v="2019"/>
    <s v="117"/>
    <s v="4470151"/>
    <s v="250"/>
    <n v="62518.11"/>
    <s v="AEPSC-AUC MAR 2018 24 MO"/>
    <n v="5"/>
    <s v="KWH"/>
    <s v="G0000117"/>
    <s v="OHPA2"/>
    <n v="1294638.94"/>
    <s v="2019-05-01"/>
    <s v="EPOHAUCT"/>
    <x v="0"/>
    <x v="0"/>
    <x v="25"/>
    <x v="0"/>
  </r>
  <r>
    <n v="2019"/>
    <s v="117"/>
    <s v="4470151"/>
    <s v="250"/>
    <n v="-62571.040000000001"/>
    <s v="AEPSC-AUC MAR 2018 24 MO"/>
    <n v="5"/>
    <s v="KWH"/>
    <s v="G0000117"/>
    <s v="OHPA2"/>
    <n v="-1294638.94"/>
    <s v="2019-05-31"/>
    <s v="EP8OHAUCT"/>
    <x v="0"/>
    <x v="0"/>
    <x v="25"/>
    <x v="0"/>
  </r>
  <r>
    <n v="2019"/>
    <s v="117"/>
    <s v="4470151"/>
    <s v="250"/>
    <n v="-62947.24"/>
    <s v="AEPSC-AUC MAR 2018 24 MO"/>
    <n v="5"/>
    <s v="KWH"/>
    <s v="G0000117"/>
    <s v="OHPA2"/>
    <n v="-1303525.3700000001"/>
    <s v="2019-05-31"/>
    <s v="EPOHAUCT"/>
    <x v="0"/>
    <x v="0"/>
    <x v="25"/>
    <x v="0"/>
  </r>
  <r>
    <n v="2019"/>
    <s v="117"/>
    <s v="4470175"/>
    <m/>
    <n v="-1173.74"/>
    <s v="FERC"/>
    <n v="5"/>
    <m/>
    <s v="G0000117"/>
    <s v="ADJUST"/>
    <n v="0"/>
    <s v="2019-05-31"/>
    <s v="MRGN_BCKTE"/>
    <x v="0"/>
    <x v="0"/>
    <x v="26"/>
    <x v="4"/>
  </r>
  <r>
    <n v="2019"/>
    <s v="117"/>
    <s v="4470175"/>
    <m/>
    <n v="346307.42"/>
    <s v="KPCO"/>
    <n v="5"/>
    <m/>
    <s v="G0000117"/>
    <s v="ADJUST"/>
    <n v="0"/>
    <s v="2019-05-31"/>
    <s v="MRGN_BCKTE"/>
    <x v="0"/>
    <x v="0"/>
    <x v="26"/>
    <x v="4"/>
  </r>
  <r>
    <n v="2019"/>
    <s v="117"/>
    <s v="4470176"/>
    <m/>
    <n v="1173.74"/>
    <s v="FERC"/>
    <n v="5"/>
    <m/>
    <s v="G0000117"/>
    <s v="ADJUST"/>
    <n v="0"/>
    <s v="2019-05-31"/>
    <s v="MRGN_BCKTE"/>
    <x v="0"/>
    <x v="0"/>
    <x v="26"/>
    <x v="4"/>
  </r>
  <r>
    <n v="2019"/>
    <s v="117"/>
    <s v="4470176"/>
    <m/>
    <n v="-346307.42"/>
    <s v="KPCO"/>
    <n v="5"/>
    <m/>
    <s v="G0000117"/>
    <s v="ADJUST"/>
    <n v="0"/>
    <s v="2019-05-31"/>
    <s v="MRGN_BCKTE"/>
    <x v="0"/>
    <x v="0"/>
    <x v="26"/>
    <x v="4"/>
  </r>
  <r>
    <n v="2019"/>
    <s v="117"/>
    <s v="4470206"/>
    <m/>
    <n v="7449.81"/>
    <s v="2220 - Transmission Losses Cre"/>
    <n v="5"/>
    <m/>
    <s v="G0000117"/>
    <s v="PJM"/>
    <n v="0"/>
    <s v="2019-05-01"/>
    <s v="PJM_ER8670"/>
    <x v="0"/>
    <x v="0"/>
    <x v="0"/>
    <x v="0"/>
  </r>
  <r>
    <n v="2019"/>
    <s v="117"/>
    <s v="4470206"/>
    <m/>
    <n v="-7311.67"/>
    <s v="2220 - Transmission Losses Cre"/>
    <n v="5"/>
    <m/>
    <s v="G0000117"/>
    <s v="PJM"/>
    <n v="0"/>
    <s v="2019-05-31"/>
    <s v="PJM_A_8675"/>
    <x v="0"/>
    <x v="0"/>
    <x v="0"/>
    <x v="0"/>
  </r>
  <r>
    <n v="2019"/>
    <s v="117"/>
    <s v="4470206"/>
    <m/>
    <n v="-5616.94"/>
    <s v="2220 - Transmission Losses Cre"/>
    <n v="5"/>
    <m/>
    <s v="G0000117"/>
    <s v="PJM"/>
    <n v="0"/>
    <s v="2019-05-31"/>
    <s v="PJM_E_3159"/>
    <x v="0"/>
    <x v="0"/>
    <x v="0"/>
    <x v="0"/>
  </r>
  <r>
    <n v="2019"/>
    <s v="117"/>
    <s v="4470209"/>
    <m/>
    <n v="-44420.02"/>
    <s v="1220 - Day-Ahead Transmission"/>
    <n v="5"/>
    <m/>
    <s v="G0000117"/>
    <s v="PJM"/>
    <n v="0"/>
    <s v="2019-05-01"/>
    <s v="PJM_ER8670"/>
    <x v="0"/>
    <x v="0"/>
    <x v="0"/>
    <x v="0"/>
  </r>
  <r>
    <n v="2019"/>
    <s v="117"/>
    <s v="4470209"/>
    <m/>
    <n v="50044.09"/>
    <s v="1220 - Day-Ahead Transmission"/>
    <n v="5"/>
    <m/>
    <s v="G0000117"/>
    <s v="PJM"/>
    <n v="0"/>
    <s v="2019-05-31"/>
    <s v="PJM_A_8675"/>
    <x v="0"/>
    <x v="0"/>
    <x v="0"/>
    <x v="0"/>
  </r>
  <r>
    <n v="2019"/>
    <s v="117"/>
    <s v="4470209"/>
    <m/>
    <n v="35300.050000000003"/>
    <s v="1220 - Day-Ahead Transmission"/>
    <n v="5"/>
    <m/>
    <s v="G0000117"/>
    <s v="PJM"/>
    <n v="0"/>
    <s v="2019-05-31"/>
    <s v="PJM_E_3159"/>
    <x v="0"/>
    <x v="0"/>
    <x v="0"/>
    <x v="0"/>
  </r>
  <r>
    <n v="2019"/>
    <s v="117"/>
    <s v="4470209"/>
    <m/>
    <n v="2071.41"/>
    <s v="1225 - Balancing Transmission"/>
    <n v="5"/>
    <m/>
    <s v="G0000117"/>
    <s v="PJM"/>
    <n v="0"/>
    <s v="2019-05-01"/>
    <s v="PJM_ER8670"/>
    <x v="0"/>
    <x v="0"/>
    <x v="0"/>
    <x v="0"/>
  </r>
  <r>
    <n v="2019"/>
    <s v="117"/>
    <s v="4470209"/>
    <m/>
    <n v="-3266.75"/>
    <s v="1225 - Balancing Transmission"/>
    <n v="5"/>
    <m/>
    <s v="G0000117"/>
    <s v="PJM"/>
    <n v="0"/>
    <s v="2019-05-31"/>
    <s v="PJM_A_8675"/>
    <x v="0"/>
    <x v="0"/>
    <x v="0"/>
    <x v="0"/>
  </r>
  <r>
    <n v="2019"/>
    <s v="117"/>
    <s v="4470209"/>
    <m/>
    <n v="-1229.8499999999999"/>
    <s v="1225 - Balancing Transmission"/>
    <n v="5"/>
    <m/>
    <s v="G0000117"/>
    <s v="PJM"/>
    <n v="0"/>
    <s v="2019-05-31"/>
    <s v="PJM_E_3159"/>
    <x v="0"/>
    <x v="0"/>
    <x v="0"/>
    <x v="0"/>
  </r>
  <r>
    <n v="2019"/>
    <s v="117"/>
    <s v="4470214"/>
    <m/>
    <n v="103.17"/>
    <s v="2365 - Day-Ahead Scheduling Re"/>
    <n v="5"/>
    <m/>
    <s v="G0000117"/>
    <s v="PJM"/>
    <n v="0"/>
    <s v="2019-05-01"/>
    <s v="PJM_ER8670"/>
    <x v="0"/>
    <x v="0"/>
    <x v="0"/>
    <x v="0"/>
  </r>
  <r>
    <n v="2019"/>
    <s v="117"/>
    <s v="4470214"/>
    <m/>
    <n v="-103.17"/>
    <s v="2365 - Day-Ahead Scheduling Re"/>
    <n v="5"/>
    <m/>
    <s v="G0000117"/>
    <s v="PJM"/>
    <n v="0"/>
    <s v="2019-05-31"/>
    <s v="PJM_A_8675"/>
    <x v="0"/>
    <x v="0"/>
    <x v="0"/>
    <x v="0"/>
  </r>
  <r>
    <n v="2019"/>
    <s v="117"/>
    <s v="4470214"/>
    <m/>
    <n v="-380.45"/>
    <s v="2365 - Day-Ahead Scheduling Re"/>
    <n v="5"/>
    <m/>
    <s v="G0000117"/>
    <s v="PJM"/>
    <n v="0"/>
    <s v="2019-05-31"/>
    <s v="PJM_E_3159"/>
    <x v="0"/>
    <x v="0"/>
    <x v="0"/>
    <x v="0"/>
  </r>
  <r>
    <n v="2019"/>
    <s v="117"/>
    <s v="4470215"/>
    <m/>
    <n v="-74.47"/>
    <s v="1365 - Day-Ahead Scheduling Re"/>
    <n v="5"/>
    <m/>
    <s v="G0000117"/>
    <s v="PJM"/>
    <n v="0"/>
    <s v="2019-05-01"/>
    <s v="PJM_ER8670"/>
    <x v="0"/>
    <x v="0"/>
    <x v="0"/>
    <x v="0"/>
  </r>
  <r>
    <n v="2019"/>
    <s v="117"/>
    <s v="4470215"/>
    <m/>
    <n v="74.47"/>
    <s v="1365 - Day-Ahead Scheduling Re"/>
    <n v="5"/>
    <m/>
    <s v="G0000117"/>
    <s v="PJM"/>
    <n v="0"/>
    <s v="2019-05-31"/>
    <s v="PJM_A_8675"/>
    <x v="0"/>
    <x v="0"/>
    <x v="0"/>
    <x v="0"/>
  </r>
  <r>
    <n v="2019"/>
    <s v="117"/>
    <s v="4470215"/>
    <m/>
    <n v="223.83"/>
    <s v="1365 - Day-Ahead Scheduling Re"/>
    <n v="5"/>
    <m/>
    <s v="G0000117"/>
    <s v="PJM"/>
    <n v="0"/>
    <s v="2019-05-31"/>
    <s v="PJM_E_3159"/>
    <x v="0"/>
    <x v="0"/>
    <x v="0"/>
    <x v="0"/>
  </r>
  <r>
    <n v="2019"/>
    <s v="117"/>
    <s v="4470220"/>
    <m/>
    <n v="-44286.67"/>
    <s v="1340 - Regulation and Frequenc"/>
    <n v="5"/>
    <m/>
    <s v="G0000117"/>
    <s v="PJM"/>
    <n v="0"/>
    <s v="2019-05-01"/>
    <s v="PJM_ER8670"/>
    <x v="0"/>
    <x v="0"/>
    <x v="0"/>
    <x v="0"/>
  </r>
  <r>
    <n v="2019"/>
    <s v="117"/>
    <s v="4470220"/>
    <m/>
    <n v="48339.55"/>
    <s v="1340 - Regulation and Frequenc"/>
    <n v="5"/>
    <m/>
    <s v="G0000117"/>
    <s v="PJM"/>
    <n v="0"/>
    <s v="2019-05-31"/>
    <s v="PJM_A_8675"/>
    <x v="0"/>
    <x v="0"/>
    <x v="0"/>
    <x v="0"/>
  </r>
  <r>
    <n v="2019"/>
    <s v="117"/>
    <s v="4470220"/>
    <m/>
    <n v="40618.31"/>
    <s v="1340 - Regulation and Frequenc"/>
    <n v="5"/>
    <m/>
    <s v="G0000117"/>
    <s v="PJM"/>
    <n v="0"/>
    <s v="2019-05-31"/>
    <s v="PJM_E_3159"/>
    <x v="0"/>
    <x v="0"/>
    <x v="0"/>
    <x v="0"/>
  </r>
  <r>
    <n v="2019"/>
    <s v="117"/>
    <s v="4470220"/>
    <m/>
    <n v="258360.22"/>
    <s v="2340 - Regulation and Frequenc"/>
    <n v="5"/>
    <m/>
    <s v="G0000117"/>
    <s v="PJM"/>
    <n v="0"/>
    <s v="2019-05-01"/>
    <s v="PJM_ER8670"/>
    <x v="0"/>
    <x v="0"/>
    <x v="0"/>
    <x v="0"/>
  </r>
  <r>
    <n v="2019"/>
    <s v="117"/>
    <s v="4470220"/>
    <m/>
    <n v="-270534.96000000002"/>
    <s v="2340 - Regulation and Frequenc"/>
    <n v="5"/>
    <m/>
    <s v="G0000117"/>
    <s v="PJM"/>
    <n v="0"/>
    <s v="2019-05-31"/>
    <s v="PJM_A_8675"/>
    <x v="0"/>
    <x v="0"/>
    <x v="0"/>
    <x v="0"/>
  </r>
  <r>
    <n v="2019"/>
    <s v="117"/>
    <s v="4470220"/>
    <m/>
    <n v="-113849.48"/>
    <s v="2340 - Regulation and Frequenc"/>
    <n v="5"/>
    <m/>
    <s v="G0000117"/>
    <s v="PJM"/>
    <n v="0"/>
    <s v="2019-05-31"/>
    <s v="PJM_E_3159"/>
    <x v="0"/>
    <x v="0"/>
    <x v="0"/>
    <x v="0"/>
  </r>
  <r>
    <n v="2019"/>
    <s v="117"/>
    <s v="4470221"/>
    <m/>
    <n v="-594.70000000000005"/>
    <s v="1360 - Synchronized Reserve Ti"/>
    <n v="5"/>
    <m/>
    <s v="G0000117"/>
    <s v="PJM"/>
    <n v="0"/>
    <s v="2019-05-01"/>
    <s v="PJM_ER8670"/>
    <x v="0"/>
    <x v="0"/>
    <x v="0"/>
    <x v="0"/>
  </r>
  <r>
    <n v="2019"/>
    <s v="117"/>
    <s v="4470221"/>
    <m/>
    <n v="903.92"/>
    <s v="1360 - Synchronized Reserve Ti"/>
    <n v="5"/>
    <m/>
    <s v="G0000117"/>
    <s v="PJM"/>
    <n v="0"/>
    <s v="2019-05-31"/>
    <s v="PJM_A_8675"/>
    <x v="0"/>
    <x v="0"/>
    <x v="0"/>
    <x v="0"/>
  </r>
  <r>
    <n v="2019"/>
    <s v="117"/>
    <s v="4470221"/>
    <m/>
    <n v="4791.76"/>
    <s v="1360 - Synchronized Reserve Ti"/>
    <n v="5"/>
    <m/>
    <s v="G0000117"/>
    <s v="PJM"/>
    <n v="0"/>
    <s v="2019-05-31"/>
    <s v="PJM_E_3159"/>
    <x v="0"/>
    <x v="0"/>
    <x v="0"/>
    <x v="0"/>
  </r>
  <r>
    <n v="2019"/>
    <s v="117"/>
    <s v="4470221"/>
    <m/>
    <n v="6418.34"/>
    <s v="2360 - Synchronized Reserve Ti"/>
    <n v="5"/>
    <m/>
    <s v="G0000117"/>
    <s v="PJM"/>
    <n v="0"/>
    <s v="2019-05-01"/>
    <s v="PJM_ER8670"/>
    <x v="0"/>
    <x v="0"/>
    <x v="0"/>
    <x v="0"/>
  </r>
  <r>
    <n v="2019"/>
    <s v="117"/>
    <s v="4470221"/>
    <m/>
    <n v="-7443.63"/>
    <s v="2360 - Synchronized Reserve Ti"/>
    <n v="5"/>
    <m/>
    <s v="G0000117"/>
    <s v="PJM"/>
    <n v="0"/>
    <s v="2019-05-31"/>
    <s v="PJM_A_8675"/>
    <x v="0"/>
    <x v="0"/>
    <x v="0"/>
    <x v="0"/>
  </r>
  <r>
    <n v="2019"/>
    <s v="117"/>
    <s v="4470221"/>
    <m/>
    <n v="-6393.46"/>
    <s v="2360 - Synchronized Reserve Ti"/>
    <n v="5"/>
    <m/>
    <s v="G0000117"/>
    <s v="PJM"/>
    <n v="0"/>
    <s v="2019-05-31"/>
    <s v="PJM_E_3159"/>
    <x v="0"/>
    <x v="0"/>
    <x v="0"/>
    <x v="0"/>
  </r>
  <r>
    <n v="2019"/>
    <s v="180"/>
    <s v="4470150"/>
    <m/>
    <n v="39630.300000000003"/>
    <s v="COOH2 APR 19"/>
    <n v="5"/>
    <m/>
    <s v="G0000180"/>
    <s v="COOH2"/>
    <n v="0"/>
    <s v="2019-05-31"/>
    <s v="DEDEER1667"/>
    <x v="0"/>
    <x v="1"/>
    <x v="16"/>
    <x v="1"/>
  </r>
  <r>
    <n v="2019"/>
    <s v="180"/>
    <s v="4470150"/>
    <m/>
    <n v="-39652.03"/>
    <s v="COOH2 APR 19"/>
    <n v="5"/>
    <m/>
    <s v="G0000180"/>
    <s v="COOH2"/>
    <n v="0"/>
    <s v="2019-05-31"/>
    <s v="DEDE_A1673"/>
    <x v="0"/>
    <x v="1"/>
    <x v="16"/>
    <x v="1"/>
  </r>
  <r>
    <n v="2019"/>
    <s v="180"/>
    <s v="4470150"/>
    <m/>
    <n v="-40932.339999999997"/>
    <s v="COOH2 MAY 19"/>
    <n v="5"/>
    <m/>
    <s v="G0000180"/>
    <s v="COOH2"/>
    <n v="0"/>
    <s v="2019-05-31"/>
    <s v="DEDE_E4800"/>
    <x v="0"/>
    <x v="1"/>
    <x v="16"/>
    <x v="1"/>
  </r>
  <r>
    <n v="2019"/>
    <s v="180"/>
    <s v="4470150"/>
    <m/>
    <n v="81996.83"/>
    <s v="VANC2 APR 19"/>
    <n v="5"/>
    <m/>
    <s v="G0000180"/>
    <s v="VANC2"/>
    <n v="0"/>
    <s v="2019-05-31"/>
    <s v="DEDEER1667"/>
    <x v="0"/>
    <x v="1"/>
    <x v="17"/>
    <x v="2"/>
  </r>
  <r>
    <n v="2019"/>
    <s v="180"/>
    <s v="4470150"/>
    <m/>
    <n v="-82048.12"/>
    <s v="VANC2 APR 19"/>
    <n v="5"/>
    <m/>
    <s v="G0000180"/>
    <s v="VANC2"/>
    <n v="0"/>
    <s v="2019-05-31"/>
    <s v="DEDE_A1673"/>
    <x v="0"/>
    <x v="1"/>
    <x v="17"/>
    <x v="2"/>
  </r>
  <r>
    <n v="2019"/>
    <s v="180"/>
    <s v="4470150"/>
    <m/>
    <n v="-84851.42"/>
    <s v="VANC2 MAY 19"/>
    <n v="5"/>
    <m/>
    <s v="G0000180"/>
    <s v="VANC2"/>
    <n v="0"/>
    <s v="2019-05-31"/>
    <s v="DEDE_E4800"/>
    <x v="0"/>
    <x v="1"/>
    <x v="17"/>
    <x v="2"/>
  </r>
  <r>
    <n v="2019"/>
    <s v="117"/>
    <s v="4470006"/>
    <m/>
    <n v="353.22"/>
    <s v="1210 - Day-Ahead Transmission"/>
    <n v="6"/>
    <m/>
    <s v="G0000117"/>
    <s v="PJM"/>
    <n v="0"/>
    <s v="2019-06-30"/>
    <s v="PJM_E_2019"/>
    <x v="0"/>
    <x v="0"/>
    <x v="0"/>
    <x v="0"/>
  </r>
  <r>
    <n v="2019"/>
    <s v="117"/>
    <s v="4470006"/>
    <m/>
    <n v="1.26"/>
    <s v="1215 - Balancing Transmission"/>
    <n v="6"/>
    <m/>
    <s v="G0000117"/>
    <s v="PJM"/>
    <n v="0"/>
    <s v="2019-06-30"/>
    <s v="PJM_E_2019"/>
    <x v="0"/>
    <x v="0"/>
    <x v="0"/>
    <x v="0"/>
  </r>
  <r>
    <n v="2019"/>
    <s v="117"/>
    <s v="4470006"/>
    <m/>
    <n v="158.09"/>
    <s v="1220 - Day-Ahead Transmission"/>
    <n v="6"/>
    <m/>
    <s v="G0000117"/>
    <s v="PJM"/>
    <n v="0"/>
    <s v="2019-06-30"/>
    <s v="PJM_E_2019"/>
    <x v="0"/>
    <x v="0"/>
    <x v="0"/>
    <x v="0"/>
  </r>
  <r>
    <n v="2019"/>
    <s v="117"/>
    <s v="4470006"/>
    <m/>
    <n v="-67.69"/>
    <s v="1225 - Balancing Transmission"/>
    <n v="6"/>
    <m/>
    <s v="G0000117"/>
    <s v="PJM"/>
    <n v="0"/>
    <s v="2019-06-30"/>
    <s v="PJM_E_2019"/>
    <x v="0"/>
    <x v="0"/>
    <x v="0"/>
    <x v="0"/>
  </r>
  <r>
    <n v="2019"/>
    <s v="117"/>
    <s v="4470006"/>
    <m/>
    <n v="-0.02"/>
    <s v="1330A - Adj. to Reactive Suppl"/>
    <n v="6"/>
    <m/>
    <s v="G0000117"/>
    <s v="PJM"/>
    <n v="0"/>
    <s v="2019-06-30"/>
    <s v="PJM_A_7408"/>
    <x v="0"/>
    <x v="0"/>
    <x v="0"/>
    <x v="0"/>
  </r>
  <r>
    <n v="2019"/>
    <s v="117"/>
    <s v="4470006"/>
    <m/>
    <n v="245.09"/>
    <s v="Broker Comm - Actual"/>
    <n v="6"/>
    <m/>
    <s v="G0000117"/>
    <s v="AMRX2"/>
    <n v="0"/>
    <s v="2019-06-30"/>
    <s v="CA0420"/>
    <x v="0"/>
    <x v="0"/>
    <x v="1"/>
    <x v="0"/>
  </r>
  <r>
    <n v="2019"/>
    <s v="117"/>
    <s v="4470006"/>
    <m/>
    <n v="140.05000000000001"/>
    <s v="Broker Comm - Actual"/>
    <n v="6"/>
    <m/>
    <s v="G0000117"/>
    <s v="APBE2"/>
    <n v="0"/>
    <s v="2019-06-30"/>
    <s v="CA0420"/>
    <x v="0"/>
    <x v="0"/>
    <x v="2"/>
    <x v="0"/>
  </r>
  <r>
    <n v="2019"/>
    <s v="117"/>
    <s v="4470006"/>
    <m/>
    <n v="238.2"/>
    <s v="Broker Comm - Actual"/>
    <n v="6"/>
    <m/>
    <s v="G0000117"/>
    <s v="EVOF2"/>
    <n v="0"/>
    <s v="2019-06-30"/>
    <s v="CA0420"/>
    <x v="0"/>
    <x v="0"/>
    <x v="3"/>
    <x v="0"/>
  </r>
  <r>
    <n v="2019"/>
    <s v="117"/>
    <s v="4470006"/>
    <m/>
    <n v="232.36"/>
    <s v="Broker Comm - Actual"/>
    <n v="6"/>
    <m/>
    <s v="G0000117"/>
    <s v="IVGE2"/>
    <n v="0"/>
    <s v="2019-06-30"/>
    <s v="CA0420"/>
    <x v="0"/>
    <x v="0"/>
    <x v="4"/>
    <x v="0"/>
  </r>
  <r>
    <n v="2019"/>
    <s v="117"/>
    <s v="4470006"/>
    <m/>
    <n v="679.97"/>
    <s v="Broker Comm - Actual"/>
    <n v="6"/>
    <m/>
    <s v="G0000117"/>
    <s v="PREE2"/>
    <n v="0"/>
    <s v="2019-06-30"/>
    <s v="CA0420"/>
    <x v="0"/>
    <x v="0"/>
    <x v="5"/>
    <x v="0"/>
  </r>
  <r>
    <n v="2019"/>
    <s v="117"/>
    <s v="4470006"/>
    <m/>
    <n v="21.58"/>
    <s v="Broker Comm - Actual"/>
    <n v="6"/>
    <m/>
    <s v="G0000117"/>
    <s v="TFSF2"/>
    <n v="0"/>
    <s v="2019-06-30"/>
    <s v="CA0420"/>
    <x v="0"/>
    <x v="0"/>
    <x v="7"/>
    <x v="0"/>
  </r>
  <r>
    <n v="2019"/>
    <s v="117"/>
    <s v="4470006"/>
    <m/>
    <n v="1091.82"/>
    <s v="Duquesne Ratio Adjustment"/>
    <n v="6"/>
    <s v="KWH"/>
    <s v="G0000117"/>
    <s v="DLPM"/>
    <n v="0"/>
    <s v="2019-06-01"/>
    <s v="OFFSYS_E"/>
    <x v="0"/>
    <x v="0"/>
    <x v="9"/>
    <x v="0"/>
  </r>
  <r>
    <n v="2019"/>
    <s v="117"/>
    <s v="4470006"/>
    <m/>
    <n v="-16557.21"/>
    <s v="Duquesne Ratio Adjustment"/>
    <n v="6"/>
    <s v="KWH"/>
    <s v="G0000117"/>
    <s v="DLPM"/>
    <n v="0"/>
    <s v="2019-06-29"/>
    <s v="OFFSYS_E"/>
    <x v="0"/>
    <x v="0"/>
    <x v="9"/>
    <x v="0"/>
  </r>
  <r>
    <n v="2019"/>
    <s v="117"/>
    <s v="4470006"/>
    <m/>
    <n v="-1091.82"/>
    <s v="Duquesne Ratio Adjustment"/>
    <n v="6"/>
    <s v="KWH"/>
    <s v="G0000117"/>
    <s v="DLPM"/>
    <n v="0"/>
    <s v="2019-06-30"/>
    <s v="OFFSYS_A"/>
    <x v="0"/>
    <x v="0"/>
    <x v="9"/>
    <x v="0"/>
  </r>
  <r>
    <n v="2019"/>
    <s v="117"/>
    <s v="4470006"/>
    <m/>
    <n v="0"/>
    <s v="Duquesne Ratio Adjustment"/>
    <n v="6"/>
    <s v="KWH"/>
    <s v="G0000117"/>
    <s v="DLPM"/>
    <n v="0"/>
    <s v="2019-06-30"/>
    <s v="OFFSYS_E"/>
    <x v="0"/>
    <x v="0"/>
    <x v="9"/>
    <x v="0"/>
  </r>
  <r>
    <n v="2019"/>
    <s v="117"/>
    <s v="4470006"/>
    <m/>
    <n v="86869.51"/>
    <s v="Trading activity-sale"/>
    <n v="6"/>
    <s v="KWH"/>
    <s v="G0000117"/>
    <s v="DEOI2"/>
    <n v="1777000"/>
    <s v="2019-06-01"/>
    <s v="OFFSYS_E"/>
    <x v="0"/>
    <x v="0"/>
    <x v="8"/>
    <x v="0"/>
  </r>
  <r>
    <n v="2019"/>
    <s v="117"/>
    <s v="4470006"/>
    <m/>
    <n v="-74495.570000000007"/>
    <s v="Trading activity-sale"/>
    <n v="6"/>
    <s v="KWH"/>
    <s v="G0000117"/>
    <s v="DEOI2"/>
    <n v="-1432000"/>
    <s v="2019-06-29"/>
    <s v="OFFSYS_E"/>
    <x v="0"/>
    <x v="0"/>
    <x v="8"/>
    <x v="0"/>
  </r>
  <r>
    <n v="2019"/>
    <s v="117"/>
    <s v="4470006"/>
    <m/>
    <n v="-86429.36"/>
    <s v="Trading activity-sale"/>
    <n v="6"/>
    <s v="KWH"/>
    <s v="G0000117"/>
    <s v="DEOI2"/>
    <n v="-1768000"/>
    <s v="2019-06-30"/>
    <s v="OFFSYS_A"/>
    <x v="0"/>
    <x v="0"/>
    <x v="8"/>
    <x v="0"/>
  </r>
  <r>
    <n v="2019"/>
    <s v="117"/>
    <s v="4470006"/>
    <m/>
    <n v="0"/>
    <s v="Trading activity-sale"/>
    <n v="6"/>
    <s v="KWH"/>
    <s v="G0000117"/>
    <s v="DEOI2"/>
    <n v="0"/>
    <s v="2019-06-30"/>
    <s v="OFFSYS_E"/>
    <x v="0"/>
    <x v="0"/>
    <x v="8"/>
    <x v="0"/>
  </r>
  <r>
    <n v="2019"/>
    <s v="117"/>
    <s v="4470006"/>
    <m/>
    <n v="116339.38"/>
    <s v="Trading activity-sale"/>
    <n v="6"/>
    <s v="KWH"/>
    <s v="G0000117"/>
    <s v="DLPM"/>
    <n v="2136000"/>
    <s v="2019-06-01"/>
    <s v="OFFSYS_E"/>
    <x v="0"/>
    <x v="0"/>
    <x v="9"/>
    <x v="0"/>
  </r>
  <r>
    <n v="2019"/>
    <s v="117"/>
    <s v="4470006"/>
    <m/>
    <n v="-137894.81"/>
    <s v="Trading activity-sale"/>
    <n v="6"/>
    <s v="KWH"/>
    <s v="G0000117"/>
    <s v="DLPM"/>
    <n v="-2529000"/>
    <s v="2019-06-29"/>
    <s v="OFFSYS_E"/>
    <x v="0"/>
    <x v="0"/>
    <x v="9"/>
    <x v="0"/>
  </r>
  <r>
    <n v="2019"/>
    <s v="117"/>
    <s v="4470006"/>
    <m/>
    <n v="-116341.37"/>
    <s v="Trading activity-sale"/>
    <n v="6"/>
    <s v="KWH"/>
    <s v="G0000117"/>
    <s v="DLPM"/>
    <n v="-2136000"/>
    <s v="2019-06-30"/>
    <s v="OFFSYS_A"/>
    <x v="0"/>
    <x v="0"/>
    <x v="9"/>
    <x v="0"/>
  </r>
  <r>
    <n v="2019"/>
    <s v="117"/>
    <s v="4470006"/>
    <m/>
    <n v="0"/>
    <s v="Trading activity-sale"/>
    <n v="6"/>
    <s v="KWH"/>
    <s v="G0000117"/>
    <s v="DLPM"/>
    <n v="0"/>
    <s v="2019-06-30"/>
    <s v="OFFSYS_E"/>
    <x v="0"/>
    <x v="0"/>
    <x v="9"/>
    <x v="0"/>
  </r>
  <r>
    <n v="2019"/>
    <s v="117"/>
    <s v="4470006"/>
    <m/>
    <n v="10954.53"/>
    <s v="Trading activity-sale"/>
    <n v="6"/>
    <s v="KWH"/>
    <s v="G0000117"/>
    <s v="DPLG"/>
    <n v="225000"/>
    <s v="2019-06-01"/>
    <s v="OFFSYS_E"/>
    <x v="0"/>
    <x v="0"/>
    <x v="10"/>
    <x v="0"/>
  </r>
  <r>
    <n v="2019"/>
    <s v="117"/>
    <s v="4470006"/>
    <m/>
    <n v="-14227.19"/>
    <s v="Trading activity-sale"/>
    <n v="6"/>
    <s v="KWH"/>
    <s v="G0000117"/>
    <s v="DPLG"/>
    <n v="-292000"/>
    <s v="2019-06-29"/>
    <s v="OFFSYS_E"/>
    <x v="0"/>
    <x v="0"/>
    <x v="10"/>
    <x v="0"/>
  </r>
  <r>
    <n v="2019"/>
    <s v="117"/>
    <s v="4470006"/>
    <m/>
    <n v="-11641.22"/>
    <s v="Trading activity-sale"/>
    <n v="6"/>
    <s v="KWH"/>
    <s v="G0000117"/>
    <s v="DPLG"/>
    <n v="-239000"/>
    <s v="2019-06-30"/>
    <s v="OFFSYS_A"/>
    <x v="0"/>
    <x v="0"/>
    <x v="10"/>
    <x v="0"/>
  </r>
  <r>
    <n v="2019"/>
    <s v="117"/>
    <s v="4470006"/>
    <m/>
    <n v="0"/>
    <s v="Trading activity-sale"/>
    <n v="6"/>
    <s v="KWH"/>
    <s v="G0000117"/>
    <s v="DPLG"/>
    <n v="0"/>
    <s v="2019-06-30"/>
    <s v="OFFSYS_E"/>
    <x v="0"/>
    <x v="0"/>
    <x v="10"/>
    <x v="0"/>
  </r>
  <r>
    <n v="2019"/>
    <s v="117"/>
    <s v="4470006"/>
    <m/>
    <n v="214942.73"/>
    <s v="Trading activity-sale"/>
    <n v="6"/>
    <s v="KWH"/>
    <s v="G0000117"/>
    <s v="FESC"/>
    <n v="4582000"/>
    <s v="2019-06-01"/>
    <s v="OFFSYS_E"/>
    <x v="0"/>
    <x v="0"/>
    <x v="11"/>
    <x v="0"/>
  </r>
  <r>
    <n v="2019"/>
    <s v="117"/>
    <s v="4470006"/>
    <m/>
    <n v="-355304.6"/>
    <s v="Trading activity-sale"/>
    <n v="6"/>
    <s v="KWH"/>
    <s v="G0000117"/>
    <s v="FESC"/>
    <n v="-6560000"/>
    <s v="2019-06-29"/>
    <s v="OFFSYS_E"/>
    <x v="0"/>
    <x v="0"/>
    <x v="11"/>
    <x v="0"/>
  </r>
  <r>
    <n v="2019"/>
    <s v="117"/>
    <s v="4470006"/>
    <m/>
    <n v="-215094.65"/>
    <s v="Trading activity-sale"/>
    <n v="6"/>
    <s v="KWH"/>
    <s v="G0000117"/>
    <s v="FESC"/>
    <n v="-4585000"/>
    <s v="2019-06-30"/>
    <s v="OFFSYS_A"/>
    <x v="0"/>
    <x v="0"/>
    <x v="11"/>
    <x v="0"/>
  </r>
  <r>
    <n v="2019"/>
    <s v="117"/>
    <s v="4470006"/>
    <m/>
    <n v="0"/>
    <s v="Trading activity-sale"/>
    <n v="6"/>
    <s v="KWH"/>
    <s v="G0000117"/>
    <s v="FESC"/>
    <n v="0"/>
    <s v="2019-06-30"/>
    <s v="OFFSYS_E"/>
    <x v="0"/>
    <x v="0"/>
    <x v="11"/>
    <x v="0"/>
  </r>
  <r>
    <n v="2019"/>
    <s v="117"/>
    <s v="4470006"/>
    <m/>
    <n v="30049.54"/>
    <s v="Trading activity-sale"/>
    <n v="6"/>
    <s v="KWH"/>
    <s v="G0000117"/>
    <s v="PPLT2"/>
    <n v="594000"/>
    <s v="2019-06-01"/>
    <s v="OFFSYS_E"/>
    <x v="0"/>
    <x v="0"/>
    <x v="12"/>
    <x v="0"/>
  </r>
  <r>
    <n v="2019"/>
    <s v="117"/>
    <s v="4470006"/>
    <m/>
    <n v="-418839.62"/>
    <s v="Trading activity-sale"/>
    <n v="6"/>
    <s v="KWH"/>
    <s v="G0000117"/>
    <s v="PPLT2"/>
    <n v="-9292000"/>
    <s v="2019-06-29"/>
    <s v="OFFSYS_E"/>
    <x v="0"/>
    <x v="0"/>
    <x v="12"/>
    <x v="0"/>
  </r>
  <r>
    <n v="2019"/>
    <s v="117"/>
    <s v="4470006"/>
    <m/>
    <n v="-30024.69"/>
    <s v="Trading activity-sale"/>
    <n v="6"/>
    <s v="KWH"/>
    <s v="G0000117"/>
    <s v="PPLT2"/>
    <n v="-593000"/>
    <s v="2019-06-30"/>
    <s v="OFFSYS_A"/>
    <x v="0"/>
    <x v="0"/>
    <x v="12"/>
    <x v="0"/>
  </r>
  <r>
    <n v="2019"/>
    <s v="117"/>
    <s v="4470006"/>
    <m/>
    <n v="0"/>
    <s v="Trading activity-sale"/>
    <n v="6"/>
    <s v="KWH"/>
    <s v="G0000117"/>
    <s v="PPLT2"/>
    <n v="0"/>
    <s v="2019-06-30"/>
    <s v="OFFSYS_E"/>
    <x v="0"/>
    <x v="0"/>
    <x v="12"/>
    <x v="0"/>
  </r>
  <r>
    <n v="2019"/>
    <s v="117"/>
    <s v="4470010"/>
    <m/>
    <n v="-298444.79999999999"/>
    <s v="1200 - Day-Ahead Spot Market E"/>
    <n v="6"/>
    <s v="KWH"/>
    <s v="G0000117"/>
    <s v="PJM"/>
    <n v="-11866833"/>
    <s v="2019-06-01"/>
    <s v="PJM_ER8037"/>
    <x v="0"/>
    <x v="0"/>
    <x v="0"/>
    <x v="0"/>
  </r>
  <r>
    <n v="2019"/>
    <s v="117"/>
    <s v="4470010"/>
    <m/>
    <n v="298444.79999999999"/>
    <s v="1200 - Day-Ahead Spot Market E"/>
    <n v="6"/>
    <s v="KWH"/>
    <s v="G0000117"/>
    <s v="PJM"/>
    <n v="11866833"/>
    <s v="2019-06-30"/>
    <s v="PJM_A_8055"/>
    <x v="0"/>
    <x v="0"/>
    <x v="0"/>
    <x v="0"/>
  </r>
  <r>
    <n v="2019"/>
    <s v="117"/>
    <s v="4470010"/>
    <m/>
    <n v="589156.71"/>
    <s v="1200 - Day-Ahead Spot Market E"/>
    <n v="6"/>
    <s v="KWH"/>
    <s v="G0000117"/>
    <s v="PJM"/>
    <n v="25082378"/>
    <s v="2019-06-30"/>
    <s v="PJM_E_3598"/>
    <x v="0"/>
    <x v="0"/>
    <x v="0"/>
    <x v="0"/>
  </r>
  <r>
    <n v="2019"/>
    <s v="117"/>
    <s v="4470010"/>
    <m/>
    <n v="8977.9699999999993"/>
    <s v="1205 - Balancing Spot Market E"/>
    <n v="6"/>
    <s v="KWH"/>
    <s v="G0000117"/>
    <s v="PJM"/>
    <n v="385899"/>
    <s v="2019-06-01"/>
    <s v="PJM_ER8037"/>
    <x v="0"/>
    <x v="0"/>
    <x v="0"/>
    <x v="0"/>
  </r>
  <r>
    <n v="2019"/>
    <s v="117"/>
    <s v="4470010"/>
    <m/>
    <n v="-8977.9699999999993"/>
    <s v="1205 - Balancing Spot Market E"/>
    <n v="6"/>
    <s v="KWH"/>
    <s v="G0000117"/>
    <s v="PJM"/>
    <n v="-385899"/>
    <s v="2019-06-30"/>
    <s v="PJM_A_8055"/>
    <x v="0"/>
    <x v="0"/>
    <x v="0"/>
    <x v="0"/>
  </r>
  <r>
    <n v="2019"/>
    <s v="117"/>
    <s v="4470010"/>
    <m/>
    <n v="-16192.95"/>
    <s v="1205 - Balancing Spot Market E"/>
    <n v="6"/>
    <s v="KWH"/>
    <s v="G0000117"/>
    <s v="PJM"/>
    <n v="-885219"/>
    <s v="2019-06-30"/>
    <s v="PJM_E_3598"/>
    <x v="0"/>
    <x v="0"/>
    <x v="0"/>
    <x v="0"/>
  </r>
  <r>
    <n v="2019"/>
    <s v="117"/>
    <s v="4470010"/>
    <m/>
    <n v="22.75"/>
    <s v="1205A - Balancing Spot Market"/>
    <n v="6"/>
    <m/>
    <s v="G0000117"/>
    <s v="PJM"/>
    <n v="0"/>
    <s v="2019-06-30"/>
    <s v="PJM_A_8055"/>
    <x v="0"/>
    <x v="0"/>
    <x v="0"/>
    <x v="0"/>
  </r>
  <r>
    <n v="2019"/>
    <s v="117"/>
    <s v="4470010"/>
    <m/>
    <n v="-6837.38"/>
    <s v="1210 - Day-Ahead Transmission"/>
    <n v="6"/>
    <m/>
    <s v="G0000117"/>
    <s v="PJM"/>
    <n v="0"/>
    <s v="2019-06-01"/>
    <s v="PJM_ER8037"/>
    <x v="0"/>
    <x v="0"/>
    <x v="0"/>
    <x v="0"/>
  </r>
  <r>
    <n v="2019"/>
    <s v="117"/>
    <s v="4470010"/>
    <m/>
    <n v="6837.38"/>
    <s v="1210 - Day-Ahead Transmission"/>
    <n v="6"/>
    <m/>
    <s v="G0000117"/>
    <s v="PJM"/>
    <n v="0"/>
    <s v="2019-06-30"/>
    <s v="PJM_A_8055"/>
    <x v="0"/>
    <x v="0"/>
    <x v="0"/>
    <x v="0"/>
  </r>
  <r>
    <n v="2019"/>
    <s v="117"/>
    <s v="4470010"/>
    <m/>
    <n v="-18920.830000000002"/>
    <s v="1210 - Day-Ahead Transmission"/>
    <n v="6"/>
    <m/>
    <s v="G0000117"/>
    <s v="PJM"/>
    <n v="0"/>
    <s v="2019-06-30"/>
    <s v="PJM_E_3598"/>
    <x v="0"/>
    <x v="0"/>
    <x v="0"/>
    <x v="0"/>
  </r>
  <r>
    <n v="2019"/>
    <s v="117"/>
    <s v="4470010"/>
    <m/>
    <n v="50.53"/>
    <s v="1215 - Balancing Transmission"/>
    <n v="6"/>
    <m/>
    <s v="G0000117"/>
    <s v="PJM"/>
    <n v="0"/>
    <s v="2019-06-01"/>
    <s v="PJM_ER8037"/>
    <x v="0"/>
    <x v="0"/>
    <x v="0"/>
    <x v="0"/>
  </r>
  <r>
    <n v="2019"/>
    <s v="117"/>
    <s v="4470010"/>
    <m/>
    <n v="-50.53"/>
    <s v="1215 - Balancing Transmission"/>
    <n v="6"/>
    <m/>
    <s v="G0000117"/>
    <s v="PJM"/>
    <n v="0"/>
    <s v="2019-06-30"/>
    <s v="PJM_A_8055"/>
    <x v="0"/>
    <x v="0"/>
    <x v="0"/>
    <x v="0"/>
  </r>
  <r>
    <n v="2019"/>
    <s v="117"/>
    <s v="4470010"/>
    <m/>
    <n v="3502.03"/>
    <s v="1215 - Balancing Transmission"/>
    <n v="6"/>
    <m/>
    <s v="G0000117"/>
    <s v="PJM"/>
    <n v="0"/>
    <s v="2019-06-30"/>
    <s v="PJM_E_3598"/>
    <x v="0"/>
    <x v="0"/>
    <x v="0"/>
    <x v="0"/>
  </r>
  <r>
    <n v="2019"/>
    <s v="117"/>
    <s v="4470010"/>
    <m/>
    <n v="0.37"/>
    <s v="1215A - Adj. to Balancing Tran"/>
    <n v="6"/>
    <m/>
    <s v="G0000117"/>
    <s v="PJM"/>
    <n v="0"/>
    <s v="2019-06-30"/>
    <s v="PJM_A_8055"/>
    <x v="0"/>
    <x v="0"/>
    <x v="0"/>
    <x v="0"/>
  </r>
  <r>
    <n v="2019"/>
    <s v="117"/>
    <s v="4470010"/>
    <m/>
    <n v="-1594.29"/>
    <s v="1220 - Day-Ahead Transmission"/>
    <n v="6"/>
    <m/>
    <s v="G0000117"/>
    <s v="PJM"/>
    <n v="0"/>
    <s v="2019-06-01"/>
    <s v="PJM_ER8037"/>
    <x v="0"/>
    <x v="0"/>
    <x v="0"/>
    <x v="0"/>
  </r>
  <r>
    <n v="2019"/>
    <s v="117"/>
    <s v="4470010"/>
    <m/>
    <n v="1594.29"/>
    <s v="1220 - Day-Ahead Transmission"/>
    <n v="6"/>
    <m/>
    <s v="G0000117"/>
    <s v="PJM"/>
    <n v="0"/>
    <s v="2019-06-30"/>
    <s v="PJM_A_8055"/>
    <x v="0"/>
    <x v="0"/>
    <x v="0"/>
    <x v="0"/>
  </r>
  <r>
    <n v="2019"/>
    <s v="117"/>
    <s v="4470010"/>
    <m/>
    <n v="-2939.17"/>
    <s v="1220 - Day-Ahead Transmission"/>
    <n v="6"/>
    <m/>
    <s v="G0000117"/>
    <s v="PJM"/>
    <n v="0"/>
    <s v="2019-06-30"/>
    <s v="PJM_E_3598"/>
    <x v="0"/>
    <x v="0"/>
    <x v="0"/>
    <x v="0"/>
  </r>
  <r>
    <n v="2019"/>
    <s v="117"/>
    <s v="4470010"/>
    <m/>
    <n v="-33.57"/>
    <s v="1225 - Balancing Transmission"/>
    <n v="6"/>
    <m/>
    <s v="G0000117"/>
    <s v="PJM"/>
    <n v="0"/>
    <s v="2019-06-01"/>
    <s v="PJM_ER8037"/>
    <x v="0"/>
    <x v="0"/>
    <x v="0"/>
    <x v="0"/>
  </r>
  <r>
    <n v="2019"/>
    <s v="117"/>
    <s v="4470010"/>
    <m/>
    <n v="33.57"/>
    <s v="1225 - Balancing Transmission"/>
    <n v="6"/>
    <m/>
    <s v="G0000117"/>
    <s v="PJM"/>
    <n v="0"/>
    <s v="2019-06-30"/>
    <s v="PJM_A_8055"/>
    <x v="0"/>
    <x v="0"/>
    <x v="0"/>
    <x v="0"/>
  </r>
  <r>
    <n v="2019"/>
    <s v="117"/>
    <s v="4470010"/>
    <m/>
    <n v="496.24"/>
    <s v="1225 - Balancing Transmission"/>
    <n v="6"/>
    <m/>
    <s v="G0000117"/>
    <s v="PJM"/>
    <n v="0"/>
    <s v="2019-06-30"/>
    <s v="PJM_E_3598"/>
    <x v="0"/>
    <x v="0"/>
    <x v="0"/>
    <x v="0"/>
  </r>
  <r>
    <n v="2019"/>
    <s v="117"/>
    <s v="4470010"/>
    <m/>
    <n v="0.21"/>
    <s v="1225A - Adj. to Balancing Tran"/>
    <n v="6"/>
    <m/>
    <s v="G0000117"/>
    <s v="PJM"/>
    <n v="0"/>
    <s v="2019-06-30"/>
    <s v="PJM_A_8055"/>
    <x v="0"/>
    <x v="0"/>
    <x v="0"/>
    <x v="0"/>
  </r>
  <r>
    <n v="2019"/>
    <s v="117"/>
    <s v="4470010"/>
    <m/>
    <n v="21.71"/>
    <s v="1230 - Inadvertent Interchange"/>
    <n v="6"/>
    <m/>
    <s v="G0000117"/>
    <s v="PJM"/>
    <n v="0"/>
    <s v="2019-06-01"/>
    <s v="PJM_ER8037"/>
    <x v="0"/>
    <x v="0"/>
    <x v="0"/>
    <x v="0"/>
  </r>
  <r>
    <n v="2019"/>
    <s v="117"/>
    <s v="4470010"/>
    <m/>
    <n v="-21.91"/>
    <s v="1230 - Inadvertent Interchange"/>
    <n v="6"/>
    <m/>
    <s v="G0000117"/>
    <s v="PJM"/>
    <n v="0"/>
    <s v="2019-06-30"/>
    <s v="PJM_A_8055"/>
    <x v="0"/>
    <x v="0"/>
    <x v="0"/>
    <x v="0"/>
  </r>
  <r>
    <n v="2019"/>
    <s v="117"/>
    <s v="4470010"/>
    <m/>
    <n v="-65.55"/>
    <s v="1230 - Inadvertent Interchange"/>
    <n v="6"/>
    <m/>
    <s v="G0000117"/>
    <s v="PJM"/>
    <n v="0"/>
    <s v="2019-06-30"/>
    <s v="PJM_E_3598"/>
    <x v="0"/>
    <x v="0"/>
    <x v="0"/>
    <x v="0"/>
  </r>
  <r>
    <n v="2019"/>
    <s v="117"/>
    <s v="4470010"/>
    <m/>
    <n v="0.03"/>
    <s v="1230A - Adj. to Inadvertent In"/>
    <n v="6"/>
    <m/>
    <s v="G0000117"/>
    <s v="PJM"/>
    <n v="0"/>
    <s v="2019-06-30"/>
    <s v="PJM_A_8055"/>
    <x v="0"/>
    <x v="0"/>
    <x v="0"/>
    <x v="0"/>
  </r>
  <r>
    <n v="2019"/>
    <s v="117"/>
    <s v="4470010"/>
    <m/>
    <n v="11.47"/>
    <s v="1242 - Day-Ahead Load Response"/>
    <n v="6"/>
    <m/>
    <s v="G0000117"/>
    <s v="PJM"/>
    <n v="0"/>
    <s v="2019-06-30"/>
    <s v="PJM_A_8055"/>
    <x v="0"/>
    <x v="0"/>
    <x v="0"/>
    <x v="0"/>
  </r>
  <r>
    <n v="2019"/>
    <s v="117"/>
    <s v="4470010"/>
    <m/>
    <n v="5.53"/>
    <s v="1243 - Real-Time Load Response"/>
    <n v="6"/>
    <m/>
    <s v="G0000117"/>
    <s v="PJM"/>
    <n v="0"/>
    <s v="2019-06-30"/>
    <s v="PJM_A_8055"/>
    <x v="0"/>
    <x v="0"/>
    <x v="0"/>
    <x v="0"/>
  </r>
  <r>
    <n v="2019"/>
    <s v="117"/>
    <s v="4470010"/>
    <m/>
    <n v="-8.99"/>
    <s v="1250 - Meter Error Correction"/>
    <n v="6"/>
    <m/>
    <s v="G0000117"/>
    <s v="PJM"/>
    <n v="0"/>
    <s v="2019-06-30"/>
    <s v="PJM_A_8055"/>
    <x v="0"/>
    <x v="0"/>
    <x v="0"/>
    <x v="0"/>
  </r>
  <r>
    <n v="2019"/>
    <s v="117"/>
    <s v="4470010"/>
    <m/>
    <n v="-6.03"/>
    <s v="1250A - Adj. to Meter Error Co"/>
    <n v="6"/>
    <m/>
    <s v="G0000117"/>
    <s v="PJM"/>
    <n v="0"/>
    <s v="2019-06-30"/>
    <s v="PJM_A_8055"/>
    <x v="0"/>
    <x v="0"/>
    <x v="0"/>
    <x v="0"/>
  </r>
  <r>
    <n v="2019"/>
    <s v="117"/>
    <s v="4470010"/>
    <m/>
    <n v="-2458.27"/>
    <s v="1301 - Schedule 9-1: Control A"/>
    <n v="6"/>
    <m/>
    <s v="G0000117"/>
    <s v="PJM"/>
    <n v="0"/>
    <s v="2019-06-01"/>
    <s v="PJM_ER8037"/>
    <x v="0"/>
    <x v="0"/>
    <x v="0"/>
    <x v="0"/>
  </r>
  <r>
    <n v="2019"/>
    <s v="117"/>
    <s v="4470010"/>
    <m/>
    <n v="2458.27"/>
    <s v="1301 - Schedule 9-1: Control A"/>
    <n v="6"/>
    <m/>
    <s v="G0000117"/>
    <s v="PJM"/>
    <n v="0"/>
    <s v="2019-06-30"/>
    <s v="PJM_A_8055"/>
    <x v="0"/>
    <x v="0"/>
    <x v="0"/>
    <x v="0"/>
  </r>
  <r>
    <n v="2019"/>
    <s v="117"/>
    <s v="4470010"/>
    <m/>
    <n v="5246.7"/>
    <s v="1301 - Schedule 9-1: Control A"/>
    <n v="6"/>
    <m/>
    <s v="G0000117"/>
    <s v="PJM"/>
    <n v="0"/>
    <s v="2019-06-30"/>
    <s v="PJM_E_3598"/>
    <x v="0"/>
    <x v="0"/>
    <x v="0"/>
    <x v="0"/>
  </r>
  <r>
    <n v="2019"/>
    <s v="117"/>
    <s v="4470010"/>
    <m/>
    <n v="0.21"/>
    <s v="1301A - PJM Scheduling, System"/>
    <n v="6"/>
    <m/>
    <s v="G0000117"/>
    <s v="PJM"/>
    <n v="0"/>
    <s v="2019-06-30"/>
    <s v="PJM_A_8055"/>
    <x v="0"/>
    <x v="0"/>
    <x v="0"/>
    <x v="0"/>
  </r>
  <r>
    <n v="2019"/>
    <s v="117"/>
    <s v="4470010"/>
    <m/>
    <n v="-572.22"/>
    <s v="1303 - Schedule 9-3: Market Su"/>
    <n v="6"/>
    <m/>
    <s v="G0000117"/>
    <s v="PJM"/>
    <n v="0"/>
    <s v="2019-06-01"/>
    <s v="PJM_ER8037"/>
    <x v="0"/>
    <x v="0"/>
    <x v="0"/>
    <x v="0"/>
  </r>
  <r>
    <n v="2019"/>
    <s v="117"/>
    <s v="4470010"/>
    <m/>
    <n v="572.22"/>
    <s v="1303 - Schedule 9-3: Market Su"/>
    <n v="6"/>
    <m/>
    <s v="G0000117"/>
    <s v="PJM"/>
    <n v="0"/>
    <s v="2019-06-30"/>
    <s v="PJM_A_8055"/>
    <x v="0"/>
    <x v="0"/>
    <x v="0"/>
    <x v="0"/>
  </r>
  <r>
    <n v="2019"/>
    <s v="117"/>
    <s v="4470010"/>
    <m/>
    <n v="4.6399999999999997"/>
    <s v="1303 - Schedule 9-3: Market Su"/>
    <n v="6"/>
    <m/>
    <s v="G0000117"/>
    <s v="PJM"/>
    <n v="0"/>
    <s v="2019-06-30"/>
    <s v="PJM_E_2019"/>
    <x v="0"/>
    <x v="0"/>
    <x v="0"/>
    <x v="0"/>
  </r>
  <r>
    <n v="2019"/>
    <s v="117"/>
    <s v="4470010"/>
    <m/>
    <n v="1192.48"/>
    <s v="1303 - Schedule 9-3: Market Su"/>
    <n v="6"/>
    <m/>
    <s v="G0000117"/>
    <s v="PJM"/>
    <n v="0"/>
    <s v="2019-06-30"/>
    <s v="PJM_E_3598"/>
    <x v="0"/>
    <x v="0"/>
    <x v="0"/>
    <x v="0"/>
  </r>
  <r>
    <n v="2019"/>
    <s v="117"/>
    <s v="4470010"/>
    <m/>
    <n v="0.05"/>
    <s v="1303A - PJM Scheduling, System"/>
    <n v="6"/>
    <m/>
    <s v="G0000117"/>
    <s v="PJM"/>
    <n v="0"/>
    <s v="2019-06-30"/>
    <s v="PJM_A_8055"/>
    <x v="0"/>
    <x v="0"/>
    <x v="0"/>
    <x v="0"/>
  </r>
  <r>
    <n v="2019"/>
    <s v="117"/>
    <s v="4470010"/>
    <m/>
    <n v="-20.420000000000002"/>
    <s v="1304 - Schedule 9-4: Regulatio"/>
    <n v="6"/>
    <m/>
    <s v="G0000117"/>
    <s v="PJM"/>
    <n v="0"/>
    <s v="2019-06-01"/>
    <s v="PJM_ER8037"/>
    <x v="0"/>
    <x v="0"/>
    <x v="0"/>
    <x v="0"/>
  </r>
  <r>
    <n v="2019"/>
    <s v="117"/>
    <s v="4470010"/>
    <m/>
    <n v="20.420000000000002"/>
    <s v="1304 - Schedule 9-4: Regulatio"/>
    <n v="6"/>
    <m/>
    <s v="G0000117"/>
    <s v="PJM"/>
    <n v="0"/>
    <s v="2019-06-30"/>
    <s v="PJM_A_8055"/>
    <x v="0"/>
    <x v="0"/>
    <x v="0"/>
    <x v="0"/>
  </r>
  <r>
    <n v="2019"/>
    <s v="117"/>
    <s v="4470010"/>
    <m/>
    <n v="42.79"/>
    <s v="1304 - Schedule 9-4: Regulatio"/>
    <n v="6"/>
    <m/>
    <s v="G0000117"/>
    <s v="PJM"/>
    <n v="0"/>
    <s v="2019-06-30"/>
    <s v="PJM_E_3598"/>
    <x v="0"/>
    <x v="0"/>
    <x v="0"/>
    <x v="0"/>
  </r>
  <r>
    <n v="2019"/>
    <s v="117"/>
    <s v="4470010"/>
    <m/>
    <n v="-154.88999999999999"/>
    <s v="1305 - Schedule 9-5: Capacity"/>
    <n v="6"/>
    <m/>
    <s v="G0000117"/>
    <s v="PJM"/>
    <n v="0"/>
    <s v="2019-06-01"/>
    <s v="PJM_ER8037"/>
    <x v="0"/>
    <x v="0"/>
    <x v="0"/>
    <x v="0"/>
  </r>
  <r>
    <n v="2019"/>
    <s v="117"/>
    <s v="4470010"/>
    <m/>
    <n v="154.88999999999999"/>
    <s v="1305 - Schedule 9-5: Capacity"/>
    <n v="6"/>
    <m/>
    <s v="G0000117"/>
    <s v="PJM"/>
    <n v="0"/>
    <s v="2019-06-30"/>
    <s v="PJM_A_8055"/>
    <x v="0"/>
    <x v="0"/>
    <x v="0"/>
    <x v="0"/>
  </r>
  <r>
    <n v="2019"/>
    <s v="117"/>
    <s v="4470010"/>
    <m/>
    <n v="280.94"/>
    <s v="1305 - Schedule 9-5: Capacity"/>
    <n v="6"/>
    <m/>
    <s v="G0000117"/>
    <s v="PJM"/>
    <n v="0"/>
    <s v="2019-06-30"/>
    <s v="PJM_E_3598"/>
    <x v="0"/>
    <x v="0"/>
    <x v="0"/>
    <x v="0"/>
  </r>
  <r>
    <n v="2019"/>
    <s v="117"/>
    <s v="4470010"/>
    <m/>
    <n v="47.92"/>
    <s v="1307 - Schedule 9-3 Offset: Ma"/>
    <n v="6"/>
    <m/>
    <s v="G0000117"/>
    <s v="PJM"/>
    <n v="0"/>
    <s v="2019-06-01"/>
    <s v="PJM_ER8037"/>
    <x v="0"/>
    <x v="0"/>
    <x v="0"/>
    <x v="0"/>
  </r>
  <r>
    <n v="2019"/>
    <s v="117"/>
    <s v="4470010"/>
    <m/>
    <n v="-47.92"/>
    <s v="1307 - Schedule 9-3 Offset: Ma"/>
    <n v="6"/>
    <m/>
    <s v="G0000117"/>
    <s v="PJM"/>
    <n v="0"/>
    <s v="2019-06-30"/>
    <s v="PJM_A_8055"/>
    <x v="0"/>
    <x v="0"/>
    <x v="0"/>
    <x v="0"/>
  </r>
  <r>
    <n v="2019"/>
    <s v="117"/>
    <s v="4470010"/>
    <m/>
    <n v="-0.41"/>
    <s v="1307 - Schedule 9-3 Offset: Ma"/>
    <n v="6"/>
    <m/>
    <s v="G0000117"/>
    <s v="PJM"/>
    <n v="0"/>
    <s v="2019-06-30"/>
    <s v="PJM_E_2019"/>
    <x v="0"/>
    <x v="0"/>
    <x v="0"/>
    <x v="0"/>
  </r>
  <r>
    <n v="2019"/>
    <s v="117"/>
    <s v="4470010"/>
    <m/>
    <n v="-102.3"/>
    <s v="1307 - Schedule 9-3 Offset: Ma"/>
    <n v="6"/>
    <m/>
    <s v="G0000117"/>
    <s v="PJM"/>
    <n v="0"/>
    <s v="2019-06-30"/>
    <s v="PJM_E_3598"/>
    <x v="0"/>
    <x v="0"/>
    <x v="0"/>
    <x v="0"/>
  </r>
  <r>
    <n v="2019"/>
    <s v="117"/>
    <s v="4470010"/>
    <m/>
    <n v="274.01"/>
    <s v="1308 - Schedule 9-1: Control A"/>
    <n v="6"/>
    <m/>
    <s v="G0000117"/>
    <s v="PJM"/>
    <n v="0"/>
    <s v="2019-06-01"/>
    <s v="PJM_ER8037"/>
    <x v="0"/>
    <x v="0"/>
    <x v="0"/>
    <x v="0"/>
  </r>
  <r>
    <n v="2019"/>
    <s v="117"/>
    <s v="4470010"/>
    <m/>
    <n v="-274.01"/>
    <s v="1308 - Schedule 9-1: Control A"/>
    <n v="6"/>
    <m/>
    <s v="G0000117"/>
    <s v="PJM"/>
    <n v="0"/>
    <s v="2019-06-30"/>
    <s v="PJM_A_8055"/>
    <x v="0"/>
    <x v="0"/>
    <x v="0"/>
    <x v="0"/>
  </r>
  <r>
    <n v="2019"/>
    <s v="117"/>
    <s v="4470010"/>
    <m/>
    <n v="-584.80999999999995"/>
    <s v="1308 - Schedule 9-1: Control A"/>
    <n v="6"/>
    <m/>
    <s v="G0000117"/>
    <s v="PJM"/>
    <n v="0"/>
    <s v="2019-06-30"/>
    <s v="PJM_E_3598"/>
    <x v="0"/>
    <x v="0"/>
    <x v="0"/>
    <x v="0"/>
  </r>
  <r>
    <n v="2019"/>
    <s v="117"/>
    <s v="4470010"/>
    <m/>
    <n v="-0.02"/>
    <s v="1308A - Adj. Schedule 9-1: Con"/>
    <n v="6"/>
    <m/>
    <s v="G0000117"/>
    <s v="PJM"/>
    <n v="0"/>
    <s v="2019-06-30"/>
    <s v="PJM_A_8055"/>
    <x v="0"/>
    <x v="0"/>
    <x v="0"/>
    <x v="0"/>
  </r>
  <r>
    <n v="2019"/>
    <s v="117"/>
    <s v="4470010"/>
    <m/>
    <n v="61.26"/>
    <s v="1310 - Schedule 9-3: Market Su"/>
    <n v="6"/>
    <m/>
    <s v="G0000117"/>
    <s v="PJM"/>
    <n v="0"/>
    <s v="2019-06-01"/>
    <s v="PJM_ER8037"/>
    <x v="0"/>
    <x v="0"/>
    <x v="0"/>
    <x v="0"/>
  </r>
  <r>
    <n v="2019"/>
    <s v="117"/>
    <s v="4470010"/>
    <m/>
    <n v="-61.26"/>
    <s v="1310 - Schedule 9-3: Market Su"/>
    <n v="6"/>
    <m/>
    <s v="G0000117"/>
    <s v="PJM"/>
    <n v="0"/>
    <s v="2019-06-30"/>
    <s v="PJM_A_8055"/>
    <x v="0"/>
    <x v="0"/>
    <x v="0"/>
    <x v="0"/>
  </r>
  <r>
    <n v="2019"/>
    <s v="117"/>
    <s v="4470010"/>
    <m/>
    <n v="-0.51"/>
    <s v="1310 - Schedule 9-3: Market Su"/>
    <n v="6"/>
    <m/>
    <s v="G0000117"/>
    <s v="PJM"/>
    <n v="0"/>
    <s v="2019-06-30"/>
    <s v="PJM_E_2019"/>
    <x v="0"/>
    <x v="0"/>
    <x v="0"/>
    <x v="0"/>
  </r>
  <r>
    <n v="2019"/>
    <s v="117"/>
    <s v="4470010"/>
    <m/>
    <n v="-128.88999999999999"/>
    <s v="1310 - Schedule 9-3: Market Su"/>
    <n v="6"/>
    <m/>
    <s v="G0000117"/>
    <s v="PJM"/>
    <n v="0"/>
    <s v="2019-06-30"/>
    <s v="PJM_E_3598"/>
    <x v="0"/>
    <x v="0"/>
    <x v="0"/>
    <x v="0"/>
  </r>
  <r>
    <n v="2019"/>
    <s v="117"/>
    <s v="4470010"/>
    <m/>
    <n v="4.62"/>
    <s v="1311 - Schedule 9-4: Regulatio"/>
    <n v="6"/>
    <m/>
    <s v="G0000117"/>
    <s v="PJM"/>
    <n v="0"/>
    <s v="2019-06-01"/>
    <s v="PJM_ER8037"/>
    <x v="0"/>
    <x v="0"/>
    <x v="0"/>
    <x v="0"/>
  </r>
  <r>
    <n v="2019"/>
    <s v="117"/>
    <s v="4470010"/>
    <m/>
    <n v="-4.62"/>
    <s v="1311 - Schedule 9-4: Regulatio"/>
    <n v="6"/>
    <m/>
    <s v="G0000117"/>
    <s v="PJM"/>
    <n v="0"/>
    <s v="2019-06-30"/>
    <s v="PJM_A_8055"/>
    <x v="0"/>
    <x v="0"/>
    <x v="0"/>
    <x v="0"/>
  </r>
  <r>
    <n v="2019"/>
    <s v="117"/>
    <s v="4470010"/>
    <m/>
    <n v="-9.42"/>
    <s v="1311 - Schedule 9-4: Regulatio"/>
    <n v="6"/>
    <m/>
    <s v="G0000117"/>
    <s v="PJM"/>
    <n v="0"/>
    <s v="2019-06-30"/>
    <s v="PJM_E_3598"/>
    <x v="0"/>
    <x v="0"/>
    <x v="0"/>
    <x v="0"/>
  </r>
  <r>
    <n v="2019"/>
    <s v="117"/>
    <s v="4470010"/>
    <m/>
    <n v="15.13"/>
    <s v="1312 - Schedule 9-5: Capacity"/>
    <n v="6"/>
    <m/>
    <s v="G0000117"/>
    <s v="PJM"/>
    <n v="0"/>
    <s v="2019-06-01"/>
    <s v="PJM_ER8037"/>
    <x v="0"/>
    <x v="0"/>
    <x v="0"/>
    <x v="0"/>
  </r>
  <r>
    <n v="2019"/>
    <s v="117"/>
    <s v="4470010"/>
    <m/>
    <n v="-15.13"/>
    <s v="1312 - Schedule 9-5: Capacity"/>
    <n v="6"/>
    <m/>
    <s v="G0000117"/>
    <s v="PJM"/>
    <n v="0"/>
    <s v="2019-06-30"/>
    <s v="PJM_A_8055"/>
    <x v="0"/>
    <x v="0"/>
    <x v="0"/>
    <x v="0"/>
  </r>
  <r>
    <n v="2019"/>
    <s v="117"/>
    <s v="4470010"/>
    <m/>
    <n v="-27.84"/>
    <s v="1312 - Schedule 9-5: Capacity"/>
    <n v="6"/>
    <m/>
    <s v="G0000117"/>
    <s v="PJM"/>
    <n v="0"/>
    <s v="2019-06-30"/>
    <s v="PJM_E_3598"/>
    <x v="0"/>
    <x v="0"/>
    <x v="0"/>
    <x v="0"/>
  </r>
  <r>
    <n v="2019"/>
    <s v="117"/>
    <s v="4470010"/>
    <m/>
    <n v="-47.92"/>
    <s v="1313 - Schedule 9-PJMSettlemen"/>
    <n v="6"/>
    <m/>
    <s v="G0000117"/>
    <s v="PJM"/>
    <n v="0"/>
    <s v="2019-06-01"/>
    <s v="PJM_ER8037"/>
    <x v="0"/>
    <x v="0"/>
    <x v="0"/>
    <x v="0"/>
  </r>
  <r>
    <n v="2019"/>
    <s v="117"/>
    <s v="4470010"/>
    <m/>
    <n v="47.92"/>
    <s v="1313 - Schedule 9-PJMSettlemen"/>
    <n v="6"/>
    <m/>
    <s v="G0000117"/>
    <s v="PJM"/>
    <n v="0"/>
    <s v="2019-06-30"/>
    <s v="PJM_A_8055"/>
    <x v="0"/>
    <x v="0"/>
    <x v="0"/>
    <x v="0"/>
  </r>
  <r>
    <n v="2019"/>
    <s v="117"/>
    <s v="4470010"/>
    <m/>
    <n v="0.41"/>
    <s v="1313 - Schedule 9-PJMSettlemen"/>
    <n v="6"/>
    <m/>
    <s v="G0000117"/>
    <s v="PJM"/>
    <n v="0"/>
    <s v="2019-06-30"/>
    <s v="PJM_E_2019"/>
    <x v="0"/>
    <x v="0"/>
    <x v="0"/>
    <x v="0"/>
  </r>
  <r>
    <n v="2019"/>
    <s v="117"/>
    <s v="4470010"/>
    <m/>
    <n v="102.3"/>
    <s v="1313 - Schedule 9-PJMSettlemen"/>
    <n v="6"/>
    <m/>
    <s v="G0000117"/>
    <s v="PJM"/>
    <n v="0"/>
    <s v="2019-06-30"/>
    <s v="PJM_E_3598"/>
    <x v="0"/>
    <x v="0"/>
    <x v="0"/>
    <x v="0"/>
  </r>
  <r>
    <n v="2019"/>
    <s v="117"/>
    <s v="4470010"/>
    <m/>
    <n v="-62.41"/>
    <s v="1314 - Schedule 9-Market Monit"/>
    <n v="6"/>
    <m/>
    <s v="G0000117"/>
    <s v="PJM"/>
    <n v="0"/>
    <s v="2019-06-01"/>
    <s v="PJM_ER8037"/>
    <x v="0"/>
    <x v="0"/>
    <x v="0"/>
    <x v="0"/>
  </r>
  <r>
    <n v="2019"/>
    <s v="117"/>
    <s v="4470010"/>
    <m/>
    <n v="62.41"/>
    <s v="1314 - Schedule 9-Market Monit"/>
    <n v="6"/>
    <m/>
    <s v="G0000117"/>
    <s v="PJM"/>
    <n v="0"/>
    <s v="2019-06-30"/>
    <s v="PJM_A_8055"/>
    <x v="0"/>
    <x v="0"/>
    <x v="0"/>
    <x v="0"/>
  </r>
  <r>
    <n v="2019"/>
    <s v="117"/>
    <s v="4470010"/>
    <m/>
    <n v="0.52"/>
    <s v="1314 - Schedule 9-Market Monit"/>
    <n v="6"/>
    <m/>
    <s v="G0000117"/>
    <s v="PJM"/>
    <n v="0"/>
    <s v="2019-06-30"/>
    <s v="PJM_E_2019"/>
    <x v="0"/>
    <x v="0"/>
    <x v="0"/>
    <x v="0"/>
  </r>
  <r>
    <n v="2019"/>
    <s v="117"/>
    <s v="4470010"/>
    <m/>
    <n v="131.37"/>
    <s v="1314 - Schedule 9-Market Monit"/>
    <n v="6"/>
    <m/>
    <s v="G0000117"/>
    <s v="PJM"/>
    <n v="0"/>
    <s v="2019-06-30"/>
    <s v="PJM_E_3598"/>
    <x v="0"/>
    <x v="0"/>
    <x v="0"/>
    <x v="0"/>
  </r>
  <r>
    <n v="2019"/>
    <s v="117"/>
    <s v="4470010"/>
    <m/>
    <n v="-883.69"/>
    <s v="1315 - Schedule 9-FERC: FERC A"/>
    <n v="6"/>
    <m/>
    <s v="G0000117"/>
    <s v="PJM"/>
    <n v="0"/>
    <s v="2019-06-01"/>
    <s v="PJM_ER8037"/>
    <x v="0"/>
    <x v="0"/>
    <x v="0"/>
    <x v="0"/>
  </r>
  <r>
    <n v="2019"/>
    <s v="117"/>
    <s v="4470010"/>
    <m/>
    <n v="883.69"/>
    <s v="1315 - Schedule 9-FERC: FERC A"/>
    <n v="6"/>
    <m/>
    <s v="G0000117"/>
    <s v="PJM"/>
    <n v="0"/>
    <s v="2019-06-30"/>
    <s v="PJM_A_8055"/>
    <x v="0"/>
    <x v="0"/>
    <x v="0"/>
    <x v="0"/>
  </r>
  <r>
    <n v="2019"/>
    <s v="117"/>
    <s v="4470010"/>
    <m/>
    <n v="1886.16"/>
    <s v="1315 - Schedule 9-FERC: FERC A"/>
    <n v="6"/>
    <m/>
    <s v="G0000117"/>
    <s v="PJM"/>
    <n v="0"/>
    <s v="2019-06-30"/>
    <s v="PJM_E_3598"/>
    <x v="0"/>
    <x v="0"/>
    <x v="0"/>
    <x v="0"/>
  </r>
  <r>
    <n v="2019"/>
    <s v="117"/>
    <s v="4470010"/>
    <m/>
    <n v="0.08"/>
    <s v="1315A - FERC Annual  Recovery"/>
    <n v="6"/>
    <m/>
    <s v="G0000117"/>
    <s v="PJM"/>
    <n v="0"/>
    <s v="2019-06-30"/>
    <s v="PJM_A_8055"/>
    <x v="0"/>
    <x v="0"/>
    <x v="0"/>
    <x v="0"/>
  </r>
  <r>
    <n v="2019"/>
    <s v="117"/>
    <s v="4470010"/>
    <m/>
    <n v="-8.84"/>
    <s v="1316 - Schedule 9-OPSI: Organi"/>
    <n v="6"/>
    <m/>
    <s v="G0000117"/>
    <s v="PJM"/>
    <n v="0"/>
    <s v="2019-06-01"/>
    <s v="PJM_ER8037"/>
    <x v="0"/>
    <x v="0"/>
    <x v="0"/>
    <x v="0"/>
  </r>
  <r>
    <n v="2019"/>
    <s v="117"/>
    <s v="4470010"/>
    <m/>
    <n v="8.84"/>
    <s v="1316 - Schedule 9-OPSI: Organi"/>
    <n v="6"/>
    <m/>
    <s v="G0000117"/>
    <s v="PJM"/>
    <n v="0"/>
    <s v="2019-06-30"/>
    <s v="PJM_A_8055"/>
    <x v="0"/>
    <x v="0"/>
    <x v="0"/>
    <x v="0"/>
  </r>
  <r>
    <n v="2019"/>
    <s v="117"/>
    <s v="4470010"/>
    <m/>
    <n v="18.8"/>
    <s v="1316 - Schedule 9-OPSI: Organi"/>
    <n v="6"/>
    <m/>
    <s v="G0000117"/>
    <s v="PJM"/>
    <n v="0"/>
    <s v="2019-06-30"/>
    <s v="PJM_E_3598"/>
    <x v="0"/>
    <x v="0"/>
    <x v="0"/>
    <x v="0"/>
  </r>
  <r>
    <n v="2019"/>
    <s v="117"/>
    <s v="4470010"/>
    <m/>
    <n v="-165.64"/>
    <s v="1317 - Schedule 10-NERC: North"/>
    <n v="6"/>
    <m/>
    <s v="G0000117"/>
    <s v="PJM"/>
    <n v="0"/>
    <s v="2019-06-01"/>
    <s v="PJM_ER8037"/>
    <x v="0"/>
    <x v="0"/>
    <x v="0"/>
    <x v="0"/>
  </r>
  <r>
    <n v="2019"/>
    <s v="117"/>
    <s v="4470010"/>
    <m/>
    <n v="165.64"/>
    <s v="1317 - Schedule 10-NERC: North"/>
    <n v="6"/>
    <m/>
    <s v="G0000117"/>
    <s v="PJM"/>
    <n v="0"/>
    <s v="2019-06-30"/>
    <s v="PJM_A_8055"/>
    <x v="0"/>
    <x v="0"/>
    <x v="0"/>
    <x v="0"/>
  </r>
  <r>
    <n v="2019"/>
    <s v="117"/>
    <s v="4470010"/>
    <m/>
    <n v="353.32"/>
    <s v="1317 - Schedule 10-NERC: North"/>
    <n v="6"/>
    <m/>
    <s v="G0000117"/>
    <s v="PJM"/>
    <n v="0"/>
    <s v="2019-06-30"/>
    <s v="PJM_E_3598"/>
    <x v="0"/>
    <x v="0"/>
    <x v="0"/>
    <x v="0"/>
  </r>
  <r>
    <n v="2019"/>
    <s v="117"/>
    <s v="4470010"/>
    <m/>
    <n v="0.01"/>
    <s v="1317A - Adj. to North American"/>
    <n v="6"/>
    <m/>
    <s v="G0000117"/>
    <s v="PJM"/>
    <n v="0"/>
    <s v="2019-06-30"/>
    <s v="PJM_A_8055"/>
    <x v="0"/>
    <x v="0"/>
    <x v="0"/>
    <x v="0"/>
  </r>
  <r>
    <n v="2019"/>
    <s v="117"/>
    <s v="4470010"/>
    <m/>
    <n v="-254.65"/>
    <s v="1318 - Schedule 10-RFC: Reliab"/>
    <n v="6"/>
    <m/>
    <s v="G0000117"/>
    <s v="PJM"/>
    <n v="0"/>
    <s v="2019-06-01"/>
    <s v="PJM_ER8037"/>
    <x v="0"/>
    <x v="0"/>
    <x v="0"/>
    <x v="0"/>
  </r>
  <r>
    <n v="2019"/>
    <s v="117"/>
    <s v="4470010"/>
    <m/>
    <n v="254.65"/>
    <s v="1318 - Schedule 10-RFC: Reliab"/>
    <n v="6"/>
    <m/>
    <s v="G0000117"/>
    <s v="PJM"/>
    <n v="0"/>
    <s v="2019-06-30"/>
    <s v="PJM_A_8055"/>
    <x v="0"/>
    <x v="0"/>
    <x v="0"/>
    <x v="0"/>
  </r>
  <r>
    <n v="2019"/>
    <s v="117"/>
    <s v="4470010"/>
    <m/>
    <n v="543.4"/>
    <s v="1318 - Schedule 10-RFC: Reliab"/>
    <n v="6"/>
    <m/>
    <s v="G0000117"/>
    <s v="PJM"/>
    <n v="0"/>
    <s v="2019-06-30"/>
    <s v="PJM_E_3598"/>
    <x v="0"/>
    <x v="0"/>
    <x v="0"/>
    <x v="0"/>
  </r>
  <r>
    <n v="2019"/>
    <s v="117"/>
    <s v="4470010"/>
    <m/>
    <n v="0.02"/>
    <s v="1318A - Adj. to Reliability Fi"/>
    <n v="6"/>
    <m/>
    <s v="G0000117"/>
    <s v="PJM"/>
    <n v="0"/>
    <s v="2019-06-30"/>
    <s v="PJM_A_8055"/>
    <x v="0"/>
    <x v="0"/>
    <x v="0"/>
    <x v="0"/>
  </r>
  <r>
    <n v="2019"/>
    <s v="117"/>
    <s v="4470010"/>
    <m/>
    <n v="-6.45"/>
    <s v="1319 - Schedule 9-CAPS: Consum"/>
    <n v="6"/>
    <m/>
    <s v="G0000117"/>
    <s v="PJM"/>
    <n v="0"/>
    <s v="2019-06-01"/>
    <s v="PJM_ER8037"/>
    <x v="0"/>
    <x v="0"/>
    <x v="0"/>
    <x v="0"/>
  </r>
  <r>
    <n v="2019"/>
    <s v="117"/>
    <s v="4470010"/>
    <m/>
    <n v="6.45"/>
    <s v="1319 - Schedule 9-CAPS: Consum"/>
    <n v="6"/>
    <m/>
    <s v="G0000117"/>
    <s v="PJM"/>
    <n v="0"/>
    <s v="2019-06-30"/>
    <s v="PJM_A_8055"/>
    <x v="0"/>
    <x v="0"/>
    <x v="0"/>
    <x v="0"/>
  </r>
  <r>
    <n v="2019"/>
    <s v="117"/>
    <s v="4470010"/>
    <m/>
    <n v="13.72"/>
    <s v="1319 - Schedule 9-CAPS: Consum"/>
    <n v="6"/>
    <m/>
    <s v="G0000117"/>
    <s v="PJM"/>
    <n v="0"/>
    <s v="2019-06-30"/>
    <s v="PJM_E_3598"/>
    <x v="0"/>
    <x v="0"/>
    <x v="0"/>
    <x v="0"/>
  </r>
  <r>
    <n v="2019"/>
    <s v="117"/>
    <s v="4470010"/>
    <m/>
    <n v="-147.47"/>
    <s v="1320 - Transmission Owner Sche"/>
    <n v="6"/>
    <m/>
    <s v="G0000117"/>
    <s v="PJM"/>
    <n v="0"/>
    <s v="2019-06-01"/>
    <s v="PJM_ER8037"/>
    <x v="0"/>
    <x v="0"/>
    <x v="0"/>
    <x v="0"/>
  </r>
  <r>
    <n v="2019"/>
    <s v="117"/>
    <s v="4470010"/>
    <m/>
    <n v="147.47"/>
    <s v="1320 - Transmission Owner Sche"/>
    <n v="6"/>
    <m/>
    <s v="G0000117"/>
    <s v="PJM"/>
    <n v="0"/>
    <s v="2019-06-30"/>
    <s v="PJM_A_8055"/>
    <x v="0"/>
    <x v="0"/>
    <x v="0"/>
    <x v="0"/>
  </r>
  <r>
    <n v="2019"/>
    <s v="117"/>
    <s v="4470010"/>
    <m/>
    <n v="717.64"/>
    <s v="1320 - Transmission Owner Sche"/>
    <n v="6"/>
    <m/>
    <s v="G0000117"/>
    <s v="PJM"/>
    <n v="0"/>
    <s v="2019-06-30"/>
    <s v="PJM_E_3598"/>
    <x v="0"/>
    <x v="0"/>
    <x v="0"/>
    <x v="0"/>
  </r>
  <r>
    <n v="2019"/>
    <s v="117"/>
    <s v="4470010"/>
    <m/>
    <n v="-874.2"/>
    <s v="1330 - Reactive Supply and Vol"/>
    <n v="6"/>
    <m/>
    <s v="G0000117"/>
    <s v="PJM"/>
    <n v="0"/>
    <s v="2019-06-01"/>
    <s v="PJM_ER8037"/>
    <x v="0"/>
    <x v="0"/>
    <x v="0"/>
    <x v="0"/>
  </r>
  <r>
    <n v="2019"/>
    <s v="117"/>
    <s v="4470010"/>
    <m/>
    <n v="863.66"/>
    <s v="1330 - Reactive Supply and Vol"/>
    <n v="6"/>
    <m/>
    <s v="G0000117"/>
    <s v="PJM"/>
    <n v="0"/>
    <s v="2019-06-30"/>
    <s v="PJM_A_8055"/>
    <x v="0"/>
    <x v="0"/>
    <x v="0"/>
    <x v="0"/>
  </r>
  <r>
    <n v="2019"/>
    <s v="117"/>
    <s v="4470010"/>
    <m/>
    <n v="12159"/>
    <s v="1330 - Reactive Supply and Vol"/>
    <n v="6"/>
    <m/>
    <s v="G0000117"/>
    <s v="PJM"/>
    <n v="0"/>
    <s v="2019-06-30"/>
    <s v="PJM_E_3598"/>
    <x v="0"/>
    <x v="0"/>
    <x v="0"/>
    <x v="0"/>
  </r>
  <r>
    <n v="2019"/>
    <s v="117"/>
    <s v="4470010"/>
    <m/>
    <n v="-47.52"/>
    <s v="1330A - Adj. to Reactive Suppl"/>
    <n v="6"/>
    <m/>
    <s v="G0000117"/>
    <s v="PJM"/>
    <n v="0"/>
    <s v="2019-06-30"/>
    <s v="PJM_A_8055"/>
    <x v="0"/>
    <x v="0"/>
    <x v="0"/>
    <x v="0"/>
  </r>
  <r>
    <n v="2019"/>
    <s v="117"/>
    <s v="4470010"/>
    <m/>
    <n v="-1240.06"/>
    <s v="1340 - Regulation and Frequenc"/>
    <n v="6"/>
    <m/>
    <s v="G0000117"/>
    <s v="PJM"/>
    <n v="0"/>
    <s v="2019-06-01"/>
    <s v="PJM_ER8037"/>
    <x v="0"/>
    <x v="0"/>
    <x v="0"/>
    <x v="0"/>
  </r>
  <r>
    <n v="2019"/>
    <s v="117"/>
    <s v="4470010"/>
    <m/>
    <n v="1240.08"/>
    <s v="1340 - Regulation and Frequenc"/>
    <n v="6"/>
    <m/>
    <s v="G0000117"/>
    <s v="PJM"/>
    <n v="0"/>
    <s v="2019-06-30"/>
    <s v="PJM_A_8055"/>
    <x v="0"/>
    <x v="0"/>
    <x v="0"/>
    <x v="0"/>
  </r>
  <r>
    <n v="2019"/>
    <s v="117"/>
    <s v="4470010"/>
    <m/>
    <n v="2230.35"/>
    <s v="1340 - Regulation and Frequenc"/>
    <n v="6"/>
    <m/>
    <s v="G0000117"/>
    <s v="PJM"/>
    <n v="0"/>
    <s v="2019-06-30"/>
    <s v="PJM_E_3598"/>
    <x v="0"/>
    <x v="0"/>
    <x v="0"/>
    <x v="0"/>
  </r>
  <r>
    <n v="2019"/>
    <s v="117"/>
    <s v="4470010"/>
    <m/>
    <n v="0.41"/>
    <s v="1340A - Adj. to Regulation and"/>
    <n v="6"/>
    <m/>
    <s v="G0000117"/>
    <s v="PJM"/>
    <n v="0"/>
    <s v="2019-06-30"/>
    <s v="PJM_A_8055"/>
    <x v="0"/>
    <x v="0"/>
    <x v="0"/>
    <x v="0"/>
  </r>
  <r>
    <n v="2019"/>
    <s v="117"/>
    <s v="4470010"/>
    <m/>
    <n v="-523.01"/>
    <s v="1360 - Synchronized Reserve Ti"/>
    <n v="6"/>
    <m/>
    <s v="G0000117"/>
    <s v="PJM"/>
    <n v="0"/>
    <s v="2019-06-01"/>
    <s v="PJM_ER8037"/>
    <x v="0"/>
    <x v="0"/>
    <x v="0"/>
    <x v="0"/>
  </r>
  <r>
    <n v="2019"/>
    <s v="117"/>
    <s v="4470010"/>
    <m/>
    <n v="523.01"/>
    <s v="1360 - Synchronized Reserve Ti"/>
    <n v="6"/>
    <m/>
    <s v="G0000117"/>
    <s v="PJM"/>
    <n v="0"/>
    <s v="2019-06-30"/>
    <s v="PJM_A_8055"/>
    <x v="0"/>
    <x v="0"/>
    <x v="0"/>
    <x v="0"/>
  </r>
  <r>
    <n v="2019"/>
    <s v="117"/>
    <s v="4470010"/>
    <m/>
    <n v="591.41999999999996"/>
    <s v="1360 - Synchronized Reserve Ti"/>
    <n v="6"/>
    <m/>
    <s v="G0000117"/>
    <s v="PJM"/>
    <n v="0"/>
    <s v="2019-06-30"/>
    <s v="PJM_E_3598"/>
    <x v="0"/>
    <x v="0"/>
    <x v="0"/>
    <x v="0"/>
  </r>
  <r>
    <n v="2019"/>
    <s v="117"/>
    <s v="4470010"/>
    <m/>
    <n v="0.64"/>
    <s v="1360A - Adj. to Synchronized R"/>
    <n v="6"/>
    <m/>
    <s v="G0000117"/>
    <s v="PJM"/>
    <n v="0"/>
    <s v="2019-06-30"/>
    <s v="PJM_A_8055"/>
    <x v="0"/>
    <x v="0"/>
    <x v="0"/>
    <x v="0"/>
  </r>
  <r>
    <n v="2019"/>
    <s v="117"/>
    <s v="4470010"/>
    <m/>
    <n v="-152.30000000000001"/>
    <s v="1362 - Non-Synchronized Reserv"/>
    <n v="6"/>
    <m/>
    <s v="G0000117"/>
    <s v="PJM"/>
    <n v="0"/>
    <s v="2019-06-01"/>
    <s v="PJM_ER8037"/>
    <x v="0"/>
    <x v="0"/>
    <x v="0"/>
    <x v="0"/>
  </r>
  <r>
    <n v="2019"/>
    <s v="117"/>
    <s v="4470010"/>
    <m/>
    <n v="152.30000000000001"/>
    <s v="1362 - Non-Synchronized Reserv"/>
    <n v="6"/>
    <m/>
    <s v="G0000117"/>
    <s v="PJM"/>
    <n v="0"/>
    <s v="2019-06-30"/>
    <s v="PJM_A_8055"/>
    <x v="0"/>
    <x v="0"/>
    <x v="0"/>
    <x v="0"/>
  </r>
  <r>
    <n v="2019"/>
    <s v="117"/>
    <s v="4470010"/>
    <m/>
    <n v="208.15"/>
    <s v="1362 - Non-Synchronized Reserv"/>
    <n v="6"/>
    <m/>
    <s v="G0000117"/>
    <s v="PJM"/>
    <n v="0"/>
    <s v="2019-06-30"/>
    <s v="PJM_E_3598"/>
    <x v="0"/>
    <x v="0"/>
    <x v="0"/>
    <x v="0"/>
  </r>
  <r>
    <n v="2019"/>
    <s v="117"/>
    <s v="4470010"/>
    <m/>
    <n v="-4.87"/>
    <s v="1362A - Non-Synchronized Reser"/>
    <n v="6"/>
    <m/>
    <s v="G0000117"/>
    <s v="PJM"/>
    <n v="0"/>
    <s v="2019-06-30"/>
    <s v="PJM_A_8055"/>
    <x v="0"/>
    <x v="0"/>
    <x v="0"/>
    <x v="0"/>
  </r>
  <r>
    <n v="2019"/>
    <s v="117"/>
    <s v="4470010"/>
    <m/>
    <n v="-11.47"/>
    <s v="1365 - Day-Ahead Scheduling Re"/>
    <n v="6"/>
    <m/>
    <s v="G0000117"/>
    <s v="PJM"/>
    <n v="0"/>
    <s v="2019-06-01"/>
    <s v="PJM_ER8037"/>
    <x v="0"/>
    <x v="0"/>
    <x v="0"/>
    <x v="0"/>
  </r>
  <r>
    <n v="2019"/>
    <s v="117"/>
    <s v="4470010"/>
    <m/>
    <n v="11.47"/>
    <s v="1365 - Day-Ahead Scheduling Re"/>
    <n v="6"/>
    <m/>
    <s v="G0000117"/>
    <s v="PJM"/>
    <n v="0"/>
    <s v="2019-06-30"/>
    <s v="PJM_A_8055"/>
    <x v="0"/>
    <x v="0"/>
    <x v="0"/>
    <x v="0"/>
  </r>
  <r>
    <n v="2019"/>
    <s v="117"/>
    <s v="4470010"/>
    <m/>
    <n v="1161.07"/>
    <s v="1365 - Day-Ahead Scheduling Re"/>
    <n v="6"/>
    <m/>
    <s v="G0000117"/>
    <s v="PJM"/>
    <n v="0"/>
    <s v="2019-06-30"/>
    <s v="PJM_E_3598"/>
    <x v="0"/>
    <x v="0"/>
    <x v="0"/>
    <x v="0"/>
  </r>
  <r>
    <n v="2019"/>
    <s v="117"/>
    <s v="4470010"/>
    <m/>
    <n v="-0.79"/>
    <s v="1365A - Adj. to Day-ahead Sche"/>
    <n v="6"/>
    <m/>
    <s v="G0000117"/>
    <s v="PJM"/>
    <n v="0"/>
    <s v="2019-06-30"/>
    <s v="PJM_A_8055"/>
    <x v="0"/>
    <x v="0"/>
    <x v="0"/>
    <x v="0"/>
  </r>
  <r>
    <n v="2019"/>
    <s v="117"/>
    <s v="4470010"/>
    <m/>
    <n v="-260.26"/>
    <s v="1370 - Day-Ahead Operating Res"/>
    <n v="6"/>
    <m/>
    <s v="G0000117"/>
    <s v="PJM"/>
    <n v="0"/>
    <s v="2019-06-01"/>
    <s v="PJM_ER8037"/>
    <x v="0"/>
    <x v="0"/>
    <x v="0"/>
    <x v="0"/>
  </r>
  <r>
    <n v="2019"/>
    <s v="117"/>
    <s v="4470010"/>
    <m/>
    <n v="260.26"/>
    <s v="1370 - Day-Ahead Operating Res"/>
    <n v="6"/>
    <m/>
    <s v="G0000117"/>
    <s v="PJM"/>
    <n v="0"/>
    <s v="2019-06-30"/>
    <s v="PJM_A_8055"/>
    <x v="0"/>
    <x v="0"/>
    <x v="0"/>
    <x v="0"/>
  </r>
  <r>
    <n v="2019"/>
    <s v="117"/>
    <s v="4470010"/>
    <m/>
    <n v="976.36"/>
    <s v="1370 - Day-Ahead Operating Res"/>
    <n v="6"/>
    <m/>
    <s v="G0000117"/>
    <s v="PJM"/>
    <n v="0"/>
    <s v="2019-06-30"/>
    <s v="PJM_E_3598"/>
    <x v="0"/>
    <x v="0"/>
    <x v="0"/>
    <x v="0"/>
  </r>
  <r>
    <n v="2019"/>
    <s v="117"/>
    <s v="4470010"/>
    <m/>
    <n v="-298.85000000000002"/>
    <s v="1375 - Balancing Operating Res"/>
    <n v="6"/>
    <m/>
    <s v="G0000117"/>
    <s v="PJM"/>
    <n v="0"/>
    <s v="2019-06-01"/>
    <s v="PJM_ER8037"/>
    <x v="0"/>
    <x v="0"/>
    <x v="0"/>
    <x v="0"/>
  </r>
  <r>
    <n v="2019"/>
    <s v="117"/>
    <s v="4470010"/>
    <m/>
    <n v="298.64999999999998"/>
    <s v="1375 - Balancing Operating Res"/>
    <n v="6"/>
    <m/>
    <s v="G0000117"/>
    <s v="PJM"/>
    <n v="0"/>
    <s v="2019-06-30"/>
    <s v="PJM_A_8055"/>
    <x v="0"/>
    <x v="0"/>
    <x v="0"/>
    <x v="0"/>
  </r>
  <r>
    <n v="2019"/>
    <s v="117"/>
    <s v="4470010"/>
    <m/>
    <n v="1104.5"/>
    <s v="1375 - Balancing Operating Res"/>
    <n v="6"/>
    <m/>
    <s v="G0000117"/>
    <s v="PJM"/>
    <n v="0"/>
    <s v="2019-06-30"/>
    <s v="PJM_E_3598"/>
    <x v="0"/>
    <x v="0"/>
    <x v="0"/>
    <x v="0"/>
  </r>
  <r>
    <n v="2019"/>
    <s v="117"/>
    <s v="4470010"/>
    <m/>
    <n v="-508.14"/>
    <s v="1375A - Adj. to Balancing Oper"/>
    <n v="6"/>
    <m/>
    <s v="G0000117"/>
    <s v="PJM"/>
    <n v="0"/>
    <s v="2019-06-30"/>
    <s v="PJM_A_8055"/>
    <x v="0"/>
    <x v="0"/>
    <x v="0"/>
    <x v="0"/>
  </r>
  <r>
    <n v="2019"/>
    <s v="117"/>
    <s v="4470010"/>
    <m/>
    <n v="-1017.42"/>
    <s v="1380 - Black Start Service Cha"/>
    <n v="6"/>
    <m/>
    <s v="G0000117"/>
    <s v="PJM"/>
    <n v="0"/>
    <s v="2019-06-01"/>
    <s v="PJM_ER8037"/>
    <x v="0"/>
    <x v="0"/>
    <x v="0"/>
    <x v="0"/>
  </r>
  <r>
    <n v="2019"/>
    <s v="117"/>
    <s v="4470010"/>
    <m/>
    <n v="1017.42"/>
    <s v="1380 - Black Start Service Cha"/>
    <n v="6"/>
    <m/>
    <s v="G0000117"/>
    <s v="PJM"/>
    <n v="0"/>
    <s v="2019-06-30"/>
    <s v="PJM_A_8055"/>
    <x v="0"/>
    <x v="0"/>
    <x v="0"/>
    <x v="0"/>
  </r>
  <r>
    <n v="2019"/>
    <s v="117"/>
    <s v="4470010"/>
    <m/>
    <n v="1809.9"/>
    <s v="1380 - Black Start Service Cha"/>
    <n v="6"/>
    <m/>
    <s v="G0000117"/>
    <s v="PJM"/>
    <n v="0"/>
    <s v="2019-06-30"/>
    <s v="PJM_E_3598"/>
    <x v="0"/>
    <x v="0"/>
    <x v="0"/>
    <x v="0"/>
  </r>
  <r>
    <n v="2019"/>
    <s v="117"/>
    <s v="4470010"/>
    <m/>
    <n v="5.39"/>
    <s v="1380A - Adj. to Black Start Se"/>
    <n v="6"/>
    <m/>
    <s v="G0000117"/>
    <s v="PJM"/>
    <n v="0"/>
    <s v="2019-06-30"/>
    <s v="PJM_A_8055"/>
    <x v="0"/>
    <x v="0"/>
    <x v="0"/>
    <x v="0"/>
  </r>
  <r>
    <n v="2019"/>
    <s v="117"/>
    <s v="4470010"/>
    <m/>
    <n v="685.86"/>
    <s v="1400 - Load Reconciliation for"/>
    <n v="6"/>
    <m/>
    <s v="G0000117"/>
    <s v="PJM"/>
    <n v="0"/>
    <s v="2019-06-01"/>
    <s v="PJM_ER8037"/>
    <x v="0"/>
    <x v="0"/>
    <x v="0"/>
    <x v="0"/>
  </r>
  <r>
    <n v="2019"/>
    <s v="117"/>
    <s v="4470010"/>
    <m/>
    <n v="-6150.09"/>
    <s v="1400 - Load Reconciliation for"/>
    <n v="6"/>
    <m/>
    <s v="G0000117"/>
    <s v="PJM"/>
    <n v="0"/>
    <s v="2019-06-30"/>
    <s v="PJM_A_8055"/>
    <x v="0"/>
    <x v="0"/>
    <x v="0"/>
    <x v="0"/>
  </r>
  <r>
    <n v="2019"/>
    <s v="117"/>
    <s v="4470010"/>
    <m/>
    <n v="-7213.8"/>
    <s v="1400 - Load Reconciliation for"/>
    <n v="6"/>
    <m/>
    <s v="G0000117"/>
    <s v="PJM"/>
    <n v="0"/>
    <s v="2019-06-30"/>
    <s v="PJM_E_3598"/>
    <x v="0"/>
    <x v="0"/>
    <x v="0"/>
    <x v="0"/>
  </r>
  <r>
    <n v="2019"/>
    <s v="117"/>
    <s v="4470010"/>
    <m/>
    <n v="8.85"/>
    <s v="1410 - Load Reconciliation for"/>
    <n v="6"/>
    <m/>
    <s v="G0000117"/>
    <s v="PJM"/>
    <n v="0"/>
    <s v="2019-06-01"/>
    <s v="PJM_ER8037"/>
    <x v="0"/>
    <x v="0"/>
    <x v="0"/>
    <x v="0"/>
  </r>
  <r>
    <n v="2019"/>
    <s v="117"/>
    <s v="4470010"/>
    <m/>
    <n v="-118.11"/>
    <s v="1410 - Load Reconciliation for"/>
    <n v="6"/>
    <m/>
    <s v="G0000117"/>
    <s v="PJM"/>
    <n v="0"/>
    <s v="2019-06-30"/>
    <s v="PJM_A_8055"/>
    <x v="0"/>
    <x v="0"/>
    <x v="0"/>
    <x v="0"/>
  </r>
  <r>
    <n v="2019"/>
    <s v="117"/>
    <s v="4470010"/>
    <m/>
    <n v="-72"/>
    <s v="1410 - Load Reconciliation for"/>
    <n v="6"/>
    <m/>
    <s v="G0000117"/>
    <s v="PJM"/>
    <n v="0"/>
    <s v="2019-06-30"/>
    <s v="PJM_E_3598"/>
    <x v="0"/>
    <x v="0"/>
    <x v="0"/>
    <x v="0"/>
  </r>
  <r>
    <n v="2019"/>
    <s v="117"/>
    <s v="4470010"/>
    <m/>
    <n v="7.17"/>
    <s v="1420 - Load Reconciliation for"/>
    <n v="6"/>
    <m/>
    <s v="G0000117"/>
    <s v="PJM"/>
    <n v="0"/>
    <s v="2019-06-01"/>
    <s v="PJM_ER8037"/>
    <x v="0"/>
    <x v="0"/>
    <x v="0"/>
    <x v="0"/>
  </r>
  <r>
    <n v="2019"/>
    <s v="117"/>
    <s v="4470010"/>
    <m/>
    <n v="-80.290000000000006"/>
    <s v="1420 - Load Reconciliation for"/>
    <n v="6"/>
    <m/>
    <s v="G0000117"/>
    <s v="PJM"/>
    <n v="0"/>
    <s v="2019-06-30"/>
    <s v="PJM_A_8055"/>
    <x v="0"/>
    <x v="0"/>
    <x v="0"/>
    <x v="0"/>
  </r>
  <r>
    <n v="2019"/>
    <s v="117"/>
    <s v="4470010"/>
    <m/>
    <n v="-73.2"/>
    <s v="1420 - Load Reconciliation for"/>
    <n v="6"/>
    <m/>
    <s v="G0000117"/>
    <s v="PJM"/>
    <n v="0"/>
    <s v="2019-06-30"/>
    <s v="PJM_E_3598"/>
    <x v="0"/>
    <x v="0"/>
    <x v="0"/>
    <x v="0"/>
  </r>
  <r>
    <n v="2019"/>
    <s v="117"/>
    <s v="4470010"/>
    <m/>
    <n v="-0.62"/>
    <s v="1430 - Load Reconciliation for"/>
    <n v="6"/>
    <m/>
    <s v="G0000117"/>
    <s v="PJM"/>
    <n v="0"/>
    <s v="2019-06-30"/>
    <s v="PJM_A_8055"/>
    <x v="0"/>
    <x v="0"/>
    <x v="0"/>
    <x v="0"/>
  </r>
  <r>
    <n v="2019"/>
    <s v="117"/>
    <s v="4470010"/>
    <m/>
    <n v="-1.8"/>
    <s v="1430 - Load Reconciliation for"/>
    <n v="6"/>
    <m/>
    <s v="G0000117"/>
    <s v="PJM"/>
    <n v="0"/>
    <s v="2019-06-30"/>
    <s v="PJM_E_3598"/>
    <x v="0"/>
    <x v="0"/>
    <x v="0"/>
    <x v="0"/>
  </r>
  <r>
    <n v="2019"/>
    <s v="117"/>
    <s v="4470010"/>
    <m/>
    <n v="6.36"/>
    <s v="1440 - Load Reconciliation for"/>
    <n v="6"/>
    <m/>
    <s v="G0000117"/>
    <s v="PJM"/>
    <n v="0"/>
    <s v="2019-06-01"/>
    <s v="PJM_ER8037"/>
    <x v="0"/>
    <x v="0"/>
    <x v="0"/>
    <x v="0"/>
  </r>
  <r>
    <n v="2019"/>
    <s v="117"/>
    <s v="4470010"/>
    <m/>
    <n v="-56.11"/>
    <s v="1440 - Load Reconciliation for"/>
    <n v="6"/>
    <m/>
    <s v="G0000117"/>
    <s v="PJM"/>
    <n v="0"/>
    <s v="2019-06-30"/>
    <s v="PJM_A_8055"/>
    <x v="0"/>
    <x v="0"/>
    <x v="0"/>
    <x v="0"/>
  </r>
  <r>
    <n v="2019"/>
    <s v="117"/>
    <s v="4470010"/>
    <m/>
    <n v="-81.900000000000006"/>
    <s v="1440 - Load Reconciliation for"/>
    <n v="6"/>
    <m/>
    <s v="G0000117"/>
    <s v="PJM"/>
    <n v="0"/>
    <s v="2019-06-30"/>
    <s v="PJM_E_3598"/>
    <x v="0"/>
    <x v="0"/>
    <x v="0"/>
    <x v="0"/>
  </r>
  <r>
    <n v="2019"/>
    <s v="117"/>
    <s v="4470010"/>
    <m/>
    <n v="-0.56999999999999995"/>
    <s v="1441 - Load Reconciliation for"/>
    <n v="6"/>
    <m/>
    <s v="G0000117"/>
    <s v="PJM"/>
    <n v="0"/>
    <s v="2019-06-01"/>
    <s v="PJM_ER8037"/>
    <x v="0"/>
    <x v="0"/>
    <x v="0"/>
    <x v="0"/>
  </r>
  <r>
    <n v="2019"/>
    <s v="117"/>
    <s v="4470010"/>
    <m/>
    <n v="5.27"/>
    <s v="1441 - Load Reconciliation for"/>
    <n v="6"/>
    <m/>
    <s v="G0000117"/>
    <s v="PJM"/>
    <n v="0"/>
    <s v="2019-06-30"/>
    <s v="PJM_A_8055"/>
    <x v="0"/>
    <x v="0"/>
    <x v="0"/>
    <x v="0"/>
  </r>
  <r>
    <n v="2019"/>
    <s v="117"/>
    <s v="4470010"/>
    <m/>
    <n v="9"/>
    <s v="1441 - Load Reconciliation for"/>
    <n v="6"/>
    <m/>
    <s v="G0000117"/>
    <s v="PJM"/>
    <n v="0"/>
    <s v="2019-06-30"/>
    <s v="PJM_E_3598"/>
    <x v="0"/>
    <x v="0"/>
    <x v="0"/>
    <x v="0"/>
  </r>
  <r>
    <n v="2019"/>
    <s v="117"/>
    <s v="4470010"/>
    <m/>
    <n v="0.12"/>
    <s v="1444 - Load Reconciliation for"/>
    <n v="6"/>
    <m/>
    <s v="G0000117"/>
    <s v="PJM"/>
    <n v="0"/>
    <s v="2019-06-01"/>
    <s v="PJM_ER8037"/>
    <x v="0"/>
    <x v="0"/>
    <x v="0"/>
    <x v="0"/>
  </r>
  <r>
    <n v="2019"/>
    <s v="117"/>
    <s v="4470010"/>
    <m/>
    <n v="-0.93"/>
    <s v="1444 - Load Reconciliation for"/>
    <n v="6"/>
    <m/>
    <s v="G0000117"/>
    <s v="PJM"/>
    <n v="0"/>
    <s v="2019-06-30"/>
    <s v="PJM_A_8055"/>
    <x v="0"/>
    <x v="0"/>
    <x v="0"/>
    <x v="0"/>
  </r>
  <r>
    <n v="2019"/>
    <s v="117"/>
    <s v="4470010"/>
    <m/>
    <n v="-1.5"/>
    <s v="1444 - Load Reconciliation for"/>
    <n v="6"/>
    <m/>
    <s v="G0000117"/>
    <s v="PJM"/>
    <n v="0"/>
    <s v="2019-06-30"/>
    <s v="PJM_E_3598"/>
    <x v="0"/>
    <x v="0"/>
    <x v="0"/>
    <x v="0"/>
  </r>
  <r>
    <n v="2019"/>
    <s v="117"/>
    <s v="4470010"/>
    <m/>
    <n v="1.89"/>
    <s v="1445 - Load Reconciliation for"/>
    <n v="6"/>
    <m/>
    <s v="G0000117"/>
    <s v="PJM"/>
    <n v="0"/>
    <s v="2019-06-01"/>
    <s v="PJM_ER8037"/>
    <x v="0"/>
    <x v="0"/>
    <x v="0"/>
    <x v="0"/>
  </r>
  <r>
    <n v="2019"/>
    <s v="117"/>
    <s v="4470010"/>
    <m/>
    <n v="-16.43"/>
    <s v="1445 - Load Reconciliation for"/>
    <n v="6"/>
    <m/>
    <s v="G0000117"/>
    <s v="PJM"/>
    <n v="0"/>
    <s v="2019-06-30"/>
    <s v="PJM_A_8055"/>
    <x v="0"/>
    <x v="0"/>
    <x v="0"/>
    <x v="0"/>
  </r>
  <r>
    <n v="2019"/>
    <s v="117"/>
    <s v="4470010"/>
    <m/>
    <n v="-24"/>
    <s v="1445 - Load Reconciliation for"/>
    <n v="6"/>
    <m/>
    <s v="G0000117"/>
    <s v="PJM"/>
    <n v="0"/>
    <s v="2019-06-30"/>
    <s v="PJM_E_3598"/>
    <x v="0"/>
    <x v="0"/>
    <x v="0"/>
    <x v="0"/>
  </r>
  <r>
    <n v="2019"/>
    <s v="117"/>
    <s v="4470010"/>
    <m/>
    <n v="0.36"/>
    <s v="1447 - Load Reconciliation for"/>
    <n v="6"/>
    <m/>
    <s v="G0000117"/>
    <s v="PJM"/>
    <n v="0"/>
    <s v="2019-06-01"/>
    <s v="PJM_ER8037"/>
    <x v="0"/>
    <x v="0"/>
    <x v="0"/>
    <x v="0"/>
  </r>
  <r>
    <n v="2019"/>
    <s v="117"/>
    <s v="4470010"/>
    <m/>
    <n v="-3.41"/>
    <s v="1447 - Load Reconciliation for"/>
    <n v="6"/>
    <m/>
    <s v="G0000117"/>
    <s v="PJM"/>
    <n v="0"/>
    <s v="2019-06-30"/>
    <s v="PJM_A_8055"/>
    <x v="0"/>
    <x v="0"/>
    <x v="0"/>
    <x v="0"/>
  </r>
  <r>
    <n v="2019"/>
    <s v="117"/>
    <s v="4470010"/>
    <m/>
    <n v="-4.8"/>
    <s v="1447 - Load Reconciliation for"/>
    <n v="6"/>
    <m/>
    <s v="G0000117"/>
    <s v="PJM"/>
    <n v="0"/>
    <s v="2019-06-30"/>
    <s v="PJM_E_3598"/>
    <x v="0"/>
    <x v="0"/>
    <x v="0"/>
    <x v="0"/>
  </r>
  <r>
    <n v="2019"/>
    <s v="117"/>
    <s v="4470010"/>
    <m/>
    <n v="0.56999999999999995"/>
    <s v="1448 - Load Reconciliation for"/>
    <n v="6"/>
    <m/>
    <s v="G0000117"/>
    <s v="PJM"/>
    <n v="0"/>
    <s v="2019-06-01"/>
    <s v="PJM_ER8037"/>
    <x v="0"/>
    <x v="0"/>
    <x v="0"/>
    <x v="0"/>
  </r>
  <r>
    <n v="2019"/>
    <s v="117"/>
    <s v="4470010"/>
    <m/>
    <n v="-5.27"/>
    <s v="1448 - Load Reconciliation for"/>
    <n v="6"/>
    <m/>
    <s v="G0000117"/>
    <s v="PJM"/>
    <n v="0"/>
    <s v="2019-06-30"/>
    <s v="PJM_A_8055"/>
    <x v="0"/>
    <x v="0"/>
    <x v="0"/>
    <x v="0"/>
  </r>
  <r>
    <n v="2019"/>
    <s v="117"/>
    <s v="4470010"/>
    <m/>
    <n v="-6.9"/>
    <s v="1448 - Load Reconciliation for"/>
    <n v="6"/>
    <m/>
    <s v="G0000117"/>
    <s v="PJM"/>
    <n v="0"/>
    <s v="2019-06-30"/>
    <s v="PJM_E_3598"/>
    <x v="0"/>
    <x v="0"/>
    <x v="0"/>
    <x v="0"/>
  </r>
  <r>
    <n v="2019"/>
    <s v="117"/>
    <s v="4470010"/>
    <m/>
    <n v="1.86"/>
    <s v="1450 - Load Reconciliation for"/>
    <n v="6"/>
    <m/>
    <s v="G0000117"/>
    <s v="PJM"/>
    <n v="0"/>
    <s v="2019-06-30"/>
    <s v="PJM_A_8055"/>
    <x v="0"/>
    <x v="0"/>
    <x v="0"/>
    <x v="0"/>
  </r>
  <r>
    <n v="2019"/>
    <s v="117"/>
    <s v="4470010"/>
    <m/>
    <n v="1.8"/>
    <s v="1450 - Load Reconciliation for"/>
    <n v="6"/>
    <m/>
    <s v="G0000117"/>
    <s v="PJM"/>
    <n v="0"/>
    <s v="2019-06-30"/>
    <s v="PJM_E_3598"/>
    <x v="0"/>
    <x v="0"/>
    <x v="0"/>
    <x v="0"/>
  </r>
  <r>
    <n v="2019"/>
    <s v="117"/>
    <s v="4470010"/>
    <m/>
    <n v="2.4900000000000002"/>
    <s v="1460 - Load Reconciliation for"/>
    <n v="6"/>
    <m/>
    <s v="G0000117"/>
    <s v="PJM"/>
    <n v="0"/>
    <s v="2019-06-01"/>
    <s v="PJM_ER8037"/>
    <x v="0"/>
    <x v="0"/>
    <x v="0"/>
    <x v="0"/>
  </r>
  <r>
    <n v="2019"/>
    <s v="117"/>
    <s v="4470010"/>
    <m/>
    <n v="-22.63"/>
    <s v="1460 - Load Reconciliation for"/>
    <n v="6"/>
    <m/>
    <s v="G0000117"/>
    <s v="PJM"/>
    <n v="0"/>
    <s v="2019-06-30"/>
    <s v="PJM_A_8055"/>
    <x v="0"/>
    <x v="0"/>
    <x v="0"/>
    <x v="0"/>
  </r>
  <r>
    <n v="2019"/>
    <s v="117"/>
    <s v="4470010"/>
    <m/>
    <n v="-36.6"/>
    <s v="1460 - Load Reconciliation for"/>
    <n v="6"/>
    <m/>
    <s v="G0000117"/>
    <s v="PJM"/>
    <n v="0"/>
    <s v="2019-06-30"/>
    <s v="PJM_E_3598"/>
    <x v="0"/>
    <x v="0"/>
    <x v="0"/>
    <x v="0"/>
  </r>
  <r>
    <n v="2019"/>
    <s v="117"/>
    <s v="4470010"/>
    <m/>
    <n v="1.08"/>
    <s v="1470 - Load Reconciliation for"/>
    <n v="6"/>
    <m/>
    <s v="G0000117"/>
    <s v="PJM"/>
    <n v="0"/>
    <s v="2019-06-01"/>
    <s v="PJM_ER8037"/>
    <x v="0"/>
    <x v="0"/>
    <x v="0"/>
    <x v="0"/>
  </r>
  <r>
    <n v="2019"/>
    <s v="117"/>
    <s v="4470010"/>
    <m/>
    <n v="-10.85"/>
    <s v="1470 - Load Reconciliation for"/>
    <n v="6"/>
    <m/>
    <s v="G0000117"/>
    <s v="PJM"/>
    <n v="0"/>
    <s v="2019-06-30"/>
    <s v="PJM_A_8055"/>
    <x v="0"/>
    <x v="0"/>
    <x v="0"/>
    <x v="0"/>
  </r>
  <r>
    <n v="2019"/>
    <s v="117"/>
    <s v="4470010"/>
    <m/>
    <n v="-10.5"/>
    <s v="1470 - Load Reconciliation for"/>
    <n v="6"/>
    <m/>
    <s v="G0000117"/>
    <s v="PJM"/>
    <n v="0"/>
    <s v="2019-06-30"/>
    <s v="PJM_E_3598"/>
    <x v="0"/>
    <x v="0"/>
    <x v="0"/>
    <x v="0"/>
  </r>
  <r>
    <n v="2019"/>
    <s v="117"/>
    <s v="4470010"/>
    <m/>
    <n v="0.24"/>
    <s v="1472 - Load Reconciliation for"/>
    <n v="6"/>
    <m/>
    <s v="G0000117"/>
    <s v="PJM"/>
    <n v="0"/>
    <s v="2019-06-01"/>
    <s v="PJM_ER8037"/>
    <x v="0"/>
    <x v="0"/>
    <x v="0"/>
    <x v="0"/>
  </r>
  <r>
    <n v="2019"/>
    <s v="117"/>
    <s v="4470010"/>
    <m/>
    <n v="-3.1"/>
    <s v="1472 - Load Reconciliation for"/>
    <n v="6"/>
    <m/>
    <s v="G0000117"/>
    <s v="PJM"/>
    <n v="0"/>
    <s v="2019-06-30"/>
    <s v="PJM_A_8055"/>
    <x v="0"/>
    <x v="0"/>
    <x v="0"/>
    <x v="0"/>
  </r>
  <r>
    <n v="2019"/>
    <s v="117"/>
    <s v="4470010"/>
    <m/>
    <n v="-4.8"/>
    <s v="1472 - Load Reconciliation for"/>
    <n v="6"/>
    <m/>
    <s v="G0000117"/>
    <s v="PJM"/>
    <n v="0"/>
    <s v="2019-06-30"/>
    <s v="PJM_E_3598"/>
    <x v="0"/>
    <x v="0"/>
    <x v="0"/>
    <x v="0"/>
  </r>
  <r>
    <n v="2019"/>
    <s v="117"/>
    <s v="4470010"/>
    <m/>
    <n v="0.6"/>
    <s v="1478 - Load Reconciliation for"/>
    <n v="6"/>
    <m/>
    <s v="G0000117"/>
    <s v="PJM"/>
    <n v="0"/>
    <s v="2019-06-01"/>
    <s v="PJM_ER8037"/>
    <x v="0"/>
    <x v="0"/>
    <x v="0"/>
    <x v="0"/>
  </r>
  <r>
    <n v="2019"/>
    <s v="117"/>
    <s v="4470010"/>
    <m/>
    <n v="-5.89"/>
    <s v="1478 - Load Reconciliation for"/>
    <n v="6"/>
    <m/>
    <s v="G0000117"/>
    <s v="PJM"/>
    <n v="0"/>
    <s v="2019-06-30"/>
    <s v="PJM_A_8055"/>
    <x v="0"/>
    <x v="0"/>
    <x v="0"/>
    <x v="0"/>
  </r>
  <r>
    <n v="2019"/>
    <s v="117"/>
    <s v="4470010"/>
    <m/>
    <n v="-7.2"/>
    <s v="1478 - Load Reconciliation for"/>
    <n v="6"/>
    <m/>
    <s v="G0000117"/>
    <s v="PJM"/>
    <n v="0"/>
    <s v="2019-06-30"/>
    <s v="PJM_E_3598"/>
    <x v="0"/>
    <x v="0"/>
    <x v="0"/>
    <x v="0"/>
  </r>
  <r>
    <n v="2019"/>
    <s v="117"/>
    <s v="4470010"/>
    <m/>
    <n v="-235704.15"/>
    <s v="1610 - Locational Reliability"/>
    <n v="6"/>
    <m/>
    <s v="G0000117"/>
    <s v="PJM"/>
    <n v="0"/>
    <s v="2019-06-01"/>
    <s v="PJM_ER8037"/>
    <x v="0"/>
    <x v="0"/>
    <x v="0"/>
    <x v="0"/>
  </r>
  <r>
    <n v="2019"/>
    <s v="117"/>
    <s v="4470010"/>
    <m/>
    <n v="235704.15"/>
    <s v="1610 - Locational Reliability"/>
    <n v="6"/>
    <m/>
    <s v="G0000117"/>
    <s v="PJM"/>
    <n v="0"/>
    <s v="2019-06-30"/>
    <s v="PJM_A_8055"/>
    <x v="0"/>
    <x v="0"/>
    <x v="0"/>
    <x v="0"/>
  </r>
  <r>
    <n v="2019"/>
    <s v="117"/>
    <s v="4470010"/>
    <m/>
    <n v="253380.89"/>
    <s v="1610 - Locational Reliability"/>
    <n v="6"/>
    <m/>
    <s v="G0000117"/>
    <s v="PJM"/>
    <n v="0"/>
    <s v="2019-06-30"/>
    <s v="PJM_E_3598"/>
    <x v="0"/>
    <x v="0"/>
    <x v="0"/>
    <x v="0"/>
  </r>
  <r>
    <n v="2019"/>
    <s v="117"/>
    <s v="4470010"/>
    <m/>
    <n v="-52.84"/>
    <s v="1720 - RTO Start-up Cost Recov"/>
    <n v="6"/>
    <m/>
    <s v="G0000117"/>
    <s v="PJM"/>
    <n v="0"/>
    <s v="2019-06-01"/>
    <s v="PJM_ER8037"/>
    <x v="0"/>
    <x v="0"/>
    <x v="0"/>
    <x v="0"/>
  </r>
  <r>
    <n v="2019"/>
    <s v="117"/>
    <s v="4470010"/>
    <m/>
    <n v="56.46"/>
    <s v="1720 - RTO Start-up Cost Recov"/>
    <n v="6"/>
    <m/>
    <s v="G0000117"/>
    <s v="PJM"/>
    <n v="0"/>
    <s v="2019-06-30"/>
    <s v="PJM_A_8055"/>
    <x v="0"/>
    <x v="0"/>
    <x v="0"/>
    <x v="0"/>
  </r>
  <r>
    <n v="2019"/>
    <s v="117"/>
    <s v="4470010"/>
    <m/>
    <n v="93.26"/>
    <s v="1720 - RTO Start-up Cost Recov"/>
    <n v="6"/>
    <m/>
    <s v="G0000117"/>
    <s v="PJM"/>
    <n v="0"/>
    <s v="2019-06-30"/>
    <s v="PJM_E_3598"/>
    <x v="0"/>
    <x v="0"/>
    <x v="0"/>
    <x v="0"/>
  </r>
  <r>
    <n v="2019"/>
    <s v="117"/>
    <s v="4470010"/>
    <m/>
    <n v="31.62"/>
    <s v="1952 - Deferred Tax Adjustment"/>
    <n v="6"/>
    <m/>
    <s v="G0000117"/>
    <s v="PJM"/>
    <n v="0"/>
    <s v="2019-06-30"/>
    <s v="PJM_A_8055"/>
    <x v="0"/>
    <x v="0"/>
    <x v="0"/>
    <x v="0"/>
  </r>
  <r>
    <n v="2019"/>
    <s v="117"/>
    <s v="4470010"/>
    <m/>
    <n v="104.16"/>
    <s v="2140 - Non-Firm Point-to-Point"/>
    <n v="6"/>
    <m/>
    <s v="G0000117"/>
    <s v="PJM"/>
    <n v="0"/>
    <s v="2019-06-01"/>
    <s v="PJM_ER8037"/>
    <x v="0"/>
    <x v="0"/>
    <x v="0"/>
    <x v="0"/>
  </r>
  <r>
    <n v="2019"/>
    <s v="117"/>
    <s v="4470010"/>
    <m/>
    <n v="-106.64"/>
    <s v="2140 - Non-Firm Point-to-Point"/>
    <n v="6"/>
    <m/>
    <s v="G0000117"/>
    <s v="PJM"/>
    <n v="0"/>
    <s v="2019-06-30"/>
    <s v="PJM_A_8055"/>
    <x v="0"/>
    <x v="0"/>
    <x v="0"/>
    <x v="0"/>
  </r>
  <r>
    <n v="2019"/>
    <s v="117"/>
    <s v="4470010"/>
    <m/>
    <n v="-99"/>
    <s v="2140 - Non-Firm Point-to-Point"/>
    <n v="6"/>
    <m/>
    <s v="G0000117"/>
    <s v="PJM"/>
    <n v="0"/>
    <s v="2019-06-30"/>
    <s v="PJM_E_3598"/>
    <x v="0"/>
    <x v="0"/>
    <x v="0"/>
    <x v="0"/>
  </r>
  <r>
    <n v="2019"/>
    <s v="117"/>
    <s v="4470010"/>
    <m/>
    <n v="-13.07"/>
    <s v="2140A - Adj. to Non-Firm Point"/>
    <n v="6"/>
    <m/>
    <s v="G0000117"/>
    <s v="PJM"/>
    <n v="0"/>
    <s v="2019-06-30"/>
    <s v="PJM_A_8055"/>
    <x v="0"/>
    <x v="0"/>
    <x v="0"/>
    <x v="0"/>
  </r>
  <r>
    <n v="2019"/>
    <s v="117"/>
    <s v="4470010"/>
    <m/>
    <n v="-2624.96"/>
    <s v="2215 - Balancing Transmission"/>
    <n v="6"/>
    <m/>
    <s v="G0000117"/>
    <s v="PJM"/>
    <n v="0"/>
    <s v="2019-06-01"/>
    <s v="PJM_ER8037"/>
    <x v="0"/>
    <x v="0"/>
    <x v="0"/>
    <x v="0"/>
  </r>
  <r>
    <n v="2019"/>
    <s v="117"/>
    <s v="4470010"/>
    <m/>
    <n v="2625.92"/>
    <s v="2215 - Balancing Transmission"/>
    <n v="6"/>
    <m/>
    <s v="G0000117"/>
    <s v="PJM"/>
    <n v="0"/>
    <s v="2019-06-30"/>
    <s v="PJM_A_8055"/>
    <x v="0"/>
    <x v="0"/>
    <x v="0"/>
    <x v="0"/>
  </r>
  <r>
    <n v="2019"/>
    <s v="117"/>
    <s v="4470010"/>
    <m/>
    <n v="2904.33"/>
    <s v="2215 - Balancing Transmission"/>
    <n v="6"/>
    <m/>
    <s v="G0000117"/>
    <s v="PJM"/>
    <n v="0"/>
    <s v="2019-06-30"/>
    <s v="PJM_E_3598"/>
    <x v="0"/>
    <x v="0"/>
    <x v="0"/>
    <x v="0"/>
  </r>
  <r>
    <n v="2019"/>
    <s v="117"/>
    <s v="4470010"/>
    <m/>
    <n v="52.03"/>
    <s v="2215A - Balancing Transmission"/>
    <n v="6"/>
    <m/>
    <s v="G0000117"/>
    <s v="PJM"/>
    <n v="0"/>
    <s v="2019-06-30"/>
    <s v="PJM_A_8055"/>
    <x v="0"/>
    <x v="0"/>
    <x v="0"/>
    <x v="0"/>
  </r>
  <r>
    <n v="2019"/>
    <s v="117"/>
    <s v="4470010"/>
    <m/>
    <n v="2563.25"/>
    <s v="2220 - Transmission Losses Cre"/>
    <n v="6"/>
    <m/>
    <s v="G0000117"/>
    <s v="PJM"/>
    <n v="0"/>
    <s v="2019-06-01"/>
    <s v="PJM_ER8037"/>
    <x v="0"/>
    <x v="0"/>
    <x v="0"/>
    <x v="0"/>
  </r>
  <r>
    <n v="2019"/>
    <s v="117"/>
    <s v="4470010"/>
    <m/>
    <n v="-2563.25"/>
    <s v="2220 - Transmission Losses Cre"/>
    <n v="6"/>
    <m/>
    <s v="G0000117"/>
    <s v="PJM"/>
    <n v="0"/>
    <s v="2019-06-30"/>
    <s v="PJM_A_8055"/>
    <x v="0"/>
    <x v="0"/>
    <x v="0"/>
    <x v="0"/>
  </r>
  <r>
    <n v="2019"/>
    <s v="117"/>
    <s v="4470010"/>
    <m/>
    <n v="-4796.74"/>
    <s v="2220 - Transmission Losses Cre"/>
    <n v="6"/>
    <m/>
    <s v="G0000117"/>
    <s v="PJM"/>
    <n v="0"/>
    <s v="2019-06-30"/>
    <s v="PJM_E_3598"/>
    <x v="0"/>
    <x v="0"/>
    <x v="0"/>
    <x v="0"/>
  </r>
  <r>
    <n v="2019"/>
    <s v="117"/>
    <s v="4470010"/>
    <m/>
    <n v="-0.26"/>
    <s v="2220A - Adj. to Transmission L"/>
    <n v="6"/>
    <m/>
    <s v="G0000117"/>
    <s v="PJM"/>
    <n v="0"/>
    <s v="2019-06-30"/>
    <s v="PJM_A_8055"/>
    <x v="0"/>
    <x v="0"/>
    <x v="0"/>
    <x v="0"/>
  </r>
  <r>
    <n v="2019"/>
    <s v="117"/>
    <s v="4470010"/>
    <m/>
    <n v="-0.62"/>
    <s v="2390 - Fuel Cost Policy Penalt"/>
    <n v="6"/>
    <m/>
    <s v="G0000117"/>
    <s v="PJM"/>
    <n v="0"/>
    <s v="2019-06-30"/>
    <s v="PJM_A_8055"/>
    <x v="0"/>
    <x v="0"/>
    <x v="0"/>
    <x v="0"/>
  </r>
  <r>
    <n v="2019"/>
    <s v="117"/>
    <s v="4470010"/>
    <m/>
    <n v="-5.39"/>
    <s v="2390A - Fuel Cost Policy Penal"/>
    <n v="6"/>
    <m/>
    <s v="G0000117"/>
    <s v="PJM"/>
    <n v="0"/>
    <s v="2019-06-30"/>
    <s v="PJM_A_8055"/>
    <x v="0"/>
    <x v="0"/>
    <x v="0"/>
    <x v="0"/>
  </r>
  <r>
    <n v="2019"/>
    <s v="117"/>
    <s v="4470010"/>
    <m/>
    <n v="5.4"/>
    <s v="2415 - Balancing Transmission"/>
    <n v="6"/>
    <m/>
    <s v="G0000117"/>
    <s v="PJM"/>
    <n v="0"/>
    <s v="2019-06-01"/>
    <s v="PJM_ER8037"/>
    <x v="0"/>
    <x v="0"/>
    <x v="0"/>
    <x v="0"/>
  </r>
  <r>
    <n v="2019"/>
    <s v="117"/>
    <s v="4470010"/>
    <m/>
    <n v="-54.56"/>
    <s v="2415 - Balancing Transmission"/>
    <n v="6"/>
    <m/>
    <s v="G0000117"/>
    <s v="PJM"/>
    <n v="0"/>
    <s v="2019-06-30"/>
    <s v="PJM_A_8055"/>
    <x v="0"/>
    <x v="0"/>
    <x v="0"/>
    <x v="0"/>
  </r>
  <r>
    <n v="2019"/>
    <s v="117"/>
    <s v="4470010"/>
    <m/>
    <n v="-25.5"/>
    <s v="2415 - Balancing Transmission"/>
    <n v="6"/>
    <m/>
    <s v="G0000117"/>
    <s v="PJM"/>
    <n v="0"/>
    <s v="2019-06-30"/>
    <s v="PJM_E_3598"/>
    <x v="0"/>
    <x v="0"/>
    <x v="0"/>
    <x v="0"/>
  </r>
  <r>
    <n v="2019"/>
    <s v="117"/>
    <s v="4470010"/>
    <m/>
    <n v="-8.01"/>
    <s v="2420 - Load Reconciliation for"/>
    <n v="6"/>
    <m/>
    <s v="G0000117"/>
    <s v="PJM"/>
    <n v="0"/>
    <s v="2019-06-01"/>
    <s v="PJM_ER8037"/>
    <x v="0"/>
    <x v="0"/>
    <x v="0"/>
    <x v="0"/>
  </r>
  <r>
    <n v="2019"/>
    <s v="117"/>
    <s v="4470010"/>
    <m/>
    <n v="69.75"/>
    <s v="2420 - Load Reconciliation for"/>
    <n v="6"/>
    <m/>
    <s v="G0000117"/>
    <s v="PJM"/>
    <n v="0"/>
    <s v="2019-06-30"/>
    <s v="PJM_A_8055"/>
    <x v="0"/>
    <x v="0"/>
    <x v="0"/>
    <x v="0"/>
  </r>
  <r>
    <n v="2019"/>
    <s v="117"/>
    <s v="4470010"/>
    <m/>
    <n v="64.5"/>
    <s v="2420 - Load Reconciliation for"/>
    <n v="6"/>
    <m/>
    <s v="G0000117"/>
    <s v="PJM"/>
    <n v="0"/>
    <s v="2019-06-30"/>
    <s v="PJM_E_3598"/>
    <x v="0"/>
    <x v="0"/>
    <x v="0"/>
    <x v="0"/>
  </r>
  <r>
    <n v="2019"/>
    <s v="117"/>
    <s v="4470010"/>
    <m/>
    <n v="12606.94"/>
    <s v="2510 - Auction Revenue Rights"/>
    <n v="6"/>
    <m/>
    <s v="G0000117"/>
    <s v="PJM"/>
    <n v="0"/>
    <s v="2019-06-01"/>
    <s v="PJM_ER8037"/>
    <x v="0"/>
    <x v="0"/>
    <x v="0"/>
    <x v="0"/>
  </r>
  <r>
    <n v="2019"/>
    <s v="117"/>
    <s v="4470010"/>
    <m/>
    <n v="-12606.94"/>
    <s v="2510 - Auction Revenue Rights"/>
    <n v="6"/>
    <m/>
    <s v="G0000117"/>
    <s v="PJM"/>
    <n v="0"/>
    <s v="2019-06-30"/>
    <s v="PJM_A_8055"/>
    <x v="0"/>
    <x v="0"/>
    <x v="0"/>
    <x v="0"/>
  </r>
  <r>
    <n v="2019"/>
    <s v="117"/>
    <s v="4470010"/>
    <m/>
    <n v="-24434.29"/>
    <s v="2510 - Auction Revenue Rights"/>
    <n v="6"/>
    <m/>
    <s v="G0000117"/>
    <s v="PJM"/>
    <n v="0"/>
    <s v="2019-06-30"/>
    <s v="PJM_E_3598"/>
    <x v="0"/>
    <x v="0"/>
    <x v="0"/>
    <x v="0"/>
  </r>
  <r>
    <n v="2019"/>
    <s v="117"/>
    <s v="4470010"/>
    <m/>
    <n v="149.47"/>
    <s v="2640 - ICTR for Transmission E"/>
    <n v="6"/>
    <m/>
    <s v="G0000117"/>
    <s v="PJM"/>
    <n v="0"/>
    <s v="2019-06-01"/>
    <s v="PJM_ER8037"/>
    <x v="0"/>
    <x v="0"/>
    <x v="0"/>
    <x v="0"/>
  </r>
  <r>
    <n v="2019"/>
    <s v="117"/>
    <s v="4470010"/>
    <m/>
    <n v="-149.47"/>
    <s v="2640 - ICTR for Transmission E"/>
    <n v="6"/>
    <m/>
    <s v="G0000117"/>
    <s v="PJM"/>
    <n v="0"/>
    <s v="2019-06-30"/>
    <s v="PJM_A_8055"/>
    <x v="0"/>
    <x v="0"/>
    <x v="0"/>
    <x v="0"/>
  </r>
  <r>
    <n v="2019"/>
    <s v="117"/>
    <s v="4470010"/>
    <m/>
    <n v="-109.06"/>
    <s v="2640 - ICTR for Transmission E"/>
    <n v="6"/>
    <m/>
    <s v="G0000117"/>
    <s v="PJM"/>
    <n v="0"/>
    <s v="2019-06-30"/>
    <s v="PJM_E_3598"/>
    <x v="0"/>
    <x v="0"/>
    <x v="0"/>
    <x v="0"/>
  </r>
  <r>
    <n v="2019"/>
    <s v="117"/>
    <s v="4470010"/>
    <m/>
    <n v="3.72"/>
    <s v="2661 - Capacity Resource Defic"/>
    <n v="6"/>
    <m/>
    <s v="G0000117"/>
    <s v="PJM"/>
    <n v="0"/>
    <s v="2019-06-01"/>
    <s v="PJM_ER8037"/>
    <x v="0"/>
    <x v="0"/>
    <x v="0"/>
    <x v="0"/>
  </r>
  <r>
    <n v="2019"/>
    <s v="117"/>
    <s v="4470010"/>
    <m/>
    <n v="-3.72"/>
    <s v="2661 - Capacity Resource Defic"/>
    <n v="6"/>
    <m/>
    <s v="G0000117"/>
    <s v="PJM"/>
    <n v="0"/>
    <s v="2019-06-30"/>
    <s v="PJM_A_8055"/>
    <x v="0"/>
    <x v="0"/>
    <x v="0"/>
    <x v="0"/>
  </r>
  <r>
    <n v="2019"/>
    <s v="117"/>
    <s v="4470010"/>
    <m/>
    <n v="-13.8"/>
    <s v="2661 - Capacity Resource Defic"/>
    <n v="6"/>
    <m/>
    <s v="G0000117"/>
    <s v="PJM"/>
    <n v="0"/>
    <s v="2019-06-30"/>
    <s v="PJM_E_3598"/>
    <x v="0"/>
    <x v="0"/>
    <x v="0"/>
    <x v="0"/>
  </r>
  <r>
    <n v="2019"/>
    <s v="117"/>
    <s v="4470010"/>
    <m/>
    <n v="-26.5"/>
    <s v="2666 - Load Management Test Fa"/>
    <n v="6"/>
    <m/>
    <s v="G0000117"/>
    <s v="PJM"/>
    <n v="0"/>
    <s v="2019-06-30"/>
    <s v="PJM_A_8055"/>
    <x v="0"/>
    <x v="0"/>
    <x v="0"/>
    <x v="0"/>
  </r>
  <r>
    <n v="2019"/>
    <s v="117"/>
    <s v="4470010"/>
    <m/>
    <n v="204.74"/>
    <s v="Broker Comm - Actual"/>
    <n v="6"/>
    <m/>
    <s v="G0000117"/>
    <s v="AMRX2"/>
    <n v="0"/>
    <s v="2019-06-30"/>
    <s v="CA0420"/>
    <x v="0"/>
    <x v="0"/>
    <x v="1"/>
    <x v="0"/>
  </r>
  <r>
    <n v="2019"/>
    <s v="117"/>
    <s v="4470010"/>
    <m/>
    <n v="137.68"/>
    <s v="Broker Comm - Actual"/>
    <n v="6"/>
    <m/>
    <s v="G0000117"/>
    <s v="APBE2"/>
    <n v="0"/>
    <s v="2019-06-30"/>
    <s v="CA0420"/>
    <x v="0"/>
    <x v="0"/>
    <x v="2"/>
    <x v="0"/>
  </r>
  <r>
    <n v="2019"/>
    <s v="117"/>
    <s v="4470010"/>
    <m/>
    <n v="7.92"/>
    <s v="Broker Comm - Actual"/>
    <n v="6"/>
    <m/>
    <s v="G0000117"/>
    <s v="EOXH2"/>
    <n v="0"/>
    <s v="2019-06-30"/>
    <s v="CA0420"/>
    <x v="0"/>
    <x v="0"/>
    <x v="31"/>
    <x v="0"/>
  </r>
  <r>
    <n v="2019"/>
    <s v="117"/>
    <s v="4470010"/>
    <m/>
    <n v="264.67"/>
    <s v="Broker Comm - Actual"/>
    <n v="6"/>
    <m/>
    <s v="G0000117"/>
    <s v="EVOF2"/>
    <n v="0"/>
    <s v="2019-06-30"/>
    <s v="CA0420"/>
    <x v="0"/>
    <x v="0"/>
    <x v="3"/>
    <x v="0"/>
  </r>
  <r>
    <n v="2019"/>
    <s v="117"/>
    <s v="4470010"/>
    <m/>
    <n v="659.96"/>
    <s v="Broker Comm - Actual"/>
    <n v="6"/>
    <m/>
    <s v="G0000117"/>
    <s v="ICET2"/>
    <n v="0"/>
    <s v="2019-06-30"/>
    <s v="CA0420"/>
    <x v="0"/>
    <x v="0"/>
    <x v="13"/>
    <x v="0"/>
  </r>
  <r>
    <n v="2019"/>
    <s v="117"/>
    <s v="4470010"/>
    <m/>
    <n v="46.77"/>
    <s v="Broker Comm - Actual"/>
    <n v="6"/>
    <m/>
    <s v="G0000117"/>
    <s v="IVGE2"/>
    <n v="0"/>
    <s v="2019-06-30"/>
    <s v="CA0420"/>
    <x v="0"/>
    <x v="0"/>
    <x v="4"/>
    <x v="0"/>
  </r>
  <r>
    <n v="2019"/>
    <s v="117"/>
    <s v="4470010"/>
    <m/>
    <n v="150.69"/>
    <s v="Broker Comm - Actual"/>
    <n v="6"/>
    <m/>
    <s v="G0000117"/>
    <s v="PREE2"/>
    <n v="0"/>
    <s v="2019-06-30"/>
    <s v="CA0420"/>
    <x v="0"/>
    <x v="0"/>
    <x v="5"/>
    <x v="0"/>
  </r>
  <r>
    <n v="2019"/>
    <s v="117"/>
    <s v="4470010"/>
    <m/>
    <n v="84.87"/>
    <s v="Broker Comm - Actual"/>
    <n v="6"/>
    <m/>
    <s v="G0000117"/>
    <s v="TFSF2"/>
    <n v="0"/>
    <s v="2019-06-30"/>
    <s v="CA0420"/>
    <x v="0"/>
    <x v="0"/>
    <x v="7"/>
    <x v="0"/>
  </r>
  <r>
    <n v="2019"/>
    <s v="117"/>
    <s v="4470010"/>
    <m/>
    <n v="-0.19"/>
    <s v="PJM (PAR) Adjustments"/>
    <n v="6"/>
    <m/>
    <s v="G0000117"/>
    <s v="PJM"/>
    <n v="0"/>
    <s v="2019-06-30"/>
    <s v="PJMMISCPAR"/>
    <x v="0"/>
    <x v="0"/>
    <x v="0"/>
    <x v="0"/>
  </r>
  <r>
    <n v="2019"/>
    <s v="117"/>
    <s v="4470010"/>
    <m/>
    <n v="4.53"/>
    <s v="PJM (PAR) Adjustments"/>
    <n v="6"/>
    <m/>
    <s v="G0000117"/>
    <s v="PJM"/>
    <n v="0"/>
    <s v="2019-06-30"/>
    <s v="PJM_PAR_A"/>
    <x v="0"/>
    <x v="0"/>
    <x v="0"/>
    <x v="0"/>
  </r>
  <r>
    <n v="2019"/>
    <s v="117"/>
    <s v="4470010"/>
    <m/>
    <n v="-20541.86"/>
    <s v="PJM (PAR) Adjustments"/>
    <n v="6"/>
    <s v="KWH"/>
    <s v="G0000117"/>
    <s v="PJM"/>
    <n v="-203942"/>
    <s v="2019-06-30"/>
    <s v="PJM_PAR_A"/>
    <x v="0"/>
    <x v="0"/>
    <x v="0"/>
    <x v="0"/>
  </r>
  <r>
    <n v="2019"/>
    <s v="117"/>
    <s v="4470010"/>
    <m/>
    <n v="0"/>
    <s v="PJM (PAR) Adjustments"/>
    <n v="6"/>
    <s v="KWH"/>
    <s v="G0000117"/>
    <s v="PJM"/>
    <n v="-286609"/>
    <s v="2019-06-30"/>
    <s v="PJM_PAR_E"/>
    <x v="0"/>
    <x v="0"/>
    <x v="0"/>
    <x v="0"/>
  </r>
  <r>
    <n v="2019"/>
    <s v="117"/>
    <s v="4470027"/>
    <m/>
    <n v="-270.2"/>
    <s v="COOH2 JUN 19"/>
    <n v="6"/>
    <m/>
    <s v="G0000117"/>
    <s v="COOH2"/>
    <n v="0"/>
    <s v="2019-06-30"/>
    <s v="DEDE_E3420"/>
    <x v="0"/>
    <x v="1"/>
    <x v="16"/>
    <x v="1"/>
  </r>
  <r>
    <n v="2019"/>
    <s v="117"/>
    <s v="4470027"/>
    <m/>
    <n v="-52267.61"/>
    <s v="COOH2 JUN 19"/>
    <n v="6"/>
    <s v="KWH"/>
    <s v="G0000117"/>
    <s v="COOH2"/>
    <n v="-1686035.52"/>
    <s v="2019-06-30"/>
    <s v="DEDE_E3420"/>
    <x v="0"/>
    <x v="1"/>
    <x v="16"/>
    <x v="1"/>
  </r>
  <r>
    <n v="2019"/>
    <s v="117"/>
    <s v="4470027"/>
    <m/>
    <n v="322.32"/>
    <s v="COOH2 MAY 19"/>
    <n v="6"/>
    <m/>
    <s v="G0000117"/>
    <s v="COOH2"/>
    <n v="0"/>
    <s v="2019-06-30"/>
    <s v="DEDEER1874"/>
    <x v="0"/>
    <x v="1"/>
    <x v="16"/>
    <x v="1"/>
  </r>
  <r>
    <n v="2019"/>
    <s v="117"/>
    <s v="4470027"/>
    <m/>
    <n v="-322.32"/>
    <s v="COOH2 MAY 19"/>
    <n v="6"/>
    <m/>
    <s v="G0000117"/>
    <s v="COOH2"/>
    <n v="0"/>
    <s v="2019-06-30"/>
    <s v="DEDE_A1880"/>
    <x v="0"/>
    <x v="1"/>
    <x v="16"/>
    <x v="1"/>
  </r>
  <r>
    <n v="2019"/>
    <s v="117"/>
    <s v="4470027"/>
    <m/>
    <n v="43980.17"/>
    <s v="COOH2 MAY 19"/>
    <n v="6"/>
    <s v="KWH"/>
    <s v="G0000117"/>
    <s v="COOH2"/>
    <n v="1593813.6"/>
    <s v="2019-06-30"/>
    <s v="DEDEER1874"/>
    <x v="0"/>
    <x v="1"/>
    <x v="16"/>
    <x v="1"/>
  </r>
  <r>
    <n v="2019"/>
    <s v="117"/>
    <s v="4470027"/>
    <m/>
    <n v="-43980.17"/>
    <s v="COOH2 MAY 19"/>
    <n v="6"/>
    <s v="KWH"/>
    <s v="G0000117"/>
    <s v="COOH2"/>
    <n v="-1593813.6"/>
    <s v="2019-06-30"/>
    <s v="DEDE_A1880"/>
    <x v="0"/>
    <x v="1"/>
    <x v="16"/>
    <x v="1"/>
  </r>
  <r>
    <n v="2019"/>
    <s v="117"/>
    <s v="4470027"/>
    <m/>
    <n v="-57427.53"/>
    <s v="Dedicated East Sales"/>
    <n v="6"/>
    <s v="KWH"/>
    <s v="G0000117"/>
    <s v="COOH2"/>
    <n v="0"/>
    <s v="2019-06-28"/>
    <s v="DED_MCR_R"/>
    <x v="0"/>
    <x v="1"/>
    <x v="16"/>
    <x v="1"/>
  </r>
  <r>
    <n v="2019"/>
    <s v="117"/>
    <s v="4470027"/>
    <m/>
    <n v="-142524.94"/>
    <s v="Dedicated East Sales"/>
    <n v="6"/>
    <s v="KWH"/>
    <s v="G0000117"/>
    <s v="VANC2"/>
    <n v="0"/>
    <s v="2019-06-28"/>
    <s v="DED_MCR_R"/>
    <x v="0"/>
    <x v="1"/>
    <x v="17"/>
    <x v="2"/>
  </r>
  <r>
    <n v="2019"/>
    <s v="117"/>
    <s v="4470027"/>
    <m/>
    <n v="353.75"/>
    <s v="VANC2 JUN 19"/>
    <n v="6"/>
    <m/>
    <s v="G0000117"/>
    <s v="VANC2"/>
    <n v="0"/>
    <s v="2019-06-30"/>
    <s v="DEDE_E3420"/>
    <x v="0"/>
    <x v="1"/>
    <x v="17"/>
    <x v="2"/>
  </r>
  <r>
    <n v="2019"/>
    <s v="117"/>
    <s v="4470027"/>
    <m/>
    <n v="-130396.08"/>
    <s v="VANC2 JUN 19"/>
    <n v="6"/>
    <s v="KWH"/>
    <s v="G0000117"/>
    <s v="VANC2"/>
    <n v="-4292112"/>
    <s v="2019-06-30"/>
    <s v="DEDE_E3420"/>
    <x v="0"/>
    <x v="1"/>
    <x v="17"/>
    <x v="2"/>
  </r>
  <r>
    <n v="2019"/>
    <s v="117"/>
    <s v="4470027"/>
    <m/>
    <n v="1021.08"/>
    <s v="VANC2 MAY 19"/>
    <n v="6"/>
    <m/>
    <s v="G0000117"/>
    <s v="VANC2"/>
    <n v="0"/>
    <s v="2019-06-30"/>
    <s v="DEDEER1874"/>
    <x v="0"/>
    <x v="1"/>
    <x v="17"/>
    <x v="2"/>
  </r>
  <r>
    <n v="2019"/>
    <s v="117"/>
    <s v="4470027"/>
    <m/>
    <n v="-1021.08"/>
    <s v="VANC2 MAY 19"/>
    <n v="6"/>
    <m/>
    <s v="G0000117"/>
    <s v="VANC2"/>
    <n v="0"/>
    <s v="2019-06-30"/>
    <s v="DEDE_A1880"/>
    <x v="0"/>
    <x v="1"/>
    <x v="17"/>
    <x v="2"/>
  </r>
  <r>
    <n v="2019"/>
    <s v="117"/>
    <s v="4470027"/>
    <m/>
    <n v="114281.09"/>
    <s v="VANC2 MAY 19"/>
    <n v="6"/>
    <s v="KWH"/>
    <s v="G0000117"/>
    <s v="VANC2"/>
    <n v="4225981"/>
    <s v="2019-06-30"/>
    <s v="DEDEER1874"/>
    <x v="0"/>
    <x v="1"/>
    <x v="17"/>
    <x v="2"/>
  </r>
  <r>
    <n v="2019"/>
    <s v="117"/>
    <s v="4470027"/>
    <m/>
    <n v="-114281.09"/>
    <s v="VANC2 MAY 19"/>
    <n v="6"/>
    <s v="KWH"/>
    <s v="G0000117"/>
    <s v="VANC2"/>
    <n v="-4225981"/>
    <s v="2019-06-30"/>
    <s v="DEDE_A1880"/>
    <x v="0"/>
    <x v="1"/>
    <x v="17"/>
    <x v="2"/>
  </r>
  <r>
    <n v="2019"/>
    <s v="117"/>
    <s v="4470033"/>
    <m/>
    <n v="-70429.47"/>
    <s v="COOH2 JUN 19"/>
    <n v="6"/>
    <m/>
    <s v="G0000117"/>
    <s v="COOH2"/>
    <n v="0"/>
    <s v="2019-06-30"/>
    <s v="DEDE_E3420"/>
    <x v="1"/>
    <x v="1"/>
    <x v="16"/>
    <x v="1"/>
  </r>
  <r>
    <n v="2019"/>
    <s v="117"/>
    <s v="4470033"/>
    <m/>
    <n v="71247.62"/>
    <s v="COOH2 MAY 19"/>
    <n v="6"/>
    <m/>
    <s v="G0000117"/>
    <s v="COOH2"/>
    <n v="0"/>
    <s v="2019-06-30"/>
    <s v="DEDEER1874"/>
    <x v="1"/>
    <x v="1"/>
    <x v="16"/>
    <x v="1"/>
  </r>
  <r>
    <n v="2019"/>
    <s v="117"/>
    <s v="4470033"/>
    <m/>
    <n v="-71247.62"/>
    <s v="COOH2 MAY 19"/>
    <n v="6"/>
    <m/>
    <s v="G0000117"/>
    <s v="COOH2"/>
    <n v="0"/>
    <s v="2019-06-30"/>
    <s v="DEDE_A1880"/>
    <x v="1"/>
    <x v="1"/>
    <x v="16"/>
    <x v="1"/>
  </r>
  <r>
    <n v="2019"/>
    <s v="117"/>
    <s v="4470033"/>
    <m/>
    <n v="109709.67"/>
    <s v="Dedicated East Sales"/>
    <n v="6"/>
    <m/>
    <s v="G0000117"/>
    <s v="COOH2"/>
    <n v="0"/>
    <s v="2019-06-28"/>
    <s v="DED_MCR_R"/>
    <x v="1"/>
    <x v="1"/>
    <x v="16"/>
    <x v="1"/>
  </r>
  <r>
    <n v="2019"/>
    <s v="117"/>
    <s v="4470033"/>
    <m/>
    <n v="13796.49"/>
    <s v="Dedicated East Sales"/>
    <n v="6"/>
    <m/>
    <s v="G0000117"/>
    <s v="COOH2"/>
    <n v="0"/>
    <s v="2019-06-29"/>
    <s v="DED_MCR_R"/>
    <x v="1"/>
    <x v="1"/>
    <x v="16"/>
    <x v="1"/>
  </r>
  <r>
    <n v="2019"/>
    <s v="117"/>
    <s v="4470033"/>
    <m/>
    <n v="48150.76"/>
    <s v="Dedicated East Sales"/>
    <n v="6"/>
    <m/>
    <s v="G0000117"/>
    <s v="COOH2"/>
    <n v="0"/>
    <s v="2019-06-30"/>
    <s v="DED_MCR_R"/>
    <x v="1"/>
    <x v="1"/>
    <x v="16"/>
    <x v="1"/>
  </r>
  <r>
    <n v="2019"/>
    <s v="117"/>
    <s v="4470033"/>
    <m/>
    <n v="262158.05"/>
    <s v="Dedicated East Sales"/>
    <n v="6"/>
    <m/>
    <s v="G0000117"/>
    <s v="VANC2"/>
    <n v="0"/>
    <s v="2019-06-28"/>
    <s v="DED_MCR_R"/>
    <x v="1"/>
    <x v="1"/>
    <x v="17"/>
    <x v="2"/>
  </r>
  <r>
    <n v="2019"/>
    <s v="117"/>
    <s v="4470033"/>
    <m/>
    <n v="33106.78"/>
    <s v="Dedicated East Sales"/>
    <n v="6"/>
    <m/>
    <s v="G0000117"/>
    <s v="VANC2"/>
    <n v="0"/>
    <s v="2019-06-29"/>
    <s v="DED_MCR_R"/>
    <x v="1"/>
    <x v="1"/>
    <x v="17"/>
    <x v="2"/>
  </r>
  <r>
    <n v="2019"/>
    <s v="117"/>
    <s v="4470033"/>
    <m/>
    <n v="117302.65"/>
    <s v="Dedicated East Sales"/>
    <n v="6"/>
    <m/>
    <s v="G0000117"/>
    <s v="VANC2"/>
    <n v="0"/>
    <s v="2019-06-30"/>
    <s v="DED_MCR_R"/>
    <x v="1"/>
    <x v="1"/>
    <x v="17"/>
    <x v="2"/>
  </r>
  <r>
    <n v="2019"/>
    <s v="117"/>
    <s v="4470033"/>
    <m/>
    <n v="-163961.32999999999"/>
    <s v="VANC2 JUN 19"/>
    <n v="6"/>
    <m/>
    <s v="G0000117"/>
    <s v="VANC2"/>
    <n v="0"/>
    <s v="2019-06-30"/>
    <s v="DEDE_E3420"/>
    <x v="1"/>
    <x v="1"/>
    <x v="17"/>
    <x v="2"/>
  </r>
  <r>
    <n v="2019"/>
    <s v="117"/>
    <s v="4470033"/>
    <m/>
    <n v="178520.33"/>
    <s v="VANC2 MAY 19"/>
    <n v="6"/>
    <m/>
    <s v="G0000117"/>
    <s v="VANC2"/>
    <n v="0"/>
    <s v="2019-06-30"/>
    <s v="DEDEER1874"/>
    <x v="1"/>
    <x v="1"/>
    <x v="17"/>
    <x v="2"/>
  </r>
  <r>
    <n v="2019"/>
    <s v="117"/>
    <s v="4470033"/>
    <m/>
    <n v="-178520.33"/>
    <s v="VANC2 MAY 19"/>
    <n v="6"/>
    <m/>
    <s v="G0000117"/>
    <s v="VANC2"/>
    <n v="0"/>
    <s v="2019-06-30"/>
    <s v="DEDE_A1880"/>
    <x v="1"/>
    <x v="1"/>
    <x v="17"/>
    <x v="2"/>
  </r>
  <r>
    <n v="2019"/>
    <s v="117"/>
    <s v="4470033"/>
    <m/>
    <n v="-75336.06"/>
    <s v="Whsal/Muni/Pub Auth Base Rev"/>
    <n v="6"/>
    <m/>
    <s v="G0000117"/>
    <m/>
    <n v="0"/>
    <s v="2019-06-29"/>
    <s v="RFTPROFBK"/>
    <x v="2"/>
    <x v="0"/>
    <x v="32"/>
    <x v="0"/>
  </r>
  <r>
    <n v="2019"/>
    <s v="117"/>
    <s v="4470033"/>
    <m/>
    <n v="-215457.79"/>
    <s v="Whsal/Muni/Pub Auth Base Rev"/>
    <n v="6"/>
    <m/>
    <s v="G0000117"/>
    <m/>
    <n v="0"/>
    <s v="2019-06-29"/>
    <s v="RFTXPROV"/>
    <x v="2"/>
    <x v="0"/>
    <x v="32"/>
    <x v="0"/>
  </r>
  <r>
    <n v="2019"/>
    <s v="117"/>
    <s v="4470081"/>
    <m/>
    <n v="7445.96"/>
    <s v="RBC - Gas - Gains &amp; Losses"/>
    <n v="6"/>
    <m/>
    <s v="G0000117"/>
    <s v="RBCC2"/>
    <n v="0"/>
    <s v="2019-06-30"/>
    <s v="RBC_FUT"/>
    <x v="0"/>
    <x v="0"/>
    <x v="19"/>
    <x v="0"/>
  </r>
  <r>
    <n v="2019"/>
    <s v="117"/>
    <s v="4470082"/>
    <m/>
    <n v="463.87"/>
    <s v="Mizuho - Power - Comm &amp; Fees"/>
    <n v="6"/>
    <m/>
    <s v="G0000117"/>
    <s v="MSUI2"/>
    <n v="0"/>
    <s v="2019-06-30"/>
    <s v="MIZ_FUT"/>
    <x v="0"/>
    <x v="0"/>
    <x v="18"/>
    <x v="0"/>
  </r>
  <r>
    <n v="2019"/>
    <s v="117"/>
    <s v="4470082"/>
    <m/>
    <n v="98638.62"/>
    <s v="Mizuho- Power- Gains &amp; Losses"/>
    <n v="6"/>
    <m/>
    <s v="G0000117"/>
    <s v="MSUI2"/>
    <n v="0"/>
    <s v="2019-06-30"/>
    <s v="MIZ_FUT"/>
    <x v="0"/>
    <x v="0"/>
    <x v="18"/>
    <x v="0"/>
  </r>
  <r>
    <n v="2019"/>
    <s v="117"/>
    <s v="4470082"/>
    <m/>
    <n v="-187.85"/>
    <s v="RBC &amp; Mizuho Accrue &amp; Defer"/>
    <n v="6"/>
    <m/>
    <s v="G0000117"/>
    <s v="WELF2"/>
    <n v="0"/>
    <s v="2019-06-01"/>
    <s v="RBC_MIZ_O"/>
    <x v="0"/>
    <x v="0"/>
    <x v="20"/>
    <x v="0"/>
  </r>
  <r>
    <n v="2019"/>
    <s v="117"/>
    <s v="4470082"/>
    <m/>
    <n v="-103527.11"/>
    <s v="RBC &amp; Mizuho Power Accruals"/>
    <n v="6"/>
    <m/>
    <s v="G0000117"/>
    <s v="MSUI2"/>
    <n v="0"/>
    <s v="2019-06-30"/>
    <s v="RBC_MIZ_A"/>
    <x v="0"/>
    <x v="0"/>
    <x v="18"/>
    <x v="0"/>
  </r>
  <r>
    <n v="2019"/>
    <s v="117"/>
    <s v="4470082"/>
    <m/>
    <n v="72948.02"/>
    <s v="RBC &amp; Mizuho Power Accruals"/>
    <n v="6"/>
    <m/>
    <s v="G0000117"/>
    <s v="MSUI2"/>
    <n v="0"/>
    <s v="2019-06-30"/>
    <s v="RBC_MIZ_E"/>
    <x v="0"/>
    <x v="0"/>
    <x v="18"/>
    <x v="0"/>
  </r>
  <r>
    <n v="2019"/>
    <s v="117"/>
    <s v="4470082"/>
    <m/>
    <n v="85022.01"/>
    <s v="RBC &amp; Mizuho Power Accruals"/>
    <n v="6"/>
    <m/>
    <s v="G0000117"/>
    <s v="RBCC2"/>
    <n v="0"/>
    <s v="2019-06-30"/>
    <s v="RBC_MIZ_A"/>
    <x v="0"/>
    <x v="0"/>
    <x v="19"/>
    <x v="0"/>
  </r>
  <r>
    <n v="2019"/>
    <s v="117"/>
    <s v="4470082"/>
    <m/>
    <n v="-53706.64"/>
    <s v="RBC &amp; Mizuho Power Accruals"/>
    <n v="6"/>
    <m/>
    <s v="G0000117"/>
    <s v="RBCC2"/>
    <n v="0"/>
    <s v="2019-06-30"/>
    <s v="RBC_MIZ_E"/>
    <x v="0"/>
    <x v="0"/>
    <x v="19"/>
    <x v="0"/>
  </r>
  <r>
    <n v="2019"/>
    <s v="117"/>
    <s v="4470082"/>
    <m/>
    <n v="9373.2000000000007"/>
    <s v="RBC &amp; Mizuho Power Accruals"/>
    <n v="6"/>
    <m/>
    <s v="G0000117"/>
    <s v="WELF2"/>
    <n v="0"/>
    <s v="2019-06-30"/>
    <s v="RBC_MIZ_A"/>
    <x v="0"/>
    <x v="0"/>
    <x v="20"/>
    <x v="0"/>
  </r>
  <r>
    <n v="2019"/>
    <s v="117"/>
    <s v="4470082"/>
    <m/>
    <n v="-32232.47"/>
    <s v="RBC &amp; Mizuho Power Accruals"/>
    <n v="6"/>
    <m/>
    <s v="G0000117"/>
    <s v="WELF2"/>
    <n v="0"/>
    <s v="2019-06-30"/>
    <s v="RBC_MIZ_E"/>
    <x v="0"/>
    <x v="0"/>
    <x v="20"/>
    <x v="0"/>
  </r>
  <r>
    <n v="2019"/>
    <s v="117"/>
    <s v="4470082"/>
    <m/>
    <n v="190.32"/>
    <s v="RBC - Power - Comm &amp; Fees"/>
    <n v="6"/>
    <m/>
    <s v="G0000117"/>
    <s v="RBCC2"/>
    <n v="0"/>
    <s v="2019-06-30"/>
    <s v="RBC_FUT"/>
    <x v="0"/>
    <x v="0"/>
    <x v="19"/>
    <x v="0"/>
  </r>
  <r>
    <n v="2019"/>
    <s v="117"/>
    <s v="4470082"/>
    <m/>
    <n v="63772.88"/>
    <s v="RBC - Power - Gains &amp; Losses"/>
    <n v="6"/>
    <m/>
    <s v="G0000117"/>
    <s v="RBCC2"/>
    <n v="0"/>
    <s v="2019-06-30"/>
    <s v="RBC_FUT"/>
    <x v="0"/>
    <x v="0"/>
    <x v="19"/>
    <x v="0"/>
  </r>
  <r>
    <n v="2019"/>
    <s v="117"/>
    <s v="4470082"/>
    <m/>
    <n v="-33048"/>
    <s v="Reverse Feb 19 error entry"/>
    <n v="6"/>
    <m/>
    <s v="G0000117"/>
    <s v="WELF2"/>
    <n v="0"/>
    <s v="2019-06-15"/>
    <s v="RBC_MIZ_A"/>
    <x v="0"/>
    <x v="0"/>
    <x v="20"/>
    <x v="0"/>
  </r>
  <r>
    <n v="2019"/>
    <s v="117"/>
    <s v="4470082"/>
    <m/>
    <n v="0"/>
    <s v="Revise allocation methodology."/>
    <n v="6"/>
    <m/>
    <s v="G0000117"/>
    <s v="MSUI2"/>
    <n v="0"/>
    <s v="2019-06-30"/>
    <s v="BRKR_MLR"/>
    <x v="0"/>
    <x v="0"/>
    <x v="18"/>
    <x v="0"/>
  </r>
  <r>
    <n v="2019"/>
    <s v="117"/>
    <s v="4470082"/>
    <m/>
    <n v="0.01"/>
    <s v="Revise allocation methodology."/>
    <n v="6"/>
    <m/>
    <s v="G0000117"/>
    <s v="RBCC2"/>
    <n v="0"/>
    <s v="2019-06-30"/>
    <s v="BRKR_MLR"/>
    <x v="0"/>
    <x v="0"/>
    <x v="19"/>
    <x v="0"/>
  </r>
  <r>
    <n v="2019"/>
    <s v="117"/>
    <s v="4470082"/>
    <m/>
    <n v="-0.01"/>
    <s v="Revise allocation methodology."/>
    <n v="6"/>
    <m/>
    <s v="G0000117"/>
    <s v="WELF2"/>
    <n v="0"/>
    <s v="2019-06-30"/>
    <s v="BRKR_MLR"/>
    <x v="0"/>
    <x v="0"/>
    <x v="20"/>
    <x v="0"/>
  </r>
  <r>
    <n v="2019"/>
    <s v="117"/>
    <s v="4470082"/>
    <m/>
    <n v="9470.6200000000008"/>
    <s v="SWAPS"/>
    <n v="6"/>
    <s v="KWH"/>
    <s v="G0000117"/>
    <s v="CEI"/>
    <n v="0"/>
    <s v="2019-06-29"/>
    <s v="OFFSYS_E"/>
    <x v="0"/>
    <x v="0"/>
    <x v="21"/>
    <x v="0"/>
  </r>
  <r>
    <n v="2019"/>
    <s v="117"/>
    <s v="4470082"/>
    <m/>
    <n v="0"/>
    <s v="SWAPS"/>
    <n v="6"/>
    <s v="KWH"/>
    <s v="G0000117"/>
    <s v="CEI"/>
    <n v="0"/>
    <s v="2019-06-30"/>
    <s v="OFFSYS_E"/>
    <x v="0"/>
    <x v="0"/>
    <x v="21"/>
    <x v="0"/>
  </r>
  <r>
    <n v="2019"/>
    <s v="117"/>
    <s v="4470082"/>
    <m/>
    <n v="6920.47"/>
    <s v="SWAPS"/>
    <n v="6"/>
    <s v="KWH"/>
    <s v="G0000117"/>
    <s v="MSCG"/>
    <n v="0"/>
    <s v="2019-06-29"/>
    <s v="OFFSYS_E"/>
    <x v="0"/>
    <x v="0"/>
    <x v="22"/>
    <x v="0"/>
  </r>
  <r>
    <n v="2019"/>
    <s v="117"/>
    <s v="4470082"/>
    <m/>
    <n v="0"/>
    <s v="SWAPS"/>
    <n v="6"/>
    <s v="KWH"/>
    <s v="G0000117"/>
    <s v="MSCG"/>
    <n v="0"/>
    <s v="2019-06-30"/>
    <s v="OFFSYS_E"/>
    <x v="0"/>
    <x v="0"/>
    <x v="22"/>
    <x v="0"/>
  </r>
  <r>
    <n v="2019"/>
    <s v="117"/>
    <s v="4470082"/>
    <m/>
    <n v="3342.46"/>
    <s v="WELF - Power - Comm &amp; Fees"/>
    <n v="6"/>
    <m/>
    <s v="G0000117"/>
    <s v="WELF2"/>
    <n v="0"/>
    <s v="2019-06-30"/>
    <s v="WEL_FUT"/>
    <x v="0"/>
    <x v="0"/>
    <x v="20"/>
    <x v="0"/>
  </r>
  <r>
    <n v="2019"/>
    <s v="117"/>
    <s v="4470082"/>
    <m/>
    <n v="117588.27"/>
    <s v="WELF - Power - Gains &amp; Losses"/>
    <n v="6"/>
    <m/>
    <s v="G0000117"/>
    <s v="WELF2"/>
    <n v="0"/>
    <s v="2019-06-30"/>
    <s v="WEL_FUT"/>
    <x v="0"/>
    <x v="0"/>
    <x v="20"/>
    <x v="0"/>
  </r>
  <r>
    <n v="2019"/>
    <s v="117"/>
    <s v="4470089"/>
    <m/>
    <n v="114428.07"/>
    <s v="1200 - Day-ahead Spot Market E"/>
    <n v="6"/>
    <s v="KWH"/>
    <s v="G0000117"/>
    <s v="PJM"/>
    <n v="0"/>
    <s v="2019-06-01"/>
    <s v="CA0044-D"/>
    <x v="0"/>
    <x v="0"/>
    <x v="0"/>
    <x v="0"/>
  </r>
  <r>
    <n v="2019"/>
    <s v="117"/>
    <s v="4470089"/>
    <m/>
    <n v="-136730.57999999999"/>
    <s v="1200 - Day-ahead Spot Market E"/>
    <n v="6"/>
    <s v="KWH"/>
    <s v="G0000117"/>
    <s v="PJM"/>
    <n v="0"/>
    <s v="2019-06-30"/>
    <s v="CA0044-D"/>
    <x v="0"/>
    <x v="0"/>
    <x v="0"/>
    <x v="0"/>
  </r>
  <r>
    <n v="2019"/>
    <s v="117"/>
    <s v="4470089"/>
    <m/>
    <n v="-46962.03"/>
    <s v="1200 - Day-ahead Spot Market E"/>
    <n v="6"/>
    <s v="KWH"/>
    <s v="G0000117"/>
    <s v="PJM"/>
    <n v="0"/>
    <s v="2019-06-30"/>
    <s v="CA0048"/>
    <x v="0"/>
    <x v="0"/>
    <x v="0"/>
    <x v="0"/>
  </r>
  <r>
    <n v="2019"/>
    <s v="117"/>
    <s v="4470089"/>
    <m/>
    <n v="19950.28"/>
    <s v="1205 - Balancing Spot Market E"/>
    <n v="6"/>
    <s v="KWH"/>
    <s v="G0000117"/>
    <s v="PJM"/>
    <n v="0"/>
    <s v="2019-06-01"/>
    <s v="CA0044-D"/>
    <x v="0"/>
    <x v="0"/>
    <x v="0"/>
    <x v="0"/>
  </r>
  <r>
    <n v="2019"/>
    <s v="117"/>
    <s v="4470089"/>
    <m/>
    <n v="24106.42"/>
    <s v="1205 - Balancing Spot Market E"/>
    <n v="6"/>
    <s v="KWH"/>
    <s v="G0000117"/>
    <s v="PJM"/>
    <n v="0"/>
    <s v="2019-06-30"/>
    <s v="CA0044-D"/>
    <x v="0"/>
    <x v="0"/>
    <x v="0"/>
    <x v="0"/>
  </r>
  <r>
    <n v="2019"/>
    <s v="117"/>
    <s v="4470089"/>
    <m/>
    <n v="10564.52"/>
    <s v="1205 - Balancing Spot Market E"/>
    <n v="6"/>
    <s v="KWH"/>
    <s v="G0000117"/>
    <s v="PJM"/>
    <n v="0"/>
    <s v="2019-06-30"/>
    <s v="CA0048"/>
    <x v="0"/>
    <x v="0"/>
    <x v="0"/>
    <x v="0"/>
  </r>
  <r>
    <n v="2019"/>
    <s v="117"/>
    <s v="4470098"/>
    <m/>
    <n v="49.87"/>
    <s v="1242 - Day-Ahead Load Response"/>
    <n v="6"/>
    <m/>
    <s v="G0000117"/>
    <s v="PJM"/>
    <n v="0"/>
    <s v="2019-06-30"/>
    <s v="PJM_A_7408"/>
    <x v="0"/>
    <x v="0"/>
    <x v="0"/>
    <x v="0"/>
  </r>
  <r>
    <n v="2019"/>
    <s v="117"/>
    <s v="4470098"/>
    <m/>
    <n v="-66.680000000000007"/>
    <s v="1242 / 1243 Load Response Char"/>
    <n v="6"/>
    <m/>
    <s v="G0000117"/>
    <s v="PJM"/>
    <n v="0"/>
    <s v="2019-06-01"/>
    <s v="PJM_INV_E"/>
    <x v="0"/>
    <x v="0"/>
    <x v="0"/>
    <x v="0"/>
  </r>
  <r>
    <n v="2019"/>
    <s v="117"/>
    <s v="4470098"/>
    <m/>
    <n v="17.149999999999999"/>
    <s v="1242 / 1243 Load Response Char"/>
    <n v="6"/>
    <m/>
    <s v="G0000117"/>
    <s v="PJM"/>
    <n v="0"/>
    <s v="2019-06-30"/>
    <s v="PJM_INV_E"/>
    <x v="0"/>
    <x v="0"/>
    <x v="0"/>
    <x v="0"/>
  </r>
  <r>
    <n v="2019"/>
    <s v="117"/>
    <s v="4470098"/>
    <m/>
    <n v="22.58"/>
    <s v="1243 - Real-Time Load Response"/>
    <n v="6"/>
    <m/>
    <s v="G0000117"/>
    <s v="PJM"/>
    <n v="0"/>
    <s v="2019-06-30"/>
    <s v="PJM_A_7408"/>
    <x v="0"/>
    <x v="0"/>
    <x v="0"/>
    <x v="0"/>
  </r>
  <r>
    <n v="2019"/>
    <s v="117"/>
    <s v="4470098"/>
    <m/>
    <n v="103.36"/>
    <s v="1362 - Non-Synchronized Reserv"/>
    <n v="6"/>
    <m/>
    <s v="G0000117"/>
    <s v="PJM"/>
    <n v="0"/>
    <s v="2019-06-30"/>
    <s v="PJM_A_7408"/>
    <x v="0"/>
    <x v="0"/>
    <x v="0"/>
    <x v="0"/>
  </r>
  <r>
    <n v="2019"/>
    <s v="117"/>
    <s v="4470098"/>
    <m/>
    <n v="-175.53"/>
    <s v="1362A - Non-Synchronized Reser"/>
    <n v="6"/>
    <m/>
    <s v="G0000117"/>
    <s v="PJM"/>
    <n v="0"/>
    <s v="2019-06-30"/>
    <s v="PJM_A_7408"/>
    <x v="0"/>
    <x v="0"/>
    <x v="0"/>
    <x v="0"/>
  </r>
  <r>
    <n v="2019"/>
    <s v="117"/>
    <s v="4470098"/>
    <m/>
    <n v="-1062.78"/>
    <s v="1370 - Day-Ahead Operating Res"/>
    <n v="6"/>
    <m/>
    <s v="G0000117"/>
    <s v="PJM"/>
    <n v="0"/>
    <s v="2019-06-01"/>
    <s v="PJM_ER7403"/>
    <x v="0"/>
    <x v="0"/>
    <x v="0"/>
    <x v="0"/>
  </r>
  <r>
    <n v="2019"/>
    <s v="117"/>
    <s v="4470098"/>
    <m/>
    <n v="978.93"/>
    <s v="1370 - Day-Ahead Operating Res"/>
    <n v="6"/>
    <m/>
    <s v="G0000117"/>
    <s v="PJM"/>
    <n v="0"/>
    <s v="2019-06-30"/>
    <s v="PJM_A_7408"/>
    <x v="0"/>
    <x v="0"/>
    <x v="0"/>
    <x v="0"/>
  </r>
  <r>
    <n v="2019"/>
    <s v="117"/>
    <s v="4470098"/>
    <m/>
    <n v="1838.83"/>
    <s v="1370 - Day-Ahead Operating Res"/>
    <n v="6"/>
    <m/>
    <s v="G0000117"/>
    <s v="PJM"/>
    <n v="0"/>
    <s v="2019-06-30"/>
    <s v="PJM_E_2019"/>
    <x v="0"/>
    <x v="0"/>
    <x v="0"/>
    <x v="0"/>
  </r>
  <r>
    <n v="2019"/>
    <s v="117"/>
    <s v="4470098"/>
    <m/>
    <n v="-0.01"/>
    <s v="1371 - Day-Ahead Operating Res"/>
    <n v="6"/>
    <m/>
    <s v="G0000117"/>
    <s v="PJM"/>
    <n v="0"/>
    <s v="2019-06-01"/>
    <s v="PJM_ER7403"/>
    <x v="0"/>
    <x v="0"/>
    <x v="0"/>
    <x v="0"/>
  </r>
  <r>
    <n v="2019"/>
    <s v="117"/>
    <s v="4470098"/>
    <m/>
    <n v="0.01"/>
    <s v="1371 - Day-Ahead Operating Res"/>
    <n v="6"/>
    <m/>
    <s v="G0000117"/>
    <s v="PJM"/>
    <n v="0"/>
    <s v="2019-06-30"/>
    <s v="PJM_A_7408"/>
    <x v="0"/>
    <x v="0"/>
    <x v="0"/>
    <x v="0"/>
  </r>
  <r>
    <n v="2019"/>
    <s v="117"/>
    <s v="4470098"/>
    <m/>
    <n v="-1021.65"/>
    <s v="1375 - Balancing Operating Res"/>
    <n v="6"/>
    <m/>
    <s v="G0000117"/>
    <s v="PJM"/>
    <n v="0"/>
    <s v="2019-06-01"/>
    <s v="PJM_ER7403"/>
    <x v="0"/>
    <x v="0"/>
    <x v="0"/>
    <x v="0"/>
  </r>
  <r>
    <n v="2019"/>
    <s v="117"/>
    <s v="4470098"/>
    <m/>
    <n v="1439.37"/>
    <s v="1375 - Balancing Operating Res"/>
    <n v="6"/>
    <m/>
    <s v="G0000117"/>
    <s v="PJM"/>
    <n v="0"/>
    <s v="2019-06-30"/>
    <s v="PJM_A_7408"/>
    <x v="0"/>
    <x v="0"/>
    <x v="0"/>
    <x v="0"/>
  </r>
  <r>
    <n v="2019"/>
    <s v="117"/>
    <s v="4470098"/>
    <m/>
    <n v="1239.8399999999999"/>
    <s v="1375 - Balancing Operating Res"/>
    <n v="6"/>
    <m/>
    <s v="G0000117"/>
    <s v="PJM"/>
    <n v="0"/>
    <s v="2019-06-30"/>
    <s v="PJM_E_2019"/>
    <x v="0"/>
    <x v="0"/>
    <x v="0"/>
    <x v="0"/>
  </r>
  <r>
    <n v="2019"/>
    <s v="117"/>
    <s v="4470098"/>
    <m/>
    <n v="-23"/>
    <s v="1375A - Adj. to Balancing Oper"/>
    <n v="6"/>
    <m/>
    <s v="G0000117"/>
    <s v="PJM"/>
    <n v="0"/>
    <s v="2019-06-30"/>
    <s v="PJM_A_7408"/>
    <x v="0"/>
    <x v="0"/>
    <x v="0"/>
    <x v="0"/>
  </r>
  <r>
    <n v="2019"/>
    <s v="117"/>
    <s v="4470098"/>
    <m/>
    <n v="951.32"/>
    <s v="2370 - Day-Ahead Operating Res"/>
    <n v="6"/>
    <m/>
    <s v="G0000117"/>
    <s v="PJM"/>
    <n v="0"/>
    <s v="2019-06-01"/>
    <s v="PJM_ER7403"/>
    <x v="0"/>
    <x v="0"/>
    <x v="0"/>
    <x v="0"/>
  </r>
  <r>
    <n v="2019"/>
    <s v="117"/>
    <s v="4470098"/>
    <m/>
    <n v="-951.32"/>
    <s v="2370 - Day-Ahead Operating Res"/>
    <n v="6"/>
    <m/>
    <s v="G0000117"/>
    <s v="PJM"/>
    <n v="0"/>
    <s v="2019-06-30"/>
    <s v="PJM_A_7408"/>
    <x v="0"/>
    <x v="0"/>
    <x v="0"/>
    <x v="0"/>
  </r>
  <r>
    <n v="2019"/>
    <s v="117"/>
    <s v="4470098"/>
    <m/>
    <n v="-180.77"/>
    <s v="2370 - Day-Ahead Operating Res"/>
    <n v="6"/>
    <m/>
    <s v="G0000117"/>
    <s v="PJM"/>
    <n v="0"/>
    <s v="2019-06-30"/>
    <s v="PJM_E_2019"/>
    <x v="0"/>
    <x v="0"/>
    <x v="0"/>
    <x v="0"/>
  </r>
  <r>
    <n v="2019"/>
    <s v="117"/>
    <s v="4470098"/>
    <m/>
    <n v="230.43"/>
    <s v="2375 - Balancing Operating Res"/>
    <n v="6"/>
    <m/>
    <s v="G0000117"/>
    <s v="PJM"/>
    <n v="0"/>
    <s v="2019-06-01"/>
    <s v="PJM_ER7403"/>
    <x v="0"/>
    <x v="0"/>
    <x v="0"/>
    <x v="0"/>
  </r>
  <r>
    <n v="2019"/>
    <s v="117"/>
    <s v="4470098"/>
    <m/>
    <n v="-229.98"/>
    <s v="2375 - Balancing Operating Res"/>
    <n v="6"/>
    <m/>
    <s v="G0000117"/>
    <s v="PJM"/>
    <n v="0"/>
    <s v="2019-06-30"/>
    <s v="PJM_A_7408"/>
    <x v="0"/>
    <x v="0"/>
    <x v="0"/>
    <x v="0"/>
  </r>
  <r>
    <n v="2019"/>
    <s v="117"/>
    <s v="4470098"/>
    <m/>
    <n v="-736.28"/>
    <s v="2375 - Balancing Operating Res"/>
    <n v="6"/>
    <m/>
    <s v="G0000117"/>
    <s v="PJM"/>
    <n v="0"/>
    <s v="2019-06-30"/>
    <s v="PJM_E_2019"/>
    <x v="0"/>
    <x v="0"/>
    <x v="0"/>
    <x v="0"/>
  </r>
  <r>
    <n v="2019"/>
    <s v="117"/>
    <s v="4470099"/>
    <m/>
    <n v="95803.02"/>
    <s v="2600 - RPM Auction Credit"/>
    <n v="6"/>
    <m/>
    <s v="G0000117"/>
    <s v="PJM"/>
    <n v="0"/>
    <s v="2019-06-01"/>
    <s v="PJM_ER7403"/>
    <x v="1"/>
    <x v="0"/>
    <x v="0"/>
    <x v="0"/>
  </r>
  <r>
    <n v="2019"/>
    <s v="117"/>
    <s v="4470099"/>
    <m/>
    <n v="-95803.02"/>
    <s v="2600 - RPM Auction Credit"/>
    <n v="6"/>
    <m/>
    <s v="G0000117"/>
    <s v="PJM"/>
    <n v="0"/>
    <s v="2019-06-30"/>
    <s v="PJM_A_7408"/>
    <x v="1"/>
    <x v="0"/>
    <x v="0"/>
    <x v="0"/>
  </r>
  <r>
    <n v="2019"/>
    <s v="117"/>
    <s v="4470099"/>
    <m/>
    <n v="-182272.68"/>
    <s v="2600 - RPM Auction Credit"/>
    <n v="6"/>
    <m/>
    <s v="G0000117"/>
    <s v="PJM"/>
    <n v="0"/>
    <s v="2019-06-30"/>
    <s v="PJM_E_2019"/>
    <x v="1"/>
    <x v="0"/>
    <x v="0"/>
    <x v="0"/>
  </r>
  <r>
    <n v="2019"/>
    <s v="117"/>
    <s v="4470099"/>
    <m/>
    <n v="-45617.9"/>
    <s v="2600 - RPM Auction Credit"/>
    <n v="6"/>
    <m/>
    <s v="G0000117"/>
    <s v="PJM"/>
    <n v="0"/>
    <s v="2019-06-30"/>
    <s v="PJM_INV_E"/>
    <x v="1"/>
    <x v="0"/>
    <x v="0"/>
    <x v="0"/>
  </r>
  <r>
    <n v="2019"/>
    <s v="117"/>
    <s v="4470100"/>
    <m/>
    <n v="-56024"/>
    <s v="2211 - Day-ahead Transmission"/>
    <n v="6"/>
    <m/>
    <s v="G0000117"/>
    <s v="PJM"/>
    <n v="0"/>
    <s v="2019-06-30"/>
    <s v="PJM_INV_E"/>
    <x v="0"/>
    <x v="0"/>
    <x v="0"/>
    <x v="0"/>
  </r>
  <r>
    <n v="2019"/>
    <s v="117"/>
    <s v="4470100"/>
    <m/>
    <n v="24629.22"/>
    <s v="2211 - Transmission Congestion"/>
    <n v="6"/>
    <m/>
    <s v="G0000117"/>
    <s v="PJM"/>
    <n v="0"/>
    <s v="2019-06-01"/>
    <s v="PJM_ER7403"/>
    <x v="0"/>
    <x v="0"/>
    <x v="0"/>
    <x v="0"/>
  </r>
  <r>
    <n v="2019"/>
    <s v="117"/>
    <s v="4470100"/>
    <m/>
    <n v="-23744.48"/>
    <s v="2211 - Transmission Congestion"/>
    <n v="6"/>
    <m/>
    <s v="G0000117"/>
    <s v="PJM"/>
    <n v="0"/>
    <s v="2019-06-30"/>
    <s v="PJM_A_7408"/>
    <x v="0"/>
    <x v="0"/>
    <x v="0"/>
    <x v="0"/>
  </r>
  <r>
    <n v="2019"/>
    <s v="117"/>
    <s v="4470100"/>
    <m/>
    <n v="-8516.98"/>
    <s v="2211 - Transmission Congestion"/>
    <n v="6"/>
    <m/>
    <s v="G0000117"/>
    <s v="PJM"/>
    <n v="0"/>
    <s v="2019-06-30"/>
    <s v="PJM_E_2019"/>
    <x v="0"/>
    <x v="0"/>
    <x v="0"/>
    <x v="0"/>
  </r>
  <r>
    <n v="2019"/>
    <s v="117"/>
    <s v="4470100"/>
    <m/>
    <n v="5629.99"/>
    <s v="2211A - Day-ahead Transmission"/>
    <n v="6"/>
    <m/>
    <s v="G0000117"/>
    <s v="PJM"/>
    <n v="0"/>
    <s v="2019-06-30"/>
    <s v="PJM_A_7408"/>
    <x v="0"/>
    <x v="0"/>
    <x v="0"/>
    <x v="0"/>
  </r>
  <r>
    <n v="2019"/>
    <s v="117"/>
    <s v="4470100"/>
    <m/>
    <n v="42018.69"/>
    <s v="2217 - Planning Period Excess"/>
    <n v="6"/>
    <m/>
    <s v="G0000117"/>
    <s v="PJM"/>
    <n v="0"/>
    <s v="2019-06-01"/>
    <s v="PJM_INV_E"/>
    <x v="0"/>
    <x v="0"/>
    <x v="0"/>
    <x v="0"/>
  </r>
  <r>
    <n v="2019"/>
    <s v="117"/>
    <s v="4470100"/>
    <m/>
    <n v="-42107.38"/>
    <s v="2217 - Planning Period Excess"/>
    <n v="6"/>
    <m/>
    <s v="G0000117"/>
    <s v="PJM"/>
    <n v="0"/>
    <s v="2019-06-30"/>
    <s v="PJM_INV_A"/>
    <x v="0"/>
    <x v="0"/>
    <x v="0"/>
    <x v="0"/>
  </r>
  <r>
    <n v="2019"/>
    <s v="117"/>
    <s v="4470103"/>
    <m/>
    <n v="739879.42"/>
    <s v="1200 - Day-ahead Spot Market E"/>
    <n v="6"/>
    <s v="KWH"/>
    <s v="G0000117"/>
    <s v="PJM"/>
    <n v="30380340"/>
    <s v="2019-06-01"/>
    <s v="CA0044-D"/>
    <x v="0"/>
    <x v="0"/>
    <x v="0"/>
    <x v="0"/>
  </r>
  <r>
    <n v="2019"/>
    <s v="117"/>
    <s v="4470103"/>
    <m/>
    <n v="-494262.34"/>
    <s v="1200 - Day-ahead Spot Market E"/>
    <n v="6"/>
    <s v="KWH"/>
    <s v="G0000117"/>
    <s v="PJM"/>
    <n v="-21177045"/>
    <s v="2019-06-30"/>
    <s v="CA0044-D"/>
    <x v="0"/>
    <x v="0"/>
    <x v="0"/>
    <x v="0"/>
  </r>
  <r>
    <n v="2019"/>
    <s v="117"/>
    <s v="4470103"/>
    <m/>
    <n v="-807345.46"/>
    <s v="1200 - Day-ahead Spot Market E"/>
    <n v="6"/>
    <s v="KWH"/>
    <s v="G0000117"/>
    <s v="PJM"/>
    <n v="-30380340"/>
    <s v="2019-06-30"/>
    <s v="CA0048"/>
    <x v="0"/>
    <x v="0"/>
    <x v="0"/>
    <x v="0"/>
  </r>
  <r>
    <n v="2019"/>
    <s v="117"/>
    <s v="4470103"/>
    <m/>
    <n v="416575.25"/>
    <s v="1205 - Balancing Spot Market E"/>
    <n v="6"/>
    <s v="KWH"/>
    <s v="G0000117"/>
    <s v="PJM"/>
    <n v="19273296"/>
    <s v="2019-06-01"/>
    <s v="CA0044-D"/>
    <x v="0"/>
    <x v="0"/>
    <x v="0"/>
    <x v="0"/>
  </r>
  <r>
    <n v="2019"/>
    <s v="117"/>
    <s v="4470103"/>
    <m/>
    <n v="-612648.30000000005"/>
    <s v="1205 - Balancing Spot Market E"/>
    <n v="6"/>
    <s v="KWH"/>
    <s v="G0000117"/>
    <s v="PJM"/>
    <n v="-25747378"/>
    <s v="2019-06-30"/>
    <s v="CA0044-D"/>
    <x v="0"/>
    <x v="0"/>
    <x v="0"/>
    <x v="0"/>
  </r>
  <r>
    <n v="2019"/>
    <s v="117"/>
    <s v="4470103"/>
    <m/>
    <n v="-447090.01"/>
    <s v="1205 - Balancing Spot Market E"/>
    <n v="6"/>
    <s v="KWH"/>
    <s v="G0000117"/>
    <s v="PJM"/>
    <n v="-19273295"/>
    <s v="2019-06-30"/>
    <s v="CA0048"/>
    <x v="0"/>
    <x v="0"/>
    <x v="0"/>
    <x v="0"/>
  </r>
  <r>
    <n v="2019"/>
    <s v="117"/>
    <s v="4470107"/>
    <m/>
    <n v="-0.22"/>
    <s v="Network Integration Transmissi"/>
    <n v="6"/>
    <m/>
    <s v="G0000117"/>
    <s v="PJM"/>
    <n v="0"/>
    <s v="2019-06-30"/>
    <s v="PJM_NITS_A"/>
    <x v="0"/>
    <x v="0"/>
    <x v="0"/>
    <x v="0"/>
  </r>
  <r>
    <n v="2019"/>
    <s v="117"/>
    <s v="4470110"/>
    <m/>
    <n v="-0.01"/>
    <s v="Transmission Owner Scheduling,"/>
    <n v="6"/>
    <m/>
    <s v="G0000117"/>
    <s v="PJM"/>
    <n v="0"/>
    <s v="2019-06-30"/>
    <s v="PJM_NITS_A"/>
    <x v="0"/>
    <x v="0"/>
    <x v="0"/>
    <x v="0"/>
  </r>
  <r>
    <n v="2019"/>
    <s v="117"/>
    <s v="4470112"/>
    <m/>
    <n v="-313.43"/>
    <s v="Duquesne Ratio Adjustment"/>
    <n v="6"/>
    <s v="KWH"/>
    <s v="G0000117"/>
    <s v="DLPM"/>
    <n v="0"/>
    <s v="2019-06-01"/>
    <s v="OFFSYS_E"/>
    <x v="0"/>
    <x v="0"/>
    <x v="9"/>
    <x v="0"/>
  </r>
  <r>
    <n v="2019"/>
    <s v="117"/>
    <s v="4470112"/>
    <m/>
    <n v="7609.79"/>
    <s v="Duquesne Ratio Adjustment"/>
    <n v="6"/>
    <s v="KWH"/>
    <s v="G0000117"/>
    <s v="DLPM"/>
    <n v="0"/>
    <s v="2019-06-29"/>
    <s v="OFFSYS_E"/>
    <x v="0"/>
    <x v="0"/>
    <x v="9"/>
    <x v="0"/>
  </r>
  <r>
    <n v="2019"/>
    <s v="117"/>
    <s v="4470112"/>
    <m/>
    <n v="313.31"/>
    <s v="Duquesne Ratio Adjustment"/>
    <n v="6"/>
    <s v="KWH"/>
    <s v="G0000117"/>
    <s v="DLPM"/>
    <n v="0"/>
    <s v="2019-06-30"/>
    <s v="OFFSYS_A"/>
    <x v="0"/>
    <x v="0"/>
    <x v="9"/>
    <x v="0"/>
  </r>
  <r>
    <n v="2019"/>
    <s v="117"/>
    <s v="4470112"/>
    <m/>
    <n v="0"/>
    <s v="Duquesne Ratio Adjustment"/>
    <n v="6"/>
    <s v="KWH"/>
    <s v="G0000117"/>
    <s v="DLPM"/>
    <n v="0"/>
    <s v="2019-06-30"/>
    <s v="OFFSYS_E"/>
    <x v="0"/>
    <x v="0"/>
    <x v="9"/>
    <x v="0"/>
  </r>
  <r>
    <n v="2019"/>
    <s v="117"/>
    <s v="4470112"/>
    <m/>
    <n v="18697.099999999999"/>
    <s v="Hedge activity"/>
    <n v="6"/>
    <s v="KWH"/>
    <s v="G0000117"/>
    <s v="DLPM"/>
    <n v="374000"/>
    <s v="2019-06-01"/>
    <s v="OFFSYS_E"/>
    <x v="0"/>
    <x v="0"/>
    <x v="9"/>
    <x v="0"/>
  </r>
  <r>
    <n v="2019"/>
    <s v="117"/>
    <s v="4470112"/>
    <m/>
    <n v="-34990.26"/>
    <s v="Hedge activity"/>
    <n v="6"/>
    <s v="KWH"/>
    <s v="G0000117"/>
    <s v="DLPM"/>
    <n v="-699000"/>
    <s v="2019-06-29"/>
    <s v="OFFSYS_E"/>
    <x v="0"/>
    <x v="0"/>
    <x v="9"/>
    <x v="0"/>
  </r>
  <r>
    <n v="2019"/>
    <s v="117"/>
    <s v="4470112"/>
    <m/>
    <n v="-18689.14"/>
    <s v="Hedge activity"/>
    <n v="6"/>
    <s v="KWH"/>
    <s v="G0000117"/>
    <s v="DLPM"/>
    <n v="-374000"/>
    <s v="2019-06-30"/>
    <s v="OFFSYS_A"/>
    <x v="0"/>
    <x v="0"/>
    <x v="9"/>
    <x v="0"/>
  </r>
  <r>
    <n v="2019"/>
    <s v="117"/>
    <s v="4470112"/>
    <m/>
    <n v="0"/>
    <s v="Hedge activity"/>
    <n v="6"/>
    <s v="KWH"/>
    <s v="G0000117"/>
    <s v="DLPM"/>
    <n v="0"/>
    <s v="2019-06-30"/>
    <s v="OFFSYS_E"/>
    <x v="0"/>
    <x v="0"/>
    <x v="9"/>
    <x v="0"/>
  </r>
  <r>
    <n v="2019"/>
    <s v="117"/>
    <s v="4470115"/>
    <m/>
    <n v="95.54"/>
    <s v="1250 - Meter Correction Charge"/>
    <n v="6"/>
    <m/>
    <s v="G0000117"/>
    <s v="PJM"/>
    <n v="0"/>
    <s v="2019-06-30"/>
    <s v="PJM_A_7408"/>
    <x v="0"/>
    <x v="0"/>
    <x v="0"/>
    <x v="0"/>
  </r>
  <r>
    <n v="2019"/>
    <s v="117"/>
    <s v="4470115"/>
    <m/>
    <n v="-55.22"/>
    <s v="1250 - Meter Error Correction"/>
    <n v="6"/>
    <m/>
    <s v="G0000117"/>
    <s v="PJM"/>
    <n v="0"/>
    <s v="2019-06-30"/>
    <s v="PJM_A_7408"/>
    <x v="0"/>
    <x v="0"/>
    <x v="0"/>
    <x v="0"/>
  </r>
  <r>
    <n v="2019"/>
    <s v="117"/>
    <s v="4470115"/>
    <m/>
    <n v="-22.93"/>
    <s v="1250A - Adj. to Meter Error Co"/>
    <n v="6"/>
    <m/>
    <s v="G0000117"/>
    <s v="PJM"/>
    <n v="0"/>
    <s v="2019-06-30"/>
    <s v="PJM_A_7408"/>
    <x v="0"/>
    <x v="0"/>
    <x v="0"/>
    <x v="0"/>
  </r>
  <r>
    <n v="2019"/>
    <s v="117"/>
    <s v="4470116"/>
    <m/>
    <n v="934.73"/>
    <s v="1250 - Meter Correction Charge"/>
    <n v="6"/>
    <m/>
    <s v="G0000117"/>
    <s v="PJM"/>
    <n v="0"/>
    <s v="2019-06-30"/>
    <s v="PJM_A_7408"/>
    <x v="0"/>
    <x v="0"/>
    <x v="0"/>
    <x v="0"/>
  </r>
  <r>
    <n v="2019"/>
    <s v="117"/>
    <s v="4470116"/>
    <m/>
    <n v="-540.48"/>
    <s v="1250 - Meter Error Correction"/>
    <n v="6"/>
    <m/>
    <s v="G0000117"/>
    <s v="PJM"/>
    <n v="0"/>
    <s v="2019-06-30"/>
    <s v="PJM_A_7408"/>
    <x v="0"/>
    <x v="0"/>
    <x v="0"/>
    <x v="0"/>
  </r>
  <r>
    <n v="2019"/>
    <s v="117"/>
    <s v="4470116"/>
    <m/>
    <n v="-210.66"/>
    <s v="1250A - Adj. to Meter Error Co"/>
    <n v="6"/>
    <m/>
    <s v="G0000117"/>
    <s v="PJM"/>
    <n v="0"/>
    <s v="2019-06-30"/>
    <s v="PJM_A_7408"/>
    <x v="0"/>
    <x v="0"/>
    <x v="0"/>
    <x v="0"/>
  </r>
  <r>
    <n v="2019"/>
    <s v="117"/>
    <s v="4470126"/>
    <m/>
    <n v="25812.61"/>
    <s v="1210 - Day-Ahead Transmission"/>
    <n v="6"/>
    <m/>
    <s v="G0000117"/>
    <s v="PJM"/>
    <n v="0"/>
    <s v="2019-06-01"/>
    <s v="PJM_ER7403"/>
    <x v="0"/>
    <x v="0"/>
    <x v="0"/>
    <x v="0"/>
  </r>
  <r>
    <n v="2019"/>
    <s v="117"/>
    <s v="4470126"/>
    <m/>
    <n v="-32627.56"/>
    <s v="1210 - Day-Ahead Transmission"/>
    <n v="6"/>
    <m/>
    <s v="G0000117"/>
    <s v="PJM"/>
    <n v="0"/>
    <s v="2019-06-30"/>
    <s v="PJM_A_7408"/>
    <x v="0"/>
    <x v="0"/>
    <x v="0"/>
    <x v="0"/>
  </r>
  <r>
    <n v="2019"/>
    <s v="117"/>
    <s v="4470126"/>
    <m/>
    <n v="-3081.94"/>
    <s v="1210 - Day-Ahead Transmission"/>
    <n v="6"/>
    <m/>
    <s v="G0000117"/>
    <s v="PJM"/>
    <n v="0"/>
    <s v="2019-06-30"/>
    <s v="PJM_E_2019"/>
    <x v="0"/>
    <x v="0"/>
    <x v="0"/>
    <x v="0"/>
  </r>
  <r>
    <n v="2019"/>
    <s v="117"/>
    <s v="4470126"/>
    <m/>
    <n v="5493.98"/>
    <s v="1215 - Balancing Transmission"/>
    <n v="6"/>
    <m/>
    <s v="G0000117"/>
    <s v="PJM"/>
    <n v="0"/>
    <s v="2019-06-01"/>
    <s v="PJM_ER7403"/>
    <x v="0"/>
    <x v="0"/>
    <x v="0"/>
    <x v="0"/>
  </r>
  <r>
    <n v="2019"/>
    <s v="117"/>
    <s v="4470126"/>
    <m/>
    <n v="-5790.64"/>
    <s v="1215 - Balancing Transmission"/>
    <n v="6"/>
    <m/>
    <s v="G0000117"/>
    <s v="PJM"/>
    <n v="0"/>
    <s v="2019-06-30"/>
    <s v="PJM_A_7408"/>
    <x v="0"/>
    <x v="0"/>
    <x v="0"/>
    <x v="0"/>
  </r>
  <r>
    <n v="2019"/>
    <s v="117"/>
    <s v="4470126"/>
    <m/>
    <n v="52.76"/>
    <s v="1215 - Balancing Transmission"/>
    <n v="6"/>
    <m/>
    <s v="G0000117"/>
    <s v="PJM"/>
    <n v="0"/>
    <s v="2019-06-30"/>
    <s v="PJM_E_2019"/>
    <x v="0"/>
    <x v="0"/>
    <x v="0"/>
    <x v="0"/>
  </r>
  <r>
    <n v="2019"/>
    <s v="117"/>
    <s v="4470126"/>
    <m/>
    <n v="-9225.26"/>
    <s v="2215 - Balancing Transmission"/>
    <n v="6"/>
    <m/>
    <s v="G0000117"/>
    <s v="PJM"/>
    <n v="0"/>
    <s v="2019-06-01"/>
    <s v="PJM_ER7403"/>
    <x v="0"/>
    <x v="0"/>
    <x v="0"/>
    <x v="0"/>
  </r>
  <r>
    <n v="2019"/>
    <s v="117"/>
    <s v="4470126"/>
    <m/>
    <n v="9332.09"/>
    <s v="2215 - Balancing Transmission"/>
    <n v="6"/>
    <m/>
    <s v="G0000117"/>
    <s v="PJM"/>
    <n v="0"/>
    <s v="2019-06-30"/>
    <s v="PJM_A_7408"/>
    <x v="0"/>
    <x v="0"/>
    <x v="0"/>
    <x v="0"/>
  </r>
  <r>
    <n v="2019"/>
    <s v="117"/>
    <s v="4470126"/>
    <m/>
    <n v="1467.45"/>
    <s v="2215 - Balancing Transmission"/>
    <n v="6"/>
    <m/>
    <s v="G0000117"/>
    <s v="PJM"/>
    <n v="0"/>
    <s v="2019-06-30"/>
    <s v="PJM_E_2019"/>
    <x v="0"/>
    <x v="0"/>
    <x v="0"/>
    <x v="0"/>
  </r>
  <r>
    <n v="2019"/>
    <s v="117"/>
    <s v="4470126"/>
    <m/>
    <n v="225.82"/>
    <s v="2215A - Balancing Transmission"/>
    <n v="6"/>
    <m/>
    <s v="G0000117"/>
    <s v="PJM"/>
    <n v="0"/>
    <s v="2019-06-30"/>
    <s v="PJM_A_7408"/>
    <x v="0"/>
    <x v="0"/>
    <x v="0"/>
    <x v="0"/>
  </r>
  <r>
    <n v="2019"/>
    <s v="117"/>
    <s v="4470127"/>
    <s v="413"/>
    <n v="15810.42"/>
    <s v="Capacity Rev from WPCo"/>
    <n v="6"/>
    <m/>
    <s v="G0000117"/>
    <s v="PJM"/>
    <n v="0"/>
    <s v="2019-06-01"/>
    <s v="PJM_WCAP_E"/>
    <x v="1"/>
    <x v="0"/>
    <x v="0"/>
    <x v="0"/>
  </r>
  <r>
    <n v="2019"/>
    <s v="117"/>
    <s v="4470127"/>
    <s v="413"/>
    <n v="-41775.26"/>
    <s v="Capacity Rev from WPCo"/>
    <n v="6"/>
    <m/>
    <s v="G0000117"/>
    <s v="PJM"/>
    <n v="0"/>
    <s v="2019-06-29"/>
    <s v="PJM_WCAP_A"/>
    <x v="1"/>
    <x v="0"/>
    <x v="0"/>
    <x v="0"/>
  </r>
  <r>
    <n v="2019"/>
    <s v="117"/>
    <s v="4470127"/>
    <s v="413"/>
    <n v="-15810.42"/>
    <s v="Capacity Rev from WPCo"/>
    <n v="6"/>
    <m/>
    <s v="G0000117"/>
    <s v="PJM"/>
    <n v="0"/>
    <s v="2019-06-30"/>
    <s v="PJM_WCAP_A"/>
    <x v="1"/>
    <x v="0"/>
    <x v="0"/>
    <x v="0"/>
  </r>
  <r>
    <n v="2019"/>
    <s v="117"/>
    <s v="4470131"/>
    <m/>
    <n v="-9167.75"/>
    <s v="1200 - Day-Ahead Spot Market E"/>
    <n v="6"/>
    <s v="KWH"/>
    <s v="G0000117"/>
    <s v="PJM"/>
    <n v="-361146"/>
    <s v="2019-06-01"/>
    <s v="PJM_ER8037"/>
    <x v="0"/>
    <x v="0"/>
    <x v="0"/>
    <x v="0"/>
  </r>
  <r>
    <n v="2019"/>
    <s v="117"/>
    <s v="4470131"/>
    <m/>
    <n v="9164.36"/>
    <s v="1200 - Day-Ahead Spot Market E"/>
    <n v="6"/>
    <s v="KWH"/>
    <s v="G0000117"/>
    <s v="PJM"/>
    <n v="361012"/>
    <s v="2019-06-30"/>
    <s v="PJM_A_8055"/>
    <x v="0"/>
    <x v="0"/>
    <x v="0"/>
    <x v="0"/>
  </r>
  <r>
    <n v="2019"/>
    <s v="117"/>
    <s v="4470131"/>
    <m/>
    <n v="16142.19"/>
    <s v="1200 - Day-Ahead Spot Market E"/>
    <n v="6"/>
    <s v="KWH"/>
    <s v="G0000117"/>
    <s v="PJM"/>
    <n v="678373"/>
    <s v="2019-06-30"/>
    <s v="PJM_E_3598"/>
    <x v="0"/>
    <x v="0"/>
    <x v="0"/>
    <x v="0"/>
  </r>
  <r>
    <n v="2019"/>
    <s v="117"/>
    <s v="4470131"/>
    <m/>
    <n v="-199.67"/>
    <s v="1205 - Balancing Spot Market E"/>
    <n v="6"/>
    <s v="KWH"/>
    <s v="G0000117"/>
    <s v="PJM"/>
    <n v="-6882"/>
    <s v="2019-06-01"/>
    <s v="PJM_ER8037"/>
    <x v="0"/>
    <x v="0"/>
    <x v="0"/>
    <x v="0"/>
  </r>
  <r>
    <n v="2019"/>
    <s v="117"/>
    <s v="4470131"/>
    <m/>
    <n v="199.59"/>
    <s v="1205 - Balancing Spot Market E"/>
    <n v="6"/>
    <s v="KWH"/>
    <s v="G0000117"/>
    <s v="PJM"/>
    <n v="6878"/>
    <s v="2019-06-30"/>
    <s v="PJM_A_8055"/>
    <x v="0"/>
    <x v="0"/>
    <x v="0"/>
    <x v="0"/>
  </r>
  <r>
    <n v="2019"/>
    <s v="117"/>
    <s v="4470131"/>
    <m/>
    <n v="340.83"/>
    <s v="1205 - Balancing Spot Market E"/>
    <n v="6"/>
    <s v="KWH"/>
    <s v="G0000117"/>
    <s v="PJM"/>
    <n v="10182"/>
    <s v="2019-06-30"/>
    <s v="PJM_E_3598"/>
    <x v="0"/>
    <x v="0"/>
    <x v="0"/>
    <x v="0"/>
  </r>
  <r>
    <n v="2019"/>
    <s v="117"/>
    <s v="4470131"/>
    <m/>
    <n v="-251.24"/>
    <s v="1210 - Day-Ahead Transmission"/>
    <n v="6"/>
    <m/>
    <s v="G0000117"/>
    <s v="PJM"/>
    <n v="0"/>
    <s v="2019-06-01"/>
    <s v="PJM_ER8037"/>
    <x v="0"/>
    <x v="0"/>
    <x v="0"/>
    <x v="0"/>
  </r>
  <r>
    <n v="2019"/>
    <s v="117"/>
    <s v="4470131"/>
    <m/>
    <n v="251.16"/>
    <s v="1210 - Day-Ahead Transmission"/>
    <n v="6"/>
    <m/>
    <s v="G0000117"/>
    <s v="PJM"/>
    <n v="0"/>
    <s v="2019-06-30"/>
    <s v="PJM_A_8055"/>
    <x v="0"/>
    <x v="0"/>
    <x v="0"/>
    <x v="0"/>
  </r>
  <r>
    <n v="2019"/>
    <s v="117"/>
    <s v="4470131"/>
    <m/>
    <n v="191.51"/>
    <s v="1210 - Day-Ahead Transmission"/>
    <n v="6"/>
    <m/>
    <s v="G0000117"/>
    <s v="PJM"/>
    <n v="0"/>
    <s v="2019-06-30"/>
    <s v="PJM_E_3598"/>
    <x v="0"/>
    <x v="0"/>
    <x v="0"/>
    <x v="0"/>
  </r>
  <r>
    <n v="2019"/>
    <s v="117"/>
    <s v="4470131"/>
    <m/>
    <n v="-7.38"/>
    <s v="1215 - Balancing Transmission"/>
    <n v="6"/>
    <m/>
    <s v="G0000117"/>
    <s v="PJM"/>
    <n v="0"/>
    <s v="2019-06-01"/>
    <s v="PJM_ER8037"/>
    <x v="0"/>
    <x v="0"/>
    <x v="0"/>
    <x v="0"/>
  </r>
  <r>
    <n v="2019"/>
    <s v="117"/>
    <s v="4470131"/>
    <m/>
    <n v="7.38"/>
    <s v="1215 - Balancing Transmission"/>
    <n v="6"/>
    <m/>
    <s v="G0000117"/>
    <s v="PJM"/>
    <n v="0"/>
    <s v="2019-06-30"/>
    <s v="PJM_A_8055"/>
    <x v="0"/>
    <x v="0"/>
    <x v="0"/>
    <x v="0"/>
  </r>
  <r>
    <n v="2019"/>
    <s v="117"/>
    <s v="4470131"/>
    <m/>
    <n v="14.12"/>
    <s v="1215 - Balancing Transmission"/>
    <n v="6"/>
    <m/>
    <s v="G0000117"/>
    <s v="PJM"/>
    <n v="0"/>
    <s v="2019-06-30"/>
    <s v="PJM_E_3598"/>
    <x v="0"/>
    <x v="0"/>
    <x v="0"/>
    <x v="0"/>
  </r>
  <r>
    <n v="2019"/>
    <s v="117"/>
    <s v="4470131"/>
    <m/>
    <n v="-9"/>
    <s v="1220 - Day-Ahead Transmission"/>
    <n v="6"/>
    <m/>
    <s v="G0000117"/>
    <s v="PJM"/>
    <n v="0"/>
    <s v="2019-06-01"/>
    <s v="PJM_ER8037"/>
    <x v="0"/>
    <x v="0"/>
    <x v="0"/>
    <x v="0"/>
  </r>
  <r>
    <n v="2019"/>
    <s v="117"/>
    <s v="4470131"/>
    <m/>
    <n v="9.01"/>
    <s v="1220 - Day-Ahead Transmission"/>
    <n v="6"/>
    <m/>
    <s v="G0000117"/>
    <s v="PJM"/>
    <n v="0"/>
    <s v="2019-06-30"/>
    <s v="PJM_A_8055"/>
    <x v="0"/>
    <x v="0"/>
    <x v="0"/>
    <x v="0"/>
  </r>
  <r>
    <n v="2019"/>
    <s v="117"/>
    <s v="4470131"/>
    <m/>
    <n v="1.03"/>
    <s v="1220 - Day-Ahead Transmission"/>
    <n v="6"/>
    <m/>
    <s v="G0000117"/>
    <s v="PJM"/>
    <n v="0"/>
    <s v="2019-06-30"/>
    <s v="PJM_E_3598"/>
    <x v="0"/>
    <x v="0"/>
    <x v="0"/>
    <x v="0"/>
  </r>
  <r>
    <n v="2019"/>
    <s v="117"/>
    <s v="4470131"/>
    <m/>
    <n v="-0.74"/>
    <s v="1225 - Balancing Transmission"/>
    <n v="6"/>
    <m/>
    <s v="G0000117"/>
    <s v="PJM"/>
    <n v="0"/>
    <s v="2019-06-01"/>
    <s v="PJM_ER8037"/>
    <x v="0"/>
    <x v="0"/>
    <x v="0"/>
    <x v="0"/>
  </r>
  <r>
    <n v="2019"/>
    <s v="117"/>
    <s v="4470131"/>
    <m/>
    <n v="0.74"/>
    <s v="1225 - Balancing Transmission"/>
    <n v="6"/>
    <m/>
    <s v="G0000117"/>
    <s v="PJM"/>
    <n v="0"/>
    <s v="2019-06-30"/>
    <s v="PJM_A_8055"/>
    <x v="0"/>
    <x v="0"/>
    <x v="0"/>
    <x v="0"/>
  </r>
  <r>
    <n v="2019"/>
    <s v="117"/>
    <s v="4470131"/>
    <m/>
    <n v="3.86"/>
    <s v="1225 - Balancing Transmission"/>
    <n v="6"/>
    <m/>
    <s v="G0000117"/>
    <s v="PJM"/>
    <n v="0"/>
    <s v="2019-06-30"/>
    <s v="PJM_E_3598"/>
    <x v="0"/>
    <x v="0"/>
    <x v="0"/>
    <x v="0"/>
  </r>
  <r>
    <n v="2019"/>
    <s v="117"/>
    <s v="4470131"/>
    <m/>
    <n v="0.81"/>
    <s v="1230 - Inadvertent Interchange"/>
    <n v="6"/>
    <m/>
    <s v="G0000117"/>
    <s v="PJM"/>
    <n v="0"/>
    <s v="2019-06-01"/>
    <s v="PJM_ER8037"/>
    <x v="0"/>
    <x v="0"/>
    <x v="0"/>
    <x v="0"/>
  </r>
  <r>
    <n v="2019"/>
    <s v="117"/>
    <s v="4470131"/>
    <m/>
    <n v="-0.84"/>
    <s v="1230 - Inadvertent Interchange"/>
    <n v="6"/>
    <m/>
    <s v="G0000117"/>
    <s v="PJM"/>
    <n v="0"/>
    <s v="2019-06-30"/>
    <s v="PJM_A_8055"/>
    <x v="0"/>
    <x v="0"/>
    <x v="0"/>
    <x v="0"/>
  </r>
  <r>
    <n v="2019"/>
    <s v="117"/>
    <s v="4470131"/>
    <m/>
    <n v="-1.73"/>
    <s v="1230 - Inadvertent Interchange"/>
    <n v="6"/>
    <m/>
    <s v="G0000117"/>
    <s v="PJM"/>
    <n v="0"/>
    <s v="2019-06-30"/>
    <s v="PJM_E_3598"/>
    <x v="0"/>
    <x v="0"/>
    <x v="0"/>
    <x v="0"/>
  </r>
  <r>
    <n v="2019"/>
    <s v="117"/>
    <s v="4470131"/>
    <m/>
    <n v="0.62"/>
    <s v="1242 - Day-Ahead Load Response"/>
    <n v="6"/>
    <m/>
    <s v="G0000117"/>
    <s v="PJM"/>
    <n v="0"/>
    <s v="2019-06-30"/>
    <s v="PJM_A_8055"/>
    <x v="0"/>
    <x v="0"/>
    <x v="0"/>
    <x v="0"/>
  </r>
  <r>
    <n v="2019"/>
    <s v="117"/>
    <s v="4470131"/>
    <m/>
    <n v="-0.31"/>
    <s v="1250 - Meter Error Correction"/>
    <n v="6"/>
    <m/>
    <s v="G0000117"/>
    <s v="PJM"/>
    <n v="0"/>
    <s v="2019-06-30"/>
    <s v="PJM_A_8055"/>
    <x v="0"/>
    <x v="0"/>
    <x v="0"/>
    <x v="0"/>
  </r>
  <r>
    <n v="2019"/>
    <s v="117"/>
    <s v="4470131"/>
    <m/>
    <n v="-0.37"/>
    <s v="1250A - Adj. to Meter Error Co"/>
    <n v="6"/>
    <m/>
    <s v="G0000117"/>
    <s v="PJM"/>
    <n v="0"/>
    <s v="2019-06-30"/>
    <s v="PJM_A_8055"/>
    <x v="0"/>
    <x v="0"/>
    <x v="0"/>
    <x v="0"/>
  </r>
  <r>
    <n v="2019"/>
    <s v="117"/>
    <s v="4470131"/>
    <m/>
    <n v="-79.94"/>
    <s v="1301 - Schedule 9-1: Control A"/>
    <n v="6"/>
    <m/>
    <s v="G0000117"/>
    <s v="PJM"/>
    <n v="0"/>
    <s v="2019-06-01"/>
    <s v="PJM_ER8037"/>
    <x v="0"/>
    <x v="0"/>
    <x v="0"/>
    <x v="0"/>
  </r>
  <r>
    <n v="2019"/>
    <s v="117"/>
    <s v="4470131"/>
    <m/>
    <n v="79.91"/>
    <s v="1301 - Schedule 9-1: Control A"/>
    <n v="6"/>
    <m/>
    <s v="G0000117"/>
    <s v="PJM"/>
    <n v="0"/>
    <s v="2019-06-30"/>
    <s v="PJM_A_8055"/>
    <x v="0"/>
    <x v="0"/>
    <x v="0"/>
    <x v="0"/>
  </r>
  <r>
    <n v="2019"/>
    <s v="117"/>
    <s v="4470131"/>
    <m/>
    <n v="149.5"/>
    <s v="1301 - Schedule 9-1: Control A"/>
    <n v="6"/>
    <m/>
    <s v="G0000117"/>
    <s v="PJM"/>
    <n v="0"/>
    <s v="2019-06-30"/>
    <s v="PJM_E_3598"/>
    <x v="0"/>
    <x v="0"/>
    <x v="0"/>
    <x v="0"/>
  </r>
  <r>
    <n v="2019"/>
    <s v="117"/>
    <s v="4470131"/>
    <m/>
    <n v="-20.48"/>
    <s v="1303 - Schedule 9-3: Market Su"/>
    <n v="6"/>
    <m/>
    <s v="G0000117"/>
    <s v="PJM"/>
    <n v="0"/>
    <s v="2019-06-01"/>
    <s v="PJM_ER8037"/>
    <x v="0"/>
    <x v="0"/>
    <x v="0"/>
    <x v="0"/>
  </r>
  <r>
    <n v="2019"/>
    <s v="117"/>
    <s v="4470131"/>
    <m/>
    <n v="20.47"/>
    <s v="1303 - Schedule 9-3: Market Su"/>
    <n v="6"/>
    <m/>
    <s v="G0000117"/>
    <s v="PJM"/>
    <n v="0"/>
    <s v="2019-06-30"/>
    <s v="PJM_A_8055"/>
    <x v="0"/>
    <x v="0"/>
    <x v="0"/>
    <x v="0"/>
  </r>
  <r>
    <n v="2019"/>
    <s v="117"/>
    <s v="4470131"/>
    <m/>
    <n v="37.520000000000003"/>
    <s v="1303 - Schedule 9-3: Market Su"/>
    <n v="6"/>
    <m/>
    <s v="G0000117"/>
    <s v="PJM"/>
    <n v="0"/>
    <s v="2019-06-30"/>
    <s v="PJM_E_3598"/>
    <x v="0"/>
    <x v="0"/>
    <x v="0"/>
    <x v="0"/>
  </r>
  <r>
    <n v="2019"/>
    <s v="117"/>
    <s v="4470131"/>
    <m/>
    <n v="-0.67"/>
    <s v="1304 - Schedule 9-4: Regulatio"/>
    <n v="6"/>
    <m/>
    <s v="G0000117"/>
    <s v="PJM"/>
    <n v="0"/>
    <s v="2019-06-01"/>
    <s v="PJM_ER8037"/>
    <x v="0"/>
    <x v="0"/>
    <x v="0"/>
    <x v="0"/>
  </r>
  <r>
    <n v="2019"/>
    <s v="117"/>
    <s v="4470131"/>
    <m/>
    <n v="0.67"/>
    <s v="1304 - Schedule 9-4: Regulatio"/>
    <n v="6"/>
    <m/>
    <s v="G0000117"/>
    <s v="PJM"/>
    <n v="0"/>
    <s v="2019-06-30"/>
    <s v="PJM_A_8055"/>
    <x v="0"/>
    <x v="0"/>
    <x v="0"/>
    <x v="0"/>
  </r>
  <r>
    <n v="2019"/>
    <s v="117"/>
    <s v="4470131"/>
    <m/>
    <n v="1.1100000000000001"/>
    <s v="1304 - Schedule 9-4: Regulatio"/>
    <n v="6"/>
    <m/>
    <s v="G0000117"/>
    <s v="PJM"/>
    <n v="0"/>
    <s v="2019-06-30"/>
    <s v="PJM_E_3598"/>
    <x v="0"/>
    <x v="0"/>
    <x v="0"/>
    <x v="0"/>
  </r>
  <r>
    <n v="2019"/>
    <s v="117"/>
    <s v="4470131"/>
    <m/>
    <n v="-5.27"/>
    <s v="1305 - Schedule 9-5: Capacity"/>
    <n v="6"/>
    <m/>
    <s v="G0000117"/>
    <s v="PJM"/>
    <n v="0"/>
    <s v="2019-06-01"/>
    <s v="PJM_ER8037"/>
    <x v="0"/>
    <x v="0"/>
    <x v="0"/>
    <x v="0"/>
  </r>
  <r>
    <n v="2019"/>
    <s v="117"/>
    <s v="4470131"/>
    <m/>
    <n v="5.27"/>
    <s v="1305 - Schedule 9-5: Capacity"/>
    <n v="6"/>
    <m/>
    <s v="G0000117"/>
    <s v="PJM"/>
    <n v="0"/>
    <s v="2019-06-30"/>
    <s v="PJM_A_8055"/>
    <x v="0"/>
    <x v="0"/>
    <x v="0"/>
    <x v="0"/>
  </r>
  <r>
    <n v="2019"/>
    <s v="117"/>
    <s v="4470131"/>
    <m/>
    <n v="8.4"/>
    <s v="1305 - Schedule 9-5: Capacity"/>
    <n v="6"/>
    <m/>
    <s v="G0000117"/>
    <s v="PJM"/>
    <n v="0"/>
    <s v="2019-06-30"/>
    <s v="PJM_E_3598"/>
    <x v="0"/>
    <x v="0"/>
    <x v="0"/>
    <x v="0"/>
  </r>
  <r>
    <n v="2019"/>
    <s v="117"/>
    <s v="4470131"/>
    <m/>
    <n v="1.63"/>
    <s v="1307 - Schedule 9-3 Offset: Ma"/>
    <n v="6"/>
    <m/>
    <s v="G0000117"/>
    <s v="PJM"/>
    <n v="0"/>
    <s v="2019-06-01"/>
    <s v="PJM_ER8037"/>
    <x v="0"/>
    <x v="0"/>
    <x v="0"/>
    <x v="0"/>
  </r>
  <r>
    <n v="2019"/>
    <s v="117"/>
    <s v="4470131"/>
    <m/>
    <n v="-1.63"/>
    <s v="1307 - Schedule 9-3 Offset: Ma"/>
    <n v="6"/>
    <m/>
    <s v="G0000117"/>
    <s v="PJM"/>
    <n v="0"/>
    <s v="2019-06-30"/>
    <s v="PJM_A_8055"/>
    <x v="0"/>
    <x v="0"/>
    <x v="0"/>
    <x v="0"/>
  </r>
  <r>
    <n v="2019"/>
    <s v="117"/>
    <s v="4470131"/>
    <m/>
    <n v="-2.93"/>
    <s v="1307 - Schedule 9-3 Offset: Ma"/>
    <n v="6"/>
    <m/>
    <s v="G0000117"/>
    <s v="PJM"/>
    <n v="0"/>
    <s v="2019-06-30"/>
    <s v="PJM_E_3598"/>
    <x v="0"/>
    <x v="0"/>
    <x v="0"/>
    <x v="0"/>
  </r>
  <r>
    <n v="2019"/>
    <s v="117"/>
    <s v="4470131"/>
    <m/>
    <n v="8.9"/>
    <s v="1308 - Schedule 9-1: Control A"/>
    <n v="6"/>
    <m/>
    <s v="G0000117"/>
    <s v="PJM"/>
    <n v="0"/>
    <s v="2019-06-01"/>
    <s v="PJM_ER8037"/>
    <x v="0"/>
    <x v="0"/>
    <x v="0"/>
    <x v="0"/>
  </r>
  <r>
    <n v="2019"/>
    <s v="117"/>
    <s v="4470131"/>
    <m/>
    <n v="-8.9"/>
    <s v="1308 - Schedule 9-1: Control A"/>
    <n v="6"/>
    <m/>
    <s v="G0000117"/>
    <s v="PJM"/>
    <n v="0"/>
    <s v="2019-06-30"/>
    <s v="PJM_A_8055"/>
    <x v="0"/>
    <x v="0"/>
    <x v="0"/>
    <x v="0"/>
  </r>
  <r>
    <n v="2019"/>
    <s v="117"/>
    <s v="4470131"/>
    <m/>
    <n v="-16.66"/>
    <s v="1308 - Schedule 9-1: Control A"/>
    <n v="6"/>
    <m/>
    <s v="G0000117"/>
    <s v="PJM"/>
    <n v="0"/>
    <s v="2019-06-30"/>
    <s v="PJM_E_3598"/>
    <x v="0"/>
    <x v="0"/>
    <x v="0"/>
    <x v="0"/>
  </r>
  <r>
    <n v="2019"/>
    <s v="117"/>
    <s v="4470131"/>
    <m/>
    <n v="2.17"/>
    <s v="1310 - Schedule 9-3: Market Su"/>
    <n v="6"/>
    <m/>
    <s v="G0000117"/>
    <s v="PJM"/>
    <n v="0"/>
    <s v="2019-06-01"/>
    <s v="PJM_ER8037"/>
    <x v="0"/>
    <x v="0"/>
    <x v="0"/>
    <x v="0"/>
  </r>
  <r>
    <n v="2019"/>
    <s v="117"/>
    <s v="4470131"/>
    <m/>
    <n v="-2.16"/>
    <s v="1310 - Schedule 9-3: Market Su"/>
    <n v="6"/>
    <m/>
    <s v="G0000117"/>
    <s v="PJM"/>
    <n v="0"/>
    <s v="2019-06-30"/>
    <s v="PJM_A_8055"/>
    <x v="0"/>
    <x v="0"/>
    <x v="0"/>
    <x v="0"/>
  </r>
  <r>
    <n v="2019"/>
    <s v="117"/>
    <s v="4470131"/>
    <m/>
    <n v="-3.9"/>
    <s v="1310 - Schedule 9-3: Market Su"/>
    <n v="6"/>
    <m/>
    <s v="G0000117"/>
    <s v="PJM"/>
    <n v="0"/>
    <s v="2019-06-30"/>
    <s v="PJM_E_3598"/>
    <x v="0"/>
    <x v="0"/>
    <x v="0"/>
    <x v="0"/>
  </r>
  <r>
    <n v="2019"/>
    <s v="117"/>
    <s v="4470131"/>
    <m/>
    <n v="-0.23"/>
    <s v="1311 - Schedule 9-4: Regulatio"/>
    <n v="6"/>
    <m/>
    <s v="G0000117"/>
    <s v="PJM"/>
    <n v="0"/>
    <s v="2019-06-30"/>
    <s v="PJM_E_3598"/>
    <x v="0"/>
    <x v="0"/>
    <x v="0"/>
    <x v="0"/>
  </r>
  <r>
    <n v="2019"/>
    <s v="117"/>
    <s v="4470131"/>
    <m/>
    <n v="0.31"/>
    <s v="1312 - Schedule 9-5: Capacity"/>
    <n v="6"/>
    <m/>
    <s v="G0000117"/>
    <s v="PJM"/>
    <n v="0"/>
    <s v="2019-06-01"/>
    <s v="PJM_ER8037"/>
    <x v="0"/>
    <x v="0"/>
    <x v="0"/>
    <x v="0"/>
  </r>
  <r>
    <n v="2019"/>
    <s v="117"/>
    <s v="4470131"/>
    <m/>
    <n v="-0.31"/>
    <s v="1312 - Schedule 9-5: Capacity"/>
    <n v="6"/>
    <m/>
    <s v="G0000117"/>
    <s v="PJM"/>
    <n v="0"/>
    <s v="2019-06-30"/>
    <s v="PJM_A_8055"/>
    <x v="0"/>
    <x v="0"/>
    <x v="0"/>
    <x v="0"/>
  </r>
  <r>
    <n v="2019"/>
    <s v="117"/>
    <s v="4470131"/>
    <m/>
    <n v="-0.9"/>
    <s v="1312 - Schedule 9-5: Capacity"/>
    <n v="6"/>
    <m/>
    <s v="G0000117"/>
    <s v="PJM"/>
    <n v="0"/>
    <s v="2019-06-30"/>
    <s v="PJM_E_3598"/>
    <x v="0"/>
    <x v="0"/>
    <x v="0"/>
    <x v="0"/>
  </r>
  <r>
    <n v="2019"/>
    <s v="117"/>
    <s v="4470131"/>
    <m/>
    <n v="-1.63"/>
    <s v="1313 - Schedule 9-PJMSettlemen"/>
    <n v="6"/>
    <m/>
    <s v="G0000117"/>
    <s v="PJM"/>
    <n v="0"/>
    <s v="2019-06-01"/>
    <s v="PJM_ER8037"/>
    <x v="0"/>
    <x v="0"/>
    <x v="0"/>
    <x v="0"/>
  </r>
  <r>
    <n v="2019"/>
    <s v="117"/>
    <s v="4470131"/>
    <m/>
    <n v="1.63"/>
    <s v="1313 - Schedule 9-PJMSettlemen"/>
    <n v="6"/>
    <m/>
    <s v="G0000117"/>
    <s v="PJM"/>
    <n v="0"/>
    <s v="2019-06-30"/>
    <s v="PJM_A_8055"/>
    <x v="0"/>
    <x v="0"/>
    <x v="0"/>
    <x v="0"/>
  </r>
  <r>
    <n v="2019"/>
    <s v="117"/>
    <s v="4470131"/>
    <m/>
    <n v="2.93"/>
    <s v="1313 - Schedule 9-PJMSettlemen"/>
    <n v="6"/>
    <m/>
    <s v="G0000117"/>
    <s v="PJM"/>
    <n v="0"/>
    <s v="2019-06-30"/>
    <s v="PJM_E_3598"/>
    <x v="0"/>
    <x v="0"/>
    <x v="0"/>
    <x v="0"/>
  </r>
  <r>
    <n v="2019"/>
    <s v="117"/>
    <s v="4470131"/>
    <m/>
    <n v="-2.1800000000000002"/>
    <s v="1314 - Schedule 9-Market Monit"/>
    <n v="6"/>
    <m/>
    <s v="G0000117"/>
    <s v="PJM"/>
    <n v="0"/>
    <s v="2019-06-01"/>
    <s v="PJM_ER8037"/>
    <x v="0"/>
    <x v="0"/>
    <x v="0"/>
    <x v="0"/>
  </r>
  <r>
    <n v="2019"/>
    <s v="117"/>
    <s v="4470131"/>
    <m/>
    <n v="2.1800000000000002"/>
    <s v="1314 - Schedule 9-Market Monit"/>
    <n v="6"/>
    <m/>
    <s v="G0000117"/>
    <s v="PJM"/>
    <n v="0"/>
    <s v="2019-06-30"/>
    <s v="PJM_A_8055"/>
    <x v="0"/>
    <x v="0"/>
    <x v="0"/>
    <x v="0"/>
  </r>
  <r>
    <n v="2019"/>
    <s v="117"/>
    <s v="4470131"/>
    <m/>
    <n v="3.98"/>
    <s v="1314 - Schedule 9-Market Monit"/>
    <n v="6"/>
    <m/>
    <s v="G0000117"/>
    <s v="PJM"/>
    <n v="0"/>
    <s v="2019-06-30"/>
    <s v="PJM_E_3598"/>
    <x v="0"/>
    <x v="0"/>
    <x v="0"/>
    <x v="0"/>
  </r>
  <r>
    <n v="2019"/>
    <s v="117"/>
    <s v="4470131"/>
    <m/>
    <n v="-28.73"/>
    <s v="1315 - Schedule 9-FERC: FERC A"/>
    <n v="6"/>
    <m/>
    <s v="G0000117"/>
    <s v="PJM"/>
    <n v="0"/>
    <s v="2019-06-01"/>
    <s v="PJM_ER8037"/>
    <x v="0"/>
    <x v="0"/>
    <x v="0"/>
    <x v="0"/>
  </r>
  <r>
    <n v="2019"/>
    <s v="117"/>
    <s v="4470131"/>
    <m/>
    <n v="28.7"/>
    <s v="1315 - Schedule 9-FERC: FERC A"/>
    <n v="6"/>
    <m/>
    <s v="G0000117"/>
    <s v="PJM"/>
    <n v="0"/>
    <s v="2019-06-30"/>
    <s v="PJM_A_8055"/>
    <x v="0"/>
    <x v="0"/>
    <x v="0"/>
    <x v="0"/>
  </r>
  <r>
    <n v="2019"/>
    <s v="117"/>
    <s v="4470131"/>
    <m/>
    <n v="53.72"/>
    <s v="1315 - Schedule 9-FERC: FERC A"/>
    <n v="6"/>
    <m/>
    <s v="G0000117"/>
    <s v="PJM"/>
    <n v="0"/>
    <s v="2019-06-30"/>
    <s v="PJM_E_3598"/>
    <x v="0"/>
    <x v="0"/>
    <x v="0"/>
    <x v="0"/>
  </r>
  <r>
    <n v="2019"/>
    <s v="117"/>
    <s v="4470131"/>
    <m/>
    <n v="-0.26"/>
    <s v="1316 - Schedule 9-OPSI: Organi"/>
    <n v="6"/>
    <m/>
    <s v="G0000117"/>
    <s v="PJM"/>
    <n v="0"/>
    <s v="2019-06-01"/>
    <s v="PJM_ER8037"/>
    <x v="0"/>
    <x v="0"/>
    <x v="0"/>
    <x v="0"/>
  </r>
  <r>
    <n v="2019"/>
    <s v="117"/>
    <s v="4470131"/>
    <m/>
    <n v="0.26"/>
    <s v="1316 - Schedule 9-OPSI: Organi"/>
    <n v="6"/>
    <m/>
    <s v="G0000117"/>
    <s v="PJM"/>
    <n v="0"/>
    <s v="2019-06-30"/>
    <s v="PJM_A_8055"/>
    <x v="0"/>
    <x v="0"/>
    <x v="0"/>
    <x v="0"/>
  </r>
  <r>
    <n v="2019"/>
    <s v="117"/>
    <s v="4470131"/>
    <m/>
    <n v="0.62"/>
    <s v="1316 - Schedule 9-OPSI: Organi"/>
    <n v="6"/>
    <m/>
    <s v="G0000117"/>
    <s v="PJM"/>
    <n v="0"/>
    <s v="2019-06-30"/>
    <s v="PJM_E_3598"/>
    <x v="0"/>
    <x v="0"/>
    <x v="0"/>
    <x v="0"/>
  </r>
  <r>
    <n v="2019"/>
    <s v="117"/>
    <s v="4470131"/>
    <m/>
    <n v="-5.39"/>
    <s v="1317 - Schedule 10-NERC: North"/>
    <n v="6"/>
    <m/>
    <s v="G0000117"/>
    <s v="PJM"/>
    <n v="0"/>
    <s v="2019-06-01"/>
    <s v="PJM_ER8037"/>
    <x v="0"/>
    <x v="0"/>
    <x v="0"/>
    <x v="0"/>
  </r>
  <r>
    <n v="2019"/>
    <s v="117"/>
    <s v="4470131"/>
    <m/>
    <n v="5.39"/>
    <s v="1317 - Schedule 10-NERC: North"/>
    <n v="6"/>
    <m/>
    <s v="G0000117"/>
    <s v="PJM"/>
    <n v="0"/>
    <s v="2019-06-30"/>
    <s v="PJM_A_8055"/>
    <x v="0"/>
    <x v="0"/>
    <x v="0"/>
    <x v="0"/>
  </r>
  <r>
    <n v="2019"/>
    <s v="117"/>
    <s v="4470131"/>
    <m/>
    <n v="10.07"/>
    <s v="1317 - Schedule 10-NERC: North"/>
    <n v="6"/>
    <m/>
    <s v="G0000117"/>
    <s v="PJM"/>
    <n v="0"/>
    <s v="2019-06-30"/>
    <s v="PJM_E_3598"/>
    <x v="0"/>
    <x v="0"/>
    <x v="0"/>
    <x v="0"/>
  </r>
  <r>
    <n v="2019"/>
    <s v="117"/>
    <s v="4470131"/>
    <m/>
    <n v="-8.31"/>
    <s v="1318 - Schedule 10-RFC: Reliab"/>
    <n v="6"/>
    <m/>
    <s v="G0000117"/>
    <s v="PJM"/>
    <n v="0"/>
    <s v="2019-06-01"/>
    <s v="PJM_ER8037"/>
    <x v="0"/>
    <x v="0"/>
    <x v="0"/>
    <x v="0"/>
  </r>
  <r>
    <n v="2019"/>
    <s v="117"/>
    <s v="4470131"/>
    <m/>
    <n v="8.31"/>
    <s v="1318 - Schedule 10-RFC: Reliab"/>
    <n v="6"/>
    <m/>
    <s v="G0000117"/>
    <s v="PJM"/>
    <n v="0"/>
    <s v="2019-06-30"/>
    <s v="PJM_A_8055"/>
    <x v="0"/>
    <x v="0"/>
    <x v="0"/>
    <x v="0"/>
  </r>
  <r>
    <n v="2019"/>
    <s v="117"/>
    <s v="4470131"/>
    <m/>
    <n v="15.47"/>
    <s v="1318 - Schedule 10-RFC: Reliab"/>
    <n v="6"/>
    <m/>
    <s v="G0000117"/>
    <s v="PJM"/>
    <n v="0"/>
    <s v="2019-06-30"/>
    <s v="PJM_E_3598"/>
    <x v="0"/>
    <x v="0"/>
    <x v="0"/>
    <x v="0"/>
  </r>
  <r>
    <n v="2019"/>
    <s v="117"/>
    <s v="4470131"/>
    <m/>
    <n v="-0.06"/>
    <s v="1319 - Schedule 9-CAPS: Consum"/>
    <n v="6"/>
    <m/>
    <s v="G0000117"/>
    <s v="PJM"/>
    <n v="0"/>
    <s v="2019-06-01"/>
    <s v="PJM_ER8037"/>
    <x v="0"/>
    <x v="0"/>
    <x v="0"/>
    <x v="0"/>
  </r>
  <r>
    <n v="2019"/>
    <s v="117"/>
    <s v="4470131"/>
    <m/>
    <n v="0.06"/>
    <s v="1319 - Schedule 9-CAPS: Consum"/>
    <n v="6"/>
    <m/>
    <s v="G0000117"/>
    <s v="PJM"/>
    <n v="0"/>
    <s v="2019-06-30"/>
    <s v="PJM_A_8055"/>
    <x v="0"/>
    <x v="0"/>
    <x v="0"/>
    <x v="0"/>
  </r>
  <r>
    <n v="2019"/>
    <s v="117"/>
    <s v="4470131"/>
    <m/>
    <n v="0.35"/>
    <s v="1319 - Schedule 9-CAPS: Consum"/>
    <n v="6"/>
    <m/>
    <s v="G0000117"/>
    <s v="PJM"/>
    <n v="0"/>
    <s v="2019-06-30"/>
    <s v="PJM_E_3598"/>
    <x v="0"/>
    <x v="0"/>
    <x v="0"/>
    <x v="0"/>
  </r>
  <r>
    <n v="2019"/>
    <s v="117"/>
    <s v="4470131"/>
    <m/>
    <n v="-19.29"/>
    <s v="1320 - Transmission Owner Sche"/>
    <n v="6"/>
    <m/>
    <s v="G0000117"/>
    <s v="PJM"/>
    <n v="0"/>
    <s v="2019-06-01"/>
    <s v="PJM_ER8037"/>
    <x v="0"/>
    <x v="0"/>
    <x v="0"/>
    <x v="0"/>
  </r>
  <r>
    <n v="2019"/>
    <s v="117"/>
    <s v="4470131"/>
    <m/>
    <n v="19.29"/>
    <s v="1320 - Transmission Owner Sche"/>
    <n v="6"/>
    <m/>
    <s v="G0000117"/>
    <s v="PJM"/>
    <n v="0"/>
    <s v="2019-06-30"/>
    <s v="PJM_A_8055"/>
    <x v="0"/>
    <x v="0"/>
    <x v="0"/>
    <x v="0"/>
  </r>
  <r>
    <n v="2019"/>
    <s v="117"/>
    <s v="4470131"/>
    <m/>
    <n v="36.06"/>
    <s v="1320 - Transmission Owner Sche"/>
    <n v="6"/>
    <m/>
    <s v="G0000117"/>
    <s v="PJM"/>
    <n v="0"/>
    <s v="2019-06-30"/>
    <s v="PJM_E_3598"/>
    <x v="0"/>
    <x v="0"/>
    <x v="0"/>
    <x v="0"/>
  </r>
  <r>
    <n v="2019"/>
    <s v="117"/>
    <s v="4470131"/>
    <m/>
    <n v="-21.7"/>
    <s v="1330 - Reactive Supply and Vol"/>
    <n v="6"/>
    <m/>
    <s v="G0000117"/>
    <s v="PJM"/>
    <n v="0"/>
    <s v="2019-06-01"/>
    <s v="PJM_ER8037"/>
    <x v="0"/>
    <x v="0"/>
    <x v="0"/>
    <x v="0"/>
  </r>
  <r>
    <n v="2019"/>
    <s v="117"/>
    <s v="4470131"/>
    <m/>
    <n v="31"/>
    <s v="1330 - Reactive Supply and Vol"/>
    <n v="6"/>
    <m/>
    <s v="G0000117"/>
    <s v="PJM"/>
    <n v="0"/>
    <s v="2019-06-30"/>
    <s v="PJM_A_8055"/>
    <x v="0"/>
    <x v="0"/>
    <x v="0"/>
    <x v="0"/>
  </r>
  <r>
    <n v="2019"/>
    <s v="117"/>
    <s v="4470131"/>
    <m/>
    <n v="35.700000000000003"/>
    <s v="1330 - Reactive Supply and Vol"/>
    <n v="6"/>
    <m/>
    <s v="G0000117"/>
    <s v="PJM"/>
    <n v="0"/>
    <s v="2019-06-30"/>
    <s v="PJM_E_3598"/>
    <x v="0"/>
    <x v="0"/>
    <x v="0"/>
    <x v="0"/>
  </r>
  <r>
    <n v="2019"/>
    <s v="117"/>
    <s v="4470131"/>
    <m/>
    <n v="-40.159999999999997"/>
    <s v="1340 - Regulation and Frequenc"/>
    <n v="6"/>
    <m/>
    <s v="G0000117"/>
    <s v="PJM"/>
    <n v="0"/>
    <s v="2019-06-01"/>
    <s v="PJM_ER8037"/>
    <x v="0"/>
    <x v="0"/>
    <x v="0"/>
    <x v="0"/>
  </r>
  <r>
    <n v="2019"/>
    <s v="117"/>
    <s v="4470131"/>
    <m/>
    <n v="40.14"/>
    <s v="1340 - Regulation and Frequenc"/>
    <n v="6"/>
    <m/>
    <s v="G0000117"/>
    <s v="PJM"/>
    <n v="0"/>
    <s v="2019-06-30"/>
    <s v="PJM_A_8055"/>
    <x v="0"/>
    <x v="0"/>
    <x v="0"/>
    <x v="0"/>
  </r>
  <r>
    <n v="2019"/>
    <s v="117"/>
    <s v="4470131"/>
    <m/>
    <n v="63.3"/>
    <s v="1340 - Regulation and Frequenc"/>
    <n v="6"/>
    <m/>
    <s v="G0000117"/>
    <s v="PJM"/>
    <n v="0"/>
    <s v="2019-06-30"/>
    <s v="PJM_E_3598"/>
    <x v="0"/>
    <x v="0"/>
    <x v="0"/>
    <x v="0"/>
  </r>
  <r>
    <n v="2019"/>
    <s v="117"/>
    <s v="4470131"/>
    <m/>
    <n v="-17.920000000000002"/>
    <s v="1360 - Synchronized Reserve Ti"/>
    <n v="6"/>
    <m/>
    <s v="G0000117"/>
    <s v="PJM"/>
    <n v="0"/>
    <s v="2019-06-01"/>
    <s v="PJM_ER8037"/>
    <x v="0"/>
    <x v="0"/>
    <x v="0"/>
    <x v="0"/>
  </r>
  <r>
    <n v="2019"/>
    <s v="117"/>
    <s v="4470131"/>
    <m/>
    <n v="17.920000000000002"/>
    <s v="1360 - Synchronized Reserve Ti"/>
    <n v="6"/>
    <m/>
    <s v="G0000117"/>
    <s v="PJM"/>
    <n v="0"/>
    <s v="2019-06-30"/>
    <s v="PJM_A_8055"/>
    <x v="0"/>
    <x v="0"/>
    <x v="0"/>
    <x v="0"/>
  </r>
  <r>
    <n v="2019"/>
    <s v="117"/>
    <s v="4470131"/>
    <m/>
    <n v="16.72"/>
    <s v="1360 - Synchronized Reserve Ti"/>
    <n v="6"/>
    <m/>
    <s v="G0000117"/>
    <s v="PJM"/>
    <n v="0"/>
    <s v="2019-06-30"/>
    <s v="PJM_E_3598"/>
    <x v="0"/>
    <x v="0"/>
    <x v="0"/>
    <x v="0"/>
  </r>
  <r>
    <n v="2019"/>
    <s v="117"/>
    <s v="4470131"/>
    <m/>
    <n v="0.02"/>
    <s v="1360A - Adj. to Synchronized R"/>
    <n v="6"/>
    <m/>
    <s v="G0000117"/>
    <s v="PJM"/>
    <n v="0"/>
    <s v="2019-06-30"/>
    <s v="PJM_A_8055"/>
    <x v="0"/>
    <x v="0"/>
    <x v="0"/>
    <x v="0"/>
  </r>
  <r>
    <n v="2019"/>
    <s v="117"/>
    <s v="4470131"/>
    <m/>
    <n v="-5.27"/>
    <s v="1362 - Non-Synchronized Reserv"/>
    <n v="6"/>
    <m/>
    <s v="G0000117"/>
    <s v="PJM"/>
    <n v="0"/>
    <s v="2019-06-01"/>
    <s v="PJM_ER8037"/>
    <x v="0"/>
    <x v="0"/>
    <x v="0"/>
    <x v="0"/>
  </r>
  <r>
    <n v="2019"/>
    <s v="117"/>
    <s v="4470131"/>
    <m/>
    <n v="5.26"/>
    <s v="1362 - Non-Synchronized Reserv"/>
    <n v="6"/>
    <m/>
    <s v="G0000117"/>
    <s v="PJM"/>
    <n v="0"/>
    <s v="2019-06-30"/>
    <s v="PJM_A_8055"/>
    <x v="0"/>
    <x v="0"/>
    <x v="0"/>
    <x v="0"/>
  </r>
  <r>
    <n v="2019"/>
    <s v="117"/>
    <s v="4470131"/>
    <m/>
    <n v="6.03"/>
    <s v="1362 - Non-Synchronized Reserv"/>
    <n v="6"/>
    <m/>
    <s v="G0000117"/>
    <s v="PJM"/>
    <n v="0"/>
    <s v="2019-06-30"/>
    <s v="PJM_E_3598"/>
    <x v="0"/>
    <x v="0"/>
    <x v="0"/>
    <x v="0"/>
  </r>
  <r>
    <n v="2019"/>
    <s v="117"/>
    <s v="4470131"/>
    <m/>
    <n v="-0.03"/>
    <s v="1362A - Non-Synchronized Reser"/>
    <n v="6"/>
    <m/>
    <s v="G0000117"/>
    <s v="PJM"/>
    <n v="0"/>
    <s v="2019-06-30"/>
    <s v="PJM_A_8055"/>
    <x v="0"/>
    <x v="0"/>
    <x v="0"/>
    <x v="0"/>
  </r>
  <r>
    <n v="2019"/>
    <s v="117"/>
    <s v="4470131"/>
    <m/>
    <n v="-0.4"/>
    <s v="1365 - Day-Ahead Scheduling Re"/>
    <n v="6"/>
    <m/>
    <s v="G0000117"/>
    <s v="PJM"/>
    <n v="0"/>
    <s v="2019-06-01"/>
    <s v="PJM_ER8037"/>
    <x v="0"/>
    <x v="0"/>
    <x v="0"/>
    <x v="0"/>
  </r>
  <r>
    <n v="2019"/>
    <s v="117"/>
    <s v="4470131"/>
    <m/>
    <n v="0.4"/>
    <s v="1365 - Day-Ahead Scheduling Re"/>
    <n v="6"/>
    <m/>
    <s v="G0000117"/>
    <s v="PJM"/>
    <n v="0"/>
    <s v="2019-06-30"/>
    <s v="PJM_A_8055"/>
    <x v="0"/>
    <x v="0"/>
    <x v="0"/>
    <x v="0"/>
  </r>
  <r>
    <n v="2019"/>
    <s v="117"/>
    <s v="4470131"/>
    <m/>
    <n v="14.29"/>
    <s v="1365 - Day-Ahead Scheduling Re"/>
    <n v="6"/>
    <m/>
    <s v="G0000117"/>
    <s v="PJM"/>
    <n v="0"/>
    <s v="2019-06-30"/>
    <s v="PJM_E_3598"/>
    <x v="0"/>
    <x v="0"/>
    <x v="0"/>
    <x v="0"/>
  </r>
  <r>
    <n v="2019"/>
    <s v="117"/>
    <s v="4470131"/>
    <m/>
    <n v="0.04"/>
    <s v="1365A - Adj. to Day-ahead Sche"/>
    <n v="6"/>
    <m/>
    <s v="G0000117"/>
    <s v="PJM"/>
    <n v="0"/>
    <s v="2019-06-30"/>
    <s v="PJM_A_8055"/>
    <x v="0"/>
    <x v="0"/>
    <x v="0"/>
    <x v="0"/>
  </r>
  <r>
    <n v="2019"/>
    <s v="117"/>
    <s v="4470131"/>
    <m/>
    <n v="-7.64"/>
    <s v="1370 - Day-Ahead Operating Res"/>
    <n v="6"/>
    <m/>
    <s v="G0000117"/>
    <s v="PJM"/>
    <n v="0"/>
    <s v="2019-06-01"/>
    <s v="PJM_ER8037"/>
    <x v="0"/>
    <x v="0"/>
    <x v="0"/>
    <x v="0"/>
  </r>
  <r>
    <n v="2019"/>
    <s v="117"/>
    <s v="4470131"/>
    <m/>
    <n v="7.64"/>
    <s v="1370 - Day-Ahead Operating Res"/>
    <n v="6"/>
    <m/>
    <s v="G0000117"/>
    <s v="PJM"/>
    <n v="0"/>
    <s v="2019-06-30"/>
    <s v="PJM_A_8055"/>
    <x v="0"/>
    <x v="0"/>
    <x v="0"/>
    <x v="0"/>
  </r>
  <r>
    <n v="2019"/>
    <s v="117"/>
    <s v="4470131"/>
    <m/>
    <n v="25.88"/>
    <s v="1370 - Day-Ahead Operating Res"/>
    <n v="6"/>
    <m/>
    <s v="G0000117"/>
    <s v="PJM"/>
    <n v="0"/>
    <s v="2019-06-30"/>
    <s v="PJM_E_3598"/>
    <x v="0"/>
    <x v="0"/>
    <x v="0"/>
    <x v="0"/>
  </r>
  <r>
    <n v="2019"/>
    <s v="117"/>
    <s v="4470131"/>
    <m/>
    <n v="-10.9"/>
    <s v="1375 - Balancing Operating Res"/>
    <n v="6"/>
    <m/>
    <s v="G0000117"/>
    <s v="PJM"/>
    <n v="0"/>
    <s v="2019-06-01"/>
    <s v="PJM_ER8037"/>
    <x v="0"/>
    <x v="0"/>
    <x v="0"/>
    <x v="0"/>
  </r>
  <r>
    <n v="2019"/>
    <s v="117"/>
    <s v="4470131"/>
    <m/>
    <n v="10.9"/>
    <s v="1375 - Balancing Operating Res"/>
    <n v="6"/>
    <m/>
    <s v="G0000117"/>
    <s v="PJM"/>
    <n v="0"/>
    <s v="2019-06-30"/>
    <s v="PJM_A_8055"/>
    <x v="0"/>
    <x v="0"/>
    <x v="0"/>
    <x v="0"/>
  </r>
  <r>
    <n v="2019"/>
    <s v="117"/>
    <s v="4470131"/>
    <m/>
    <n v="30.72"/>
    <s v="1375 - Balancing Operating Res"/>
    <n v="6"/>
    <m/>
    <s v="G0000117"/>
    <s v="PJM"/>
    <n v="0"/>
    <s v="2019-06-30"/>
    <s v="PJM_E_3598"/>
    <x v="0"/>
    <x v="0"/>
    <x v="0"/>
    <x v="0"/>
  </r>
  <r>
    <n v="2019"/>
    <s v="117"/>
    <s v="4470131"/>
    <m/>
    <n v="-0.28999999999999998"/>
    <s v="1375A - Adj. to Balancing Oper"/>
    <n v="6"/>
    <m/>
    <s v="G0000117"/>
    <s v="PJM"/>
    <n v="0"/>
    <s v="2019-06-30"/>
    <s v="PJM_A_8055"/>
    <x v="0"/>
    <x v="0"/>
    <x v="0"/>
    <x v="0"/>
  </r>
  <r>
    <n v="2019"/>
    <s v="117"/>
    <s v="4470131"/>
    <m/>
    <n v="-1.86"/>
    <s v="1380 - Black Start Service Cha"/>
    <n v="6"/>
    <m/>
    <s v="G0000117"/>
    <s v="PJM"/>
    <n v="0"/>
    <s v="2019-06-01"/>
    <s v="PJM_ER8037"/>
    <x v="0"/>
    <x v="0"/>
    <x v="0"/>
    <x v="0"/>
  </r>
  <r>
    <n v="2019"/>
    <s v="117"/>
    <s v="4470131"/>
    <m/>
    <n v="1.86"/>
    <s v="1380 - Black Start Service Cha"/>
    <n v="6"/>
    <m/>
    <s v="G0000117"/>
    <s v="PJM"/>
    <n v="0"/>
    <s v="2019-06-30"/>
    <s v="PJM_A_8055"/>
    <x v="0"/>
    <x v="0"/>
    <x v="0"/>
    <x v="0"/>
  </r>
  <r>
    <n v="2019"/>
    <s v="117"/>
    <s v="4470131"/>
    <m/>
    <n v="3"/>
    <s v="1380 - Black Start Service Cha"/>
    <n v="6"/>
    <m/>
    <s v="G0000117"/>
    <s v="PJM"/>
    <n v="0"/>
    <s v="2019-06-30"/>
    <s v="PJM_E_3598"/>
    <x v="0"/>
    <x v="0"/>
    <x v="0"/>
    <x v="0"/>
  </r>
  <r>
    <n v="2019"/>
    <s v="117"/>
    <s v="4470131"/>
    <m/>
    <n v="189.1"/>
    <s v="1400 - Load Reconciliation for"/>
    <n v="6"/>
    <m/>
    <s v="G0000117"/>
    <s v="PJM"/>
    <n v="0"/>
    <s v="2019-06-30"/>
    <s v="PJM_A_8055"/>
    <x v="0"/>
    <x v="0"/>
    <x v="0"/>
    <x v="0"/>
  </r>
  <r>
    <n v="2019"/>
    <s v="117"/>
    <s v="4470131"/>
    <m/>
    <n v="259.8"/>
    <s v="1400 - Load Reconciliation for"/>
    <n v="6"/>
    <m/>
    <s v="G0000117"/>
    <s v="PJM"/>
    <n v="0"/>
    <s v="2019-06-30"/>
    <s v="PJM_E_3598"/>
    <x v="0"/>
    <x v="0"/>
    <x v="0"/>
    <x v="0"/>
  </r>
  <r>
    <n v="2019"/>
    <s v="117"/>
    <s v="4470131"/>
    <m/>
    <n v="-0.31"/>
    <s v="1410 - Load Reconciliation for"/>
    <n v="6"/>
    <m/>
    <s v="G0000117"/>
    <s v="PJM"/>
    <n v="0"/>
    <s v="2019-06-30"/>
    <s v="PJM_A_8055"/>
    <x v="0"/>
    <x v="0"/>
    <x v="0"/>
    <x v="0"/>
  </r>
  <r>
    <n v="2019"/>
    <s v="117"/>
    <s v="4470131"/>
    <m/>
    <n v="-0.6"/>
    <s v="1410 - Load Reconciliation for"/>
    <n v="6"/>
    <m/>
    <s v="G0000117"/>
    <s v="PJM"/>
    <n v="0"/>
    <s v="2019-06-30"/>
    <s v="PJM_E_3598"/>
    <x v="0"/>
    <x v="0"/>
    <x v="0"/>
    <x v="0"/>
  </r>
  <r>
    <n v="2019"/>
    <s v="117"/>
    <s v="4470131"/>
    <m/>
    <n v="-1.24"/>
    <s v="1420 - Load Reconciliation for"/>
    <n v="6"/>
    <m/>
    <s v="G0000117"/>
    <s v="PJM"/>
    <n v="0"/>
    <s v="2019-06-30"/>
    <s v="PJM_A_8055"/>
    <x v="0"/>
    <x v="0"/>
    <x v="0"/>
    <x v="0"/>
  </r>
  <r>
    <n v="2019"/>
    <s v="117"/>
    <s v="4470131"/>
    <m/>
    <n v="-0.3"/>
    <s v="1420 - Load Reconciliation for"/>
    <n v="6"/>
    <m/>
    <s v="G0000117"/>
    <s v="PJM"/>
    <n v="0"/>
    <s v="2019-06-30"/>
    <s v="PJM_E_3598"/>
    <x v="0"/>
    <x v="0"/>
    <x v="0"/>
    <x v="0"/>
  </r>
  <r>
    <n v="2019"/>
    <s v="117"/>
    <s v="4470131"/>
    <m/>
    <n v="1.86"/>
    <s v="1440 - Load Reconciliation for"/>
    <n v="6"/>
    <m/>
    <s v="G0000117"/>
    <s v="PJM"/>
    <n v="0"/>
    <s v="2019-06-30"/>
    <s v="PJM_A_8055"/>
    <x v="0"/>
    <x v="0"/>
    <x v="0"/>
    <x v="0"/>
  </r>
  <r>
    <n v="2019"/>
    <s v="117"/>
    <s v="4470131"/>
    <m/>
    <n v="2.7"/>
    <s v="1440 - Load Reconciliation for"/>
    <n v="6"/>
    <m/>
    <s v="G0000117"/>
    <s v="PJM"/>
    <n v="0"/>
    <s v="2019-06-30"/>
    <s v="PJM_E_3598"/>
    <x v="0"/>
    <x v="0"/>
    <x v="0"/>
    <x v="0"/>
  </r>
  <r>
    <n v="2019"/>
    <s v="117"/>
    <s v="4470131"/>
    <m/>
    <n v="-0.3"/>
    <s v="1441 - Load Reconciliation for"/>
    <n v="6"/>
    <m/>
    <s v="G0000117"/>
    <s v="PJM"/>
    <n v="0"/>
    <s v="2019-06-30"/>
    <s v="PJM_E_3598"/>
    <x v="0"/>
    <x v="0"/>
    <x v="0"/>
    <x v="0"/>
  </r>
  <r>
    <n v="2019"/>
    <s v="117"/>
    <s v="4470131"/>
    <m/>
    <n v="0.31"/>
    <s v="1445 - Load Reconciliation for"/>
    <n v="6"/>
    <m/>
    <s v="G0000117"/>
    <s v="PJM"/>
    <n v="0"/>
    <s v="2019-06-30"/>
    <s v="PJM_A_8055"/>
    <x v="0"/>
    <x v="0"/>
    <x v="0"/>
    <x v="0"/>
  </r>
  <r>
    <n v="2019"/>
    <s v="117"/>
    <s v="4470131"/>
    <m/>
    <n v="0.9"/>
    <s v="1445 - Load Reconciliation for"/>
    <n v="6"/>
    <m/>
    <s v="G0000117"/>
    <s v="PJM"/>
    <n v="0"/>
    <s v="2019-06-30"/>
    <s v="PJM_E_3598"/>
    <x v="0"/>
    <x v="0"/>
    <x v="0"/>
    <x v="0"/>
  </r>
  <r>
    <n v="2019"/>
    <s v="117"/>
    <s v="4470131"/>
    <m/>
    <n v="0.3"/>
    <s v="1448 - Load Reconciliation for"/>
    <n v="6"/>
    <m/>
    <s v="G0000117"/>
    <s v="PJM"/>
    <n v="0"/>
    <s v="2019-06-30"/>
    <s v="PJM_E_3598"/>
    <x v="0"/>
    <x v="0"/>
    <x v="0"/>
    <x v="0"/>
  </r>
  <r>
    <n v="2019"/>
    <s v="117"/>
    <s v="4470131"/>
    <m/>
    <n v="0.31"/>
    <s v="1450 - Load Reconciliation for"/>
    <n v="6"/>
    <m/>
    <s v="G0000117"/>
    <s v="PJM"/>
    <n v="0"/>
    <s v="2019-06-30"/>
    <s v="PJM_A_8055"/>
    <x v="0"/>
    <x v="0"/>
    <x v="0"/>
    <x v="0"/>
  </r>
  <r>
    <n v="2019"/>
    <s v="117"/>
    <s v="4470131"/>
    <m/>
    <n v="0.6"/>
    <s v="1450 - Load Reconciliation for"/>
    <n v="6"/>
    <m/>
    <s v="G0000117"/>
    <s v="PJM"/>
    <n v="0"/>
    <s v="2019-06-30"/>
    <s v="PJM_E_3598"/>
    <x v="0"/>
    <x v="0"/>
    <x v="0"/>
    <x v="0"/>
  </r>
  <r>
    <n v="2019"/>
    <s v="117"/>
    <s v="4470131"/>
    <m/>
    <n v="0.31"/>
    <s v="1460 - Load Reconciliation for"/>
    <n v="6"/>
    <m/>
    <s v="G0000117"/>
    <s v="PJM"/>
    <n v="0"/>
    <s v="2019-06-30"/>
    <s v="PJM_A_8055"/>
    <x v="0"/>
    <x v="0"/>
    <x v="0"/>
    <x v="0"/>
  </r>
  <r>
    <n v="2019"/>
    <s v="117"/>
    <s v="4470131"/>
    <m/>
    <n v="0.9"/>
    <s v="1460 - Load Reconciliation for"/>
    <n v="6"/>
    <m/>
    <s v="G0000117"/>
    <s v="PJM"/>
    <n v="0"/>
    <s v="2019-06-30"/>
    <s v="PJM_E_3598"/>
    <x v="0"/>
    <x v="0"/>
    <x v="0"/>
    <x v="0"/>
  </r>
  <r>
    <n v="2019"/>
    <s v="117"/>
    <s v="4470131"/>
    <m/>
    <n v="0.31"/>
    <s v="1470 - Load Reconciliation for"/>
    <n v="6"/>
    <m/>
    <s v="G0000117"/>
    <s v="PJM"/>
    <n v="0"/>
    <s v="2019-06-30"/>
    <s v="PJM_A_8055"/>
    <x v="0"/>
    <x v="0"/>
    <x v="0"/>
    <x v="0"/>
  </r>
  <r>
    <n v="2019"/>
    <s v="117"/>
    <s v="4470131"/>
    <m/>
    <n v="0.3"/>
    <s v="1470 - Load Reconciliation for"/>
    <n v="6"/>
    <m/>
    <s v="G0000117"/>
    <s v="PJM"/>
    <n v="0"/>
    <s v="2019-06-30"/>
    <s v="PJM_E_3598"/>
    <x v="0"/>
    <x v="0"/>
    <x v="0"/>
    <x v="0"/>
  </r>
  <r>
    <n v="2019"/>
    <s v="117"/>
    <s v="4470131"/>
    <m/>
    <n v="0.31"/>
    <s v="1478 - Load Reconciliation for"/>
    <n v="6"/>
    <m/>
    <s v="G0000117"/>
    <s v="PJM"/>
    <n v="0"/>
    <s v="2019-06-30"/>
    <s v="PJM_A_8055"/>
    <x v="0"/>
    <x v="0"/>
    <x v="0"/>
    <x v="0"/>
  </r>
  <r>
    <n v="2019"/>
    <s v="117"/>
    <s v="4470131"/>
    <m/>
    <n v="0.3"/>
    <s v="1478 - Load Reconciliation for"/>
    <n v="6"/>
    <m/>
    <s v="G0000117"/>
    <s v="PJM"/>
    <n v="0"/>
    <s v="2019-06-30"/>
    <s v="PJM_E_3598"/>
    <x v="0"/>
    <x v="0"/>
    <x v="0"/>
    <x v="0"/>
  </r>
  <r>
    <n v="2019"/>
    <s v="117"/>
    <s v="4470131"/>
    <m/>
    <n v="-7892.15"/>
    <s v="1610 - Locational Reliability"/>
    <n v="6"/>
    <m/>
    <s v="G0000117"/>
    <s v="PJM"/>
    <n v="0"/>
    <s v="2019-06-01"/>
    <s v="PJM_ER8037"/>
    <x v="0"/>
    <x v="0"/>
    <x v="0"/>
    <x v="0"/>
  </r>
  <r>
    <n v="2019"/>
    <s v="117"/>
    <s v="4470131"/>
    <m/>
    <n v="7889.36"/>
    <s v="1610 - Locational Reliability"/>
    <n v="6"/>
    <m/>
    <s v="G0000117"/>
    <s v="PJM"/>
    <n v="0"/>
    <s v="2019-06-30"/>
    <s v="PJM_A_8055"/>
    <x v="0"/>
    <x v="0"/>
    <x v="0"/>
    <x v="0"/>
  </r>
  <r>
    <n v="2019"/>
    <s v="117"/>
    <s v="4470131"/>
    <m/>
    <n v="7549.2"/>
    <s v="1610 - Locational Reliability"/>
    <n v="6"/>
    <m/>
    <s v="G0000117"/>
    <s v="PJM"/>
    <n v="0"/>
    <s v="2019-06-30"/>
    <s v="PJM_E_3598"/>
    <x v="0"/>
    <x v="0"/>
    <x v="0"/>
    <x v="0"/>
  </r>
  <r>
    <n v="2019"/>
    <s v="117"/>
    <s v="4470131"/>
    <m/>
    <n v="4.34"/>
    <s v="2140 - Non-Firm Point-to-Point"/>
    <n v="6"/>
    <m/>
    <s v="G0000117"/>
    <s v="PJM"/>
    <n v="0"/>
    <s v="2019-06-01"/>
    <s v="PJM_ER8037"/>
    <x v="0"/>
    <x v="0"/>
    <x v="0"/>
    <x v="0"/>
  </r>
  <r>
    <n v="2019"/>
    <s v="117"/>
    <s v="4470131"/>
    <m/>
    <n v="-6.2"/>
    <s v="2140 - Non-Firm Point-to-Point"/>
    <n v="6"/>
    <m/>
    <s v="G0000117"/>
    <s v="PJM"/>
    <n v="0"/>
    <s v="2019-06-30"/>
    <s v="PJM_A_8055"/>
    <x v="0"/>
    <x v="0"/>
    <x v="0"/>
    <x v="0"/>
  </r>
  <r>
    <n v="2019"/>
    <s v="117"/>
    <s v="4470131"/>
    <m/>
    <n v="-5.0999999999999996"/>
    <s v="2140 - Non-Firm Point-to-Point"/>
    <n v="6"/>
    <m/>
    <s v="G0000117"/>
    <s v="PJM"/>
    <n v="0"/>
    <s v="2019-06-30"/>
    <s v="PJM_E_3598"/>
    <x v="0"/>
    <x v="0"/>
    <x v="0"/>
    <x v="0"/>
  </r>
  <r>
    <n v="2019"/>
    <s v="117"/>
    <s v="4470131"/>
    <m/>
    <n v="-0.75"/>
    <s v="2140A - Adj. to Non-Firm Point"/>
    <n v="6"/>
    <m/>
    <s v="G0000117"/>
    <s v="PJM"/>
    <n v="0"/>
    <s v="2019-06-30"/>
    <s v="PJM_A_8055"/>
    <x v="0"/>
    <x v="0"/>
    <x v="0"/>
    <x v="0"/>
  </r>
  <r>
    <n v="2019"/>
    <s v="117"/>
    <s v="4470131"/>
    <m/>
    <n v="-84.73"/>
    <s v="2215 - Balancing Transmission"/>
    <n v="6"/>
    <m/>
    <s v="G0000117"/>
    <s v="PJM"/>
    <n v="0"/>
    <s v="2019-06-01"/>
    <s v="PJM_ER8037"/>
    <x v="0"/>
    <x v="0"/>
    <x v="0"/>
    <x v="0"/>
  </r>
  <r>
    <n v="2019"/>
    <s v="117"/>
    <s v="4470131"/>
    <m/>
    <n v="89.76"/>
    <s v="2215 - Balancing Transmission"/>
    <n v="6"/>
    <m/>
    <s v="G0000117"/>
    <s v="PJM"/>
    <n v="0"/>
    <s v="2019-06-30"/>
    <s v="PJM_A_8055"/>
    <x v="0"/>
    <x v="0"/>
    <x v="0"/>
    <x v="0"/>
  </r>
  <r>
    <n v="2019"/>
    <s v="117"/>
    <s v="4470131"/>
    <m/>
    <n v="85.17"/>
    <s v="2215 - Balancing Transmission"/>
    <n v="6"/>
    <m/>
    <s v="G0000117"/>
    <s v="PJM"/>
    <n v="0"/>
    <s v="2019-06-30"/>
    <s v="PJM_E_3598"/>
    <x v="0"/>
    <x v="0"/>
    <x v="0"/>
    <x v="0"/>
  </r>
  <r>
    <n v="2019"/>
    <s v="117"/>
    <s v="4470131"/>
    <m/>
    <n v="1.55"/>
    <s v="2215A - Balancing Transmission"/>
    <n v="6"/>
    <m/>
    <s v="G0000117"/>
    <s v="PJM"/>
    <n v="0"/>
    <s v="2019-06-30"/>
    <s v="PJM_A_8055"/>
    <x v="0"/>
    <x v="0"/>
    <x v="0"/>
    <x v="0"/>
  </r>
  <r>
    <n v="2019"/>
    <s v="117"/>
    <s v="4470131"/>
    <m/>
    <n v="82.29"/>
    <s v="2220 - Transmission Losses Cre"/>
    <n v="6"/>
    <m/>
    <s v="G0000117"/>
    <s v="PJM"/>
    <n v="0"/>
    <s v="2019-06-01"/>
    <s v="PJM_ER8037"/>
    <x v="0"/>
    <x v="0"/>
    <x v="0"/>
    <x v="0"/>
  </r>
  <r>
    <n v="2019"/>
    <s v="117"/>
    <s v="4470131"/>
    <m/>
    <n v="-83.44"/>
    <s v="2220 - Transmission Losses Cre"/>
    <n v="6"/>
    <m/>
    <s v="G0000117"/>
    <s v="PJM"/>
    <n v="0"/>
    <s v="2019-06-30"/>
    <s v="PJM_A_8055"/>
    <x v="0"/>
    <x v="0"/>
    <x v="0"/>
    <x v="0"/>
  </r>
  <r>
    <n v="2019"/>
    <s v="117"/>
    <s v="4470131"/>
    <m/>
    <n v="-137.82"/>
    <s v="2220 - Transmission Losses Cre"/>
    <n v="6"/>
    <m/>
    <s v="G0000117"/>
    <s v="PJM"/>
    <n v="0"/>
    <s v="2019-06-30"/>
    <s v="PJM_E_3598"/>
    <x v="0"/>
    <x v="0"/>
    <x v="0"/>
    <x v="0"/>
  </r>
  <r>
    <n v="2019"/>
    <s v="117"/>
    <s v="4470131"/>
    <m/>
    <n v="-0.02"/>
    <s v="2390 - Fuel Cost Policy Penalt"/>
    <n v="6"/>
    <m/>
    <s v="G0000117"/>
    <s v="PJM"/>
    <n v="0"/>
    <s v="2019-06-30"/>
    <s v="PJM_A_8055"/>
    <x v="0"/>
    <x v="0"/>
    <x v="0"/>
    <x v="0"/>
  </r>
  <r>
    <n v="2019"/>
    <s v="117"/>
    <s v="4470131"/>
    <m/>
    <n v="-0.15"/>
    <s v="2390A - Fuel Cost Policy Penal"/>
    <n v="6"/>
    <m/>
    <s v="G0000117"/>
    <s v="PJM"/>
    <n v="0"/>
    <s v="2019-06-30"/>
    <s v="PJM_A_8055"/>
    <x v="0"/>
    <x v="0"/>
    <x v="0"/>
    <x v="0"/>
  </r>
  <r>
    <n v="2019"/>
    <s v="117"/>
    <s v="4470131"/>
    <m/>
    <n v="0.31"/>
    <s v="2415 - Balancing Transmission"/>
    <n v="6"/>
    <m/>
    <s v="G0000117"/>
    <s v="PJM"/>
    <n v="0"/>
    <s v="2019-06-30"/>
    <s v="PJM_A_8055"/>
    <x v="0"/>
    <x v="0"/>
    <x v="0"/>
    <x v="0"/>
  </r>
  <r>
    <n v="2019"/>
    <s v="117"/>
    <s v="4470131"/>
    <m/>
    <n v="1.8"/>
    <s v="2415 - Balancing Transmission"/>
    <n v="6"/>
    <m/>
    <s v="G0000117"/>
    <s v="PJM"/>
    <n v="0"/>
    <s v="2019-06-30"/>
    <s v="PJM_E_3598"/>
    <x v="0"/>
    <x v="0"/>
    <x v="0"/>
    <x v="0"/>
  </r>
  <r>
    <n v="2019"/>
    <s v="117"/>
    <s v="4470131"/>
    <m/>
    <n v="-2.48"/>
    <s v="2420 - Load Reconciliation for"/>
    <n v="6"/>
    <m/>
    <s v="G0000117"/>
    <s v="PJM"/>
    <n v="0"/>
    <s v="2019-06-30"/>
    <s v="PJM_A_8055"/>
    <x v="0"/>
    <x v="0"/>
    <x v="0"/>
    <x v="0"/>
  </r>
  <r>
    <n v="2019"/>
    <s v="117"/>
    <s v="4470131"/>
    <m/>
    <n v="-2.1"/>
    <s v="2420 - Load Reconciliation for"/>
    <n v="6"/>
    <m/>
    <s v="G0000117"/>
    <s v="PJM"/>
    <n v="0"/>
    <s v="2019-06-30"/>
    <s v="PJM_E_3598"/>
    <x v="0"/>
    <x v="0"/>
    <x v="0"/>
    <x v="0"/>
  </r>
  <r>
    <n v="2019"/>
    <s v="117"/>
    <s v="4470131"/>
    <m/>
    <n v="295.99"/>
    <s v="2510 - Auction Revenue Rights"/>
    <n v="6"/>
    <m/>
    <s v="G0000117"/>
    <s v="PJM"/>
    <n v="0"/>
    <s v="2019-06-01"/>
    <s v="PJM_ER8037"/>
    <x v="0"/>
    <x v="0"/>
    <x v="0"/>
    <x v="0"/>
  </r>
  <r>
    <n v="2019"/>
    <s v="117"/>
    <s v="4470131"/>
    <m/>
    <n v="-295.99"/>
    <s v="2510 - Auction Revenue Rights"/>
    <n v="6"/>
    <m/>
    <s v="G0000117"/>
    <s v="PJM"/>
    <n v="0"/>
    <s v="2019-06-30"/>
    <s v="PJM_A_8055"/>
    <x v="0"/>
    <x v="0"/>
    <x v="0"/>
    <x v="0"/>
  </r>
  <r>
    <n v="2019"/>
    <s v="117"/>
    <s v="4470131"/>
    <m/>
    <n v="-207.3"/>
    <s v="2510 - Auction Revenue Rights"/>
    <n v="6"/>
    <m/>
    <s v="G0000117"/>
    <s v="PJM"/>
    <n v="0"/>
    <s v="2019-06-30"/>
    <s v="PJM_E_3598"/>
    <x v="0"/>
    <x v="0"/>
    <x v="0"/>
    <x v="0"/>
  </r>
  <r>
    <n v="2019"/>
    <s v="117"/>
    <s v="4470131"/>
    <m/>
    <n v="-0.21"/>
    <s v="2661 - Capacity Resource Defic"/>
    <n v="6"/>
    <m/>
    <s v="G0000117"/>
    <s v="PJM"/>
    <n v="0"/>
    <s v="2019-06-30"/>
    <s v="PJM_E_3598"/>
    <x v="0"/>
    <x v="0"/>
    <x v="0"/>
    <x v="0"/>
  </r>
  <r>
    <n v="2019"/>
    <s v="117"/>
    <s v="4470131"/>
    <m/>
    <n v="-0.93"/>
    <s v="2666 - Load Management Test Fa"/>
    <n v="6"/>
    <m/>
    <s v="G0000117"/>
    <s v="PJM"/>
    <n v="0"/>
    <s v="2019-06-30"/>
    <s v="PJM_A_8055"/>
    <x v="0"/>
    <x v="0"/>
    <x v="0"/>
    <x v="0"/>
  </r>
  <r>
    <n v="2019"/>
    <s v="117"/>
    <s v="4470131"/>
    <m/>
    <n v="0"/>
    <s v="PJM (PAR) Adjustments"/>
    <n v="6"/>
    <m/>
    <s v="G0000117"/>
    <s v="PJM"/>
    <n v="0"/>
    <s v="2019-06-30"/>
    <s v="PJMMISCPAR"/>
    <x v="0"/>
    <x v="0"/>
    <x v="0"/>
    <x v="0"/>
  </r>
  <r>
    <n v="2019"/>
    <s v="117"/>
    <s v="4470131"/>
    <m/>
    <n v="-864.54"/>
    <s v="PJM (PAR) Adjustments"/>
    <n v="6"/>
    <s v="KWH"/>
    <s v="G0000117"/>
    <s v="PJM"/>
    <n v="6249"/>
    <s v="2019-06-30"/>
    <s v="PJM_PAR_A"/>
    <x v="0"/>
    <x v="0"/>
    <x v="0"/>
    <x v="0"/>
  </r>
  <r>
    <n v="2019"/>
    <s v="117"/>
    <s v="4470131"/>
    <m/>
    <n v="0"/>
    <s v="PJM (PAR) Adjustments"/>
    <n v="6"/>
    <s v="KWH"/>
    <s v="G0000117"/>
    <s v="PJM"/>
    <n v="10801"/>
    <s v="2019-06-30"/>
    <s v="PJM_PAR_E"/>
    <x v="0"/>
    <x v="0"/>
    <x v="0"/>
    <x v="0"/>
  </r>
  <r>
    <n v="2019"/>
    <s v="117"/>
    <s v="4470143"/>
    <m/>
    <n v="8.83"/>
    <s v="Broker Comm - Actual"/>
    <n v="6"/>
    <m/>
    <s v="G0000117"/>
    <s v="AMRX2"/>
    <n v="0"/>
    <s v="2019-06-30"/>
    <s v="CA0420"/>
    <x v="0"/>
    <x v="0"/>
    <x v="1"/>
    <x v="0"/>
  </r>
  <r>
    <n v="2019"/>
    <s v="117"/>
    <s v="4470143"/>
    <m/>
    <n v="5.07"/>
    <s v="Broker Comm - Actual"/>
    <n v="6"/>
    <m/>
    <s v="G0000117"/>
    <s v="ICET2"/>
    <n v="0"/>
    <s v="2019-06-30"/>
    <s v="CA0420"/>
    <x v="0"/>
    <x v="0"/>
    <x v="13"/>
    <x v="0"/>
  </r>
  <r>
    <n v="2019"/>
    <s v="117"/>
    <s v="4470143"/>
    <m/>
    <n v="10.39"/>
    <s v="Broker Comm - Actual"/>
    <n v="6"/>
    <m/>
    <s v="G0000117"/>
    <s v="IVGE2"/>
    <n v="0"/>
    <s v="2019-06-30"/>
    <s v="CA0420"/>
    <x v="0"/>
    <x v="0"/>
    <x v="4"/>
    <x v="0"/>
  </r>
  <r>
    <n v="2019"/>
    <s v="117"/>
    <s v="4470143"/>
    <m/>
    <n v="3.12"/>
    <s v="Broker Comm - Actual"/>
    <n v="6"/>
    <m/>
    <s v="G0000117"/>
    <s v="PREE2"/>
    <n v="0"/>
    <s v="2019-06-30"/>
    <s v="CA0420"/>
    <x v="0"/>
    <x v="0"/>
    <x v="5"/>
    <x v="0"/>
  </r>
  <r>
    <n v="2019"/>
    <s v="117"/>
    <s v="4470143"/>
    <m/>
    <n v="54.54"/>
    <s v="Mizuho - Power - Comm &amp; Fees"/>
    <n v="6"/>
    <m/>
    <s v="G0000117"/>
    <s v="MSUI2"/>
    <n v="0"/>
    <s v="2019-06-30"/>
    <s v="MIZ_FUT"/>
    <x v="0"/>
    <x v="0"/>
    <x v="18"/>
    <x v="0"/>
  </r>
  <r>
    <n v="2019"/>
    <s v="117"/>
    <s v="4470143"/>
    <m/>
    <n v="34.950000000000003"/>
    <s v="RBC &amp; Mizuho Power Accruals"/>
    <n v="6"/>
    <m/>
    <s v="G0000117"/>
    <s v="MSUI2"/>
    <n v="0"/>
    <s v="2019-06-30"/>
    <s v="RBC_MIZ_A"/>
    <x v="0"/>
    <x v="0"/>
    <x v="18"/>
    <x v="0"/>
  </r>
  <r>
    <n v="2019"/>
    <s v="117"/>
    <s v="4470143"/>
    <m/>
    <n v="193.57"/>
    <s v="RBC &amp; Mizuho Power Accruals"/>
    <n v="6"/>
    <m/>
    <s v="G0000117"/>
    <s v="RBCC2"/>
    <n v="0"/>
    <s v="2019-06-30"/>
    <s v="RBC_MIZ_A"/>
    <x v="0"/>
    <x v="0"/>
    <x v="19"/>
    <x v="0"/>
  </r>
  <r>
    <n v="2019"/>
    <s v="117"/>
    <s v="4470143"/>
    <m/>
    <n v="533.21"/>
    <s v="RBC &amp; Mizuho Power Accruals"/>
    <n v="6"/>
    <m/>
    <s v="G0000117"/>
    <s v="WELF2"/>
    <n v="0"/>
    <s v="2019-06-30"/>
    <s v="RBC_MIZ_A"/>
    <x v="0"/>
    <x v="0"/>
    <x v="20"/>
    <x v="0"/>
  </r>
  <r>
    <n v="2019"/>
    <s v="117"/>
    <s v="4470143"/>
    <m/>
    <n v="-67496.429999999993"/>
    <s v="RBC - Power - Gains &amp; Losses"/>
    <n v="6"/>
    <m/>
    <s v="G0000117"/>
    <s v="RBCC2"/>
    <n v="0"/>
    <s v="2019-06-30"/>
    <s v="RBC_FUT"/>
    <x v="0"/>
    <x v="0"/>
    <x v="19"/>
    <x v="0"/>
  </r>
  <r>
    <n v="2019"/>
    <s v="117"/>
    <s v="4470143"/>
    <m/>
    <n v="4310.4799999999996"/>
    <s v="Re-book Actual CESR Ratio"/>
    <n v="6"/>
    <m/>
    <s v="G0000117"/>
    <s v="MSUI2"/>
    <n v="0"/>
    <s v="2019-06-30"/>
    <s v="CESR_REC"/>
    <x v="0"/>
    <x v="0"/>
    <x v="18"/>
    <x v="0"/>
  </r>
  <r>
    <n v="2019"/>
    <s v="117"/>
    <s v="4470143"/>
    <m/>
    <n v="-20660.41"/>
    <s v="Re-book Actual CESR Ratio"/>
    <n v="6"/>
    <m/>
    <s v="G0000117"/>
    <s v="RBCC2"/>
    <n v="0"/>
    <s v="2019-06-30"/>
    <s v="CESR_REC"/>
    <x v="0"/>
    <x v="0"/>
    <x v="19"/>
    <x v="0"/>
  </r>
  <r>
    <n v="2019"/>
    <s v="117"/>
    <s v="4470143"/>
    <m/>
    <n v="-8600.39"/>
    <s v="Re-book Actual CESR Ratio"/>
    <n v="6"/>
    <m/>
    <s v="G0000117"/>
    <s v="WELF2"/>
    <n v="0"/>
    <s v="2019-06-30"/>
    <s v="CESR_REC"/>
    <x v="0"/>
    <x v="0"/>
    <x v="20"/>
    <x v="0"/>
  </r>
  <r>
    <n v="2019"/>
    <s v="117"/>
    <s v="4470143"/>
    <m/>
    <n v="-4312.07"/>
    <s v="Reverse Estimated CESR Ratio"/>
    <n v="6"/>
    <m/>
    <s v="G0000117"/>
    <s v="MSUI2"/>
    <n v="0"/>
    <s v="2019-06-30"/>
    <s v="CESR_REC"/>
    <x v="0"/>
    <x v="0"/>
    <x v="18"/>
    <x v="0"/>
  </r>
  <r>
    <n v="2019"/>
    <s v="117"/>
    <s v="4470143"/>
    <m/>
    <n v="20668.04"/>
    <s v="Reverse Estimated CESR Ratio"/>
    <n v="6"/>
    <m/>
    <s v="G0000117"/>
    <s v="RBCC2"/>
    <n v="0"/>
    <s v="2019-06-30"/>
    <s v="CESR_REC"/>
    <x v="0"/>
    <x v="0"/>
    <x v="19"/>
    <x v="0"/>
  </r>
  <r>
    <n v="2019"/>
    <s v="117"/>
    <s v="4470143"/>
    <m/>
    <n v="8603.57"/>
    <s v="Reverse Estimated CESR Ratio"/>
    <n v="6"/>
    <m/>
    <s v="G0000117"/>
    <s v="WELF2"/>
    <n v="0"/>
    <s v="2019-06-30"/>
    <s v="CESR_REC"/>
    <x v="0"/>
    <x v="0"/>
    <x v="20"/>
    <x v="0"/>
  </r>
  <r>
    <n v="2019"/>
    <s v="117"/>
    <s v="4470143"/>
    <m/>
    <n v="16.2"/>
    <s v="WELF - Power - Comm &amp; Fees"/>
    <n v="6"/>
    <m/>
    <s v="G0000117"/>
    <s v="WELF2"/>
    <n v="0"/>
    <s v="2019-06-30"/>
    <s v="WEL_FUT"/>
    <x v="0"/>
    <x v="0"/>
    <x v="20"/>
    <x v="0"/>
  </r>
  <r>
    <n v="2019"/>
    <s v="117"/>
    <s v="4470143"/>
    <m/>
    <n v="-57817.19"/>
    <s v="WELF - Power - Gains &amp; Losses"/>
    <n v="6"/>
    <m/>
    <s v="G0000117"/>
    <s v="WELF2"/>
    <n v="0"/>
    <s v="2019-06-30"/>
    <s v="WEL_FUT"/>
    <x v="0"/>
    <x v="0"/>
    <x v="20"/>
    <x v="0"/>
  </r>
  <r>
    <n v="2019"/>
    <s v="117"/>
    <s v="4470150"/>
    <m/>
    <n v="33.18"/>
    <s v="ACT - NITS 30.9"/>
    <n v="6"/>
    <m/>
    <s v="G0000117"/>
    <s v="PJM"/>
    <n v="0"/>
    <s v="2019-06-30"/>
    <s v="PJMTR_ACT"/>
    <x v="2"/>
    <x v="1"/>
    <x v="24"/>
    <x v="3"/>
  </r>
  <r>
    <n v="2019"/>
    <s v="117"/>
    <s v="4470150"/>
    <m/>
    <n v="12200.75"/>
    <s v="ACT - SCHEDULE 1A DISPATCH"/>
    <n v="6"/>
    <m/>
    <s v="G0000117"/>
    <s v="PJM"/>
    <n v="0"/>
    <s v="2019-06-30"/>
    <s v="PJMTR_ACT"/>
    <x v="2"/>
    <x v="1"/>
    <x v="24"/>
    <x v="3"/>
  </r>
  <r>
    <n v="2019"/>
    <s v="117"/>
    <s v="4470150"/>
    <m/>
    <n v="373.51"/>
    <s v="ACT-BUCKEYE EXP"/>
    <n v="6"/>
    <m/>
    <s v="G0000117"/>
    <s v="PJM"/>
    <n v="0"/>
    <s v="2019-06-30"/>
    <s v="PJMTR_N_A"/>
    <x v="2"/>
    <x v="1"/>
    <x v="24"/>
    <x v="3"/>
  </r>
  <r>
    <n v="2019"/>
    <s v="117"/>
    <s v="4470150"/>
    <m/>
    <n v="1579.91"/>
    <s v="ACT-ENHANCMTS EXP"/>
    <n v="6"/>
    <m/>
    <s v="G0000117"/>
    <s v="PJM"/>
    <n v="0"/>
    <s v="2019-06-30"/>
    <s v="PJMTR_N_A"/>
    <x v="2"/>
    <x v="1"/>
    <x v="24"/>
    <x v="3"/>
  </r>
  <r>
    <n v="2019"/>
    <s v="117"/>
    <s v="4470150"/>
    <m/>
    <n v="8223.6"/>
    <s v="ACT-FR ENHANCMTS EXP"/>
    <n v="6"/>
    <m/>
    <s v="G0000117"/>
    <s v="PJM"/>
    <n v="0"/>
    <s v="2019-06-30"/>
    <s v="PJMTR_ACT"/>
    <x v="2"/>
    <x v="1"/>
    <x v="24"/>
    <x v="3"/>
  </r>
  <r>
    <n v="2019"/>
    <s v="117"/>
    <s v="4470150"/>
    <m/>
    <n v="-7.25"/>
    <s v="ACT-FR NITS EXP"/>
    <n v="6"/>
    <m/>
    <s v="G0000117"/>
    <s v="PJM"/>
    <n v="0"/>
    <s v="2019-06-01"/>
    <s v="PJMTRMD_E"/>
    <x v="2"/>
    <x v="1"/>
    <x v="24"/>
    <x v="3"/>
  </r>
  <r>
    <n v="2019"/>
    <s v="117"/>
    <s v="4470150"/>
    <m/>
    <n v="-20.38"/>
    <s v="ACT-FR NITS EXP"/>
    <n v="6"/>
    <m/>
    <s v="G0000117"/>
    <s v="PJM"/>
    <n v="0"/>
    <s v="2019-06-01"/>
    <s v="PJMTRPA_E"/>
    <x v="2"/>
    <x v="1"/>
    <x v="24"/>
    <x v="3"/>
  </r>
  <r>
    <n v="2019"/>
    <s v="117"/>
    <s v="4470150"/>
    <m/>
    <n v="-579.29"/>
    <s v="ACT-FR NITS EXP"/>
    <n v="6"/>
    <m/>
    <s v="G0000117"/>
    <s v="PJM"/>
    <n v="0"/>
    <s v="2019-06-01"/>
    <s v="PJMTRWV_E"/>
    <x v="2"/>
    <x v="1"/>
    <x v="24"/>
    <x v="3"/>
  </r>
  <r>
    <n v="2019"/>
    <s v="117"/>
    <s v="4470150"/>
    <m/>
    <n v="7.25"/>
    <s v="ACT-FR NITS EXP"/>
    <n v="6"/>
    <m/>
    <s v="G0000117"/>
    <s v="PJM"/>
    <n v="0"/>
    <s v="2019-06-30"/>
    <s v="PJMTRMD_A"/>
    <x v="2"/>
    <x v="1"/>
    <x v="24"/>
    <x v="3"/>
  </r>
  <r>
    <n v="2019"/>
    <s v="117"/>
    <s v="4470150"/>
    <m/>
    <n v="7.25"/>
    <s v="ACT-FR NITS EXP"/>
    <n v="6"/>
    <m/>
    <s v="G0000117"/>
    <s v="PJM"/>
    <n v="0"/>
    <s v="2019-06-30"/>
    <s v="PJMTRMD_E"/>
    <x v="2"/>
    <x v="1"/>
    <x v="24"/>
    <x v="3"/>
  </r>
  <r>
    <n v="2019"/>
    <s v="117"/>
    <s v="4470150"/>
    <m/>
    <n v="20.38"/>
    <s v="ACT-FR NITS EXP"/>
    <n v="6"/>
    <m/>
    <s v="G0000117"/>
    <s v="PJM"/>
    <n v="0"/>
    <s v="2019-06-30"/>
    <s v="PJMTRPA_A"/>
    <x v="2"/>
    <x v="1"/>
    <x v="24"/>
    <x v="3"/>
  </r>
  <r>
    <n v="2019"/>
    <s v="117"/>
    <s v="4470150"/>
    <m/>
    <n v="20.38"/>
    <s v="ACT-FR NITS EXP"/>
    <n v="6"/>
    <m/>
    <s v="G0000117"/>
    <s v="PJM"/>
    <n v="0"/>
    <s v="2019-06-30"/>
    <s v="PJMTRPA_E"/>
    <x v="2"/>
    <x v="1"/>
    <x v="24"/>
    <x v="3"/>
  </r>
  <r>
    <n v="2019"/>
    <s v="117"/>
    <s v="4470150"/>
    <m/>
    <n v="579.29"/>
    <s v="ACT-FR NITS EXP"/>
    <n v="6"/>
    <m/>
    <s v="G0000117"/>
    <s v="PJM"/>
    <n v="0"/>
    <s v="2019-06-30"/>
    <s v="PJMTRWV_A"/>
    <x v="2"/>
    <x v="1"/>
    <x v="24"/>
    <x v="3"/>
  </r>
  <r>
    <n v="2019"/>
    <s v="117"/>
    <s v="4470150"/>
    <m/>
    <n v="579.29"/>
    <s v="ACT-FR NITS EXP"/>
    <n v="6"/>
    <m/>
    <s v="G0000117"/>
    <s v="PJM"/>
    <n v="0"/>
    <s v="2019-06-30"/>
    <s v="PJMTRWV_E"/>
    <x v="2"/>
    <x v="1"/>
    <x v="24"/>
    <x v="3"/>
  </r>
  <r>
    <n v="2019"/>
    <s v="117"/>
    <s v="4470150"/>
    <m/>
    <n v="56889.64"/>
    <s v="ACT-FR NITS EXPENSE"/>
    <n v="6"/>
    <m/>
    <s v="G0000117"/>
    <s v="PJM"/>
    <n v="0"/>
    <s v="2019-06-30"/>
    <s v="PJMTR_ACT"/>
    <x v="2"/>
    <x v="1"/>
    <x v="24"/>
    <x v="3"/>
  </r>
  <r>
    <n v="2019"/>
    <s v="117"/>
    <s v="4470150"/>
    <m/>
    <n v="63081.66"/>
    <s v="ACT-NITS EXP"/>
    <n v="6"/>
    <m/>
    <s v="G0000117"/>
    <s v="PJM"/>
    <n v="0"/>
    <s v="2019-06-30"/>
    <s v="PJMTR_N_A"/>
    <x v="2"/>
    <x v="1"/>
    <x v="24"/>
    <x v="3"/>
  </r>
  <r>
    <n v="2019"/>
    <s v="117"/>
    <s v="4470150"/>
    <m/>
    <n v="1063.74"/>
    <s v="ACT-PWR FACTOR EXP"/>
    <n v="6"/>
    <m/>
    <s v="G0000117"/>
    <s v="PJM"/>
    <n v="0"/>
    <s v="2019-06-30"/>
    <s v="PJMTR_N_A"/>
    <x v="2"/>
    <x v="1"/>
    <x v="24"/>
    <x v="3"/>
  </r>
  <r>
    <n v="2019"/>
    <s v="117"/>
    <s v="4470150"/>
    <m/>
    <n v="169.02"/>
    <s v="ACT-TRANSM OWNER EXP"/>
    <n v="6"/>
    <m/>
    <s v="G0000117"/>
    <s v="PJM"/>
    <n v="0"/>
    <s v="2019-06-30"/>
    <s v="PJMTR_N_A"/>
    <x v="2"/>
    <x v="1"/>
    <x v="24"/>
    <x v="3"/>
  </r>
  <r>
    <n v="2019"/>
    <s v="117"/>
    <s v="4470150"/>
    <m/>
    <n v="-33.17"/>
    <s v="EST - NITS 30.9"/>
    <n v="6"/>
    <m/>
    <s v="G0000117"/>
    <s v="PJM"/>
    <n v="0"/>
    <s v="2019-06-01"/>
    <s v="PJMTR_EST"/>
    <x v="2"/>
    <x v="1"/>
    <x v="24"/>
    <x v="3"/>
  </r>
  <r>
    <n v="2019"/>
    <s v="117"/>
    <s v="4470150"/>
    <m/>
    <n v="33.18"/>
    <s v="EST - NITS 30.9"/>
    <n v="6"/>
    <m/>
    <s v="G0000117"/>
    <s v="PJM"/>
    <n v="0"/>
    <s v="2019-06-30"/>
    <s v="PJMTR_EST"/>
    <x v="2"/>
    <x v="1"/>
    <x v="24"/>
    <x v="3"/>
  </r>
  <r>
    <n v="2019"/>
    <s v="117"/>
    <s v="4470150"/>
    <m/>
    <n v="-188.84"/>
    <s v="EST - SCHEDULE 1A DISPATCH"/>
    <n v="6"/>
    <m/>
    <s v="G0000117"/>
    <s v="PJM"/>
    <n v="0"/>
    <s v="2019-06-01"/>
    <s v="PJMTR_EST"/>
    <x v="2"/>
    <x v="1"/>
    <x v="24"/>
    <x v="3"/>
  </r>
  <r>
    <n v="2019"/>
    <s v="117"/>
    <s v="4470150"/>
    <m/>
    <n v="199.96"/>
    <s v="EST - SCHEDULE 1A DISPATCH"/>
    <n v="6"/>
    <m/>
    <s v="G0000117"/>
    <s v="PJM"/>
    <n v="0"/>
    <s v="2019-06-30"/>
    <s v="PJMTR_EST"/>
    <x v="2"/>
    <x v="1"/>
    <x v="24"/>
    <x v="3"/>
  </r>
  <r>
    <n v="2019"/>
    <s v="117"/>
    <s v="4470150"/>
    <m/>
    <n v="-8223.6"/>
    <s v="EST-FR ENHANCMTS EXP"/>
    <n v="6"/>
    <m/>
    <s v="G0000117"/>
    <s v="PJM"/>
    <n v="0"/>
    <s v="2019-06-01"/>
    <s v="PJMTR_EST"/>
    <x v="2"/>
    <x v="1"/>
    <x v="24"/>
    <x v="3"/>
  </r>
  <r>
    <n v="2019"/>
    <s v="117"/>
    <s v="4470150"/>
    <m/>
    <n v="8223.6"/>
    <s v="EST-FR ENHANCMTS EXP"/>
    <n v="6"/>
    <m/>
    <s v="G0000117"/>
    <s v="PJM"/>
    <n v="0"/>
    <s v="2019-06-30"/>
    <s v="PJMTR_EST"/>
    <x v="2"/>
    <x v="1"/>
    <x v="24"/>
    <x v="3"/>
  </r>
  <r>
    <n v="2019"/>
    <s v="117"/>
    <s v="4470150"/>
    <m/>
    <n v="-56889.64"/>
    <s v="EST-FR NITS EXPENSE"/>
    <n v="6"/>
    <m/>
    <s v="G0000117"/>
    <s v="PJM"/>
    <n v="0"/>
    <s v="2019-06-01"/>
    <s v="PJMTR_EST"/>
    <x v="2"/>
    <x v="1"/>
    <x v="24"/>
    <x v="3"/>
  </r>
  <r>
    <n v="2019"/>
    <s v="117"/>
    <s v="4470150"/>
    <m/>
    <n v="55053.42"/>
    <s v="EST-FR NITS EXPENSE"/>
    <n v="6"/>
    <m/>
    <s v="G0000117"/>
    <s v="PJM"/>
    <n v="0"/>
    <s v="2019-06-30"/>
    <s v="PJMTR_EST"/>
    <x v="2"/>
    <x v="1"/>
    <x v="24"/>
    <x v="3"/>
  </r>
  <r>
    <n v="2019"/>
    <s v="117"/>
    <s v="4470150"/>
    <m/>
    <n v="13014.29"/>
    <s v="Formula Rate Expenses"/>
    <n v="6"/>
    <m/>
    <s v="G0000117"/>
    <s v="PJM"/>
    <n v="0"/>
    <s v="2019-06-01"/>
    <s v="PJM_TEA_E"/>
    <x v="2"/>
    <x v="1"/>
    <x v="24"/>
    <x v="3"/>
  </r>
  <r>
    <n v="2019"/>
    <s v="117"/>
    <s v="4470150"/>
    <m/>
    <n v="-12959.8"/>
    <s v="Formula Rate Expenses"/>
    <n v="6"/>
    <m/>
    <s v="G0000117"/>
    <s v="PJM"/>
    <n v="0"/>
    <s v="2019-06-30"/>
    <s v="PJM_TEA_A"/>
    <x v="2"/>
    <x v="1"/>
    <x v="24"/>
    <x v="3"/>
  </r>
  <r>
    <n v="2019"/>
    <s v="117"/>
    <s v="4470150"/>
    <m/>
    <n v="-12959.8"/>
    <s v="Formula Rate Expenses"/>
    <n v="6"/>
    <m/>
    <s v="G0000117"/>
    <s v="PJM"/>
    <n v="0"/>
    <s v="2019-06-30"/>
    <s v="PJM_TEA_E"/>
    <x v="2"/>
    <x v="1"/>
    <x v="24"/>
    <x v="3"/>
  </r>
  <r>
    <n v="2019"/>
    <s v="117"/>
    <s v="4470150"/>
    <m/>
    <n v="1413"/>
    <s v="PJM PROV FOR REFUND"/>
    <n v="6"/>
    <m/>
    <s v="G0000117"/>
    <s v="PJM"/>
    <n v="0"/>
    <s v="2019-06-29"/>
    <s v="PJMTR_PROV"/>
    <x v="2"/>
    <x v="1"/>
    <x v="24"/>
    <x v="3"/>
  </r>
  <r>
    <n v="2019"/>
    <s v="117"/>
    <s v="4470150"/>
    <m/>
    <n v="17380.580000000002"/>
    <s v="PJM PROV FOR REFUND"/>
    <n v="6"/>
    <m/>
    <s v="G0000117"/>
    <s v="PJM"/>
    <n v="0"/>
    <s v="2019-06-29"/>
    <s v="PJM_PROV"/>
    <x v="2"/>
    <x v="1"/>
    <x v="24"/>
    <x v="3"/>
  </r>
  <r>
    <n v="2019"/>
    <s v="117"/>
    <s v="4470150"/>
    <m/>
    <n v="1961.3"/>
    <s v="PJM PROV FOR REFUND"/>
    <n v="6"/>
    <m/>
    <s v="G0000117"/>
    <s v="PJM"/>
    <n v="0"/>
    <s v="2019-06-30"/>
    <s v="PJMTR_PROV"/>
    <x v="2"/>
    <x v="1"/>
    <x v="24"/>
    <x v="3"/>
  </r>
  <r>
    <n v="2019"/>
    <s v="117"/>
    <s v="4470150"/>
    <m/>
    <n v="714.98"/>
    <s v="PJM PROV FOR REFUND"/>
    <n v="6"/>
    <m/>
    <s v="G0000117"/>
    <s v="PJM"/>
    <n v="0"/>
    <s v="2019-06-30"/>
    <s v="PJM_PROV"/>
    <x v="2"/>
    <x v="1"/>
    <x v="24"/>
    <x v="3"/>
  </r>
  <r>
    <n v="2019"/>
    <s v="117"/>
    <s v="4470150"/>
    <m/>
    <n v="0"/>
    <s v="RECORD ESTIMATED PJM REVENUE"/>
    <n v="6"/>
    <m/>
    <s v="G0000117"/>
    <s v="PJM"/>
    <n v="0"/>
    <s v="2019-06-01"/>
    <s v="PJMTR_N_E"/>
    <x v="2"/>
    <x v="1"/>
    <x v="24"/>
    <x v="3"/>
  </r>
  <r>
    <n v="2019"/>
    <s v="117"/>
    <s v="4470150"/>
    <m/>
    <n v="-66162.98"/>
    <s v="RECORD ESTIMATED PJM REVENUE"/>
    <n v="6"/>
    <m/>
    <s v="G0000117"/>
    <s v="PJM"/>
    <n v="0"/>
    <s v="2019-06-02"/>
    <s v="PJMTR_N_E"/>
    <x v="2"/>
    <x v="1"/>
    <x v="24"/>
    <x v="3"/>
  </r>
  <r>
    <n v="2019"/>
    <s v="117"/>
    <s v="4470150"/>
    <m/>
    <n v="64225.14"/>
    <s v="RECORD ESTIMATED PJM REVENUE"/>
    <n v="6"/>
    <m/>
    <s v="G0000117"/>
    <s v="PJM"/>
    <n v="0"/>
    <s v="2019-06-30"/>
    <s v="PJMTR_N_E"/>
    <x v="2"/>
    <x v="1"/>
    <x v="24"/>
    <x v="3"/>
  </r>
  <r>
    <n v="2019"/>
    <s v="117"/>
    <s v="4470151"/>
    <s v="250"/>
    <n v="33898.019999999997"/>
    <s v="AEPSC-AUC MAR 2018 12 MO"/>
    <n v="6"/>
    <s v="KWH"/>
    <s v="G0000117"/>
    <s v="OHPA2"/>
    <n v="651759.71"/>
    <s v="2019-06-01"/>
    <s v="EPOHAUCT"/>
    <x v="0"/>
    <x v="0"/>
    <x v="25"/>
    <x v="0"/>
  </r>
  <r>
    <n v="2019"/>
    <s v="117"/>
    <s v="4470151"/>
    <s v="250"/>
    <n v="-33897.49"/>
    <s v="AEPSC-AUC MAR 2018 12 MO"/>
    <n v="6"/>
    <s v="KWH"/>
    <s v="G0000117"/>
    <s v="OHPA2"/>
    <n v="-651759.71"/>
    <s v="2019-06-30"/>
    <s v="EP8OHAUCT"/>
    <x v="0"/>
    <x v="0"/>
    <x v="25"/>
    <x v="0"/>
  </r>
  <r>
    <n v="2019"/>
    <s v="117"/>
    <s v="4470151"/>
    <s v="250"/>
    <n v="2794.8"/>
    <s v="AEPSC-AUC MAR 2018 12 MO"/>
    <n v="6"/>
    <s v="KWH"/>
    <s v="G0000117"/>
    <s v="OHPA2"/>
    <n v="53735.86"/>
    <s v="2019-06-30"/>
    <s v="EPOHAUCT"/>
    <x v="0"/>
    <x v="0"/>
    <x v="25"/>
    <x v="0"/>
  </r>
  <r>
    <n v="2019"/>
    <s v="117"/>
    <s v="4470151"/>
    <s v="250"/>
    <n v="62947.24"/>
    <s v="AEPSC-AUC MAR 2018 24 MO"/>
    <n v="6"/>
    <s v="KWH"/>
    <s v="G0000117"/>
    <s v="OHPA2"/>
    <n v="1303525.3700000001"/>
    <s v="2019-06-01"/>
    <s v="EPOHAUCT"/>
    <x v="0"/>
    <x v="0"/>
    <x v="25"/>
    <x v="0"/>
  </r>
  <r>
    <n v="2019"/>
    <s v="117"/>
    <s v="4470151"/>
    <s v="250"/>
    <n v="-62946.17"/>
    <s v="AEPSC-AUC MAR 2018 24 MO"/>
    <n v="6"/>
    <s v="KWH"/>
    <s v="G0000117"/>
    <s v="OHPA2"/>
    <n v="-1303525.3700000001"/>
    <s v="2019-06-30"/>
    <s v="EP8OHAUCT"/>
    <x v="0"/>
    <x v="0"/>
    <x v="25"/>
    <x v="0"/>
  </r>
  <r>
    <n v="2019"/>
    <s v="117"/>
    <s v="4470151"/>
    <s v="250"/>
    <n v="-71963.990000000005"/>
    <s v="AEPSC-AUC MAR 2018 24 MO"/>
    <n v="6"/>
    <s v="KWH"/>
    <s v="G0000117"/>
    <s v="OHPA2"/>
    <n v="-1490246.26"/>
    <s v="2019-06-30"/>
    <s v="EPOHAUCT"/>
    <x v="0"/>
    <x v="0"/>
    <x v="25"/>
    <x v="0"/>
  </r>
  <r>
    <n v="2019"/>
    <s v="117"/>
    <s v="4470151"/>
    <s v="250"/>
    <n v="-111752.43"/>
    <s v="AEPSC-AUC MAR 2019 12 MO"/>
    <n v="6"/>
    <s v="KWH"/>
    <s v="G0000117"/>
    <s v="OHPA2"/>
    <n v="-2396577.9900000002"/>
    <s v="2019-06-30"/>
    <s v="EPOHAUCT"/>
    <x v="0"/>
    <x v="0"/>
    <x v="25"/>
    <x v="0"/>
  </r>
  <r>
    <n v="2019"/>
    <s v="117"/>
    <s v="4470175"/>
    <m/>
    <n v="-1959.97"/>
    <s v="FERC"/>
    <n v="6"/>
    <m/>
    <s v="G0000117"/>
    <s v="ADJUST"/>
    <n v="0"/>
    <s v="2019-06-30"/>
    <s v="MRGN_BCKTE"/>
    <x v="0"/>
    <x v="0"/>
    <x v="26"/>
    <x v="4"/>
  </r>
  <r>
    <n v="2019"/>
    <s v="117"/>
    <s v="4470175"/>
    <m/>
    <n v="121147.17"/>
    <s v="KPCO"/>
    <n v="6"/>
    <m/>
    <s v="G0000117"/>
    <s v="ADJUST"/>
    <n v="0"/>
    <s v="2019-06-30"/>
    <s v="MRGN_BCKTE"/>
    <x v="0"/>
    <x v="0"/>
    <x v="26"/>
    <x v="4"/>
  </r>
  <r>
    <n v="2019"/>
    <s v="117"/>
    <s v="4470176"/>
    <m/>
    <n v="1959.97"/>
    <s v="FERC"/>
    <n v="6"/>
    <m/>
    <s v="G0000117"/>
    <s v="ADJUST"/>
    <n v="0"/>
    <s v="2019-06-30"/>
    <s v="MRGN_BCKTE"/>
    <x v="0"/>
    <x v="0"/>
    <x v="26"/>
    <x v="4"/>
  </r>
  <r>
    <n v="2019"/>
    <s v="117"/>
    <s v="4470176"/>
    <m/>
    <n v="-121147.17"/>
    <s v="KPCO"/>
    <n v="6"/>
    <m/>
    <s v="G0000117"/>
    <s v="ADJUST"/>
    <n v="0"/>
    <s v="2019-06-30"/>
    <s v="MRGN_BCKTE"/>
    <x v="0"/>
    <x v="0"/>
    <x v="26"/>
    <x v="4"/>
  </r>
  <r>
    <n v="2019"/>
    <s v="117"/>
    <s v="4470206"/>
    <m/>
    <n v="5616.94"/>
    <s v="2220 - Transmission Losses Cre"/>
    <n v="6"/>
    <m/>
    <s v="G0000117"/>
    <s v="PJM"/>
    <n v="0"/>
    <s v="2019-06-01"/>
    <s v="PJM_ER7403"/>
    <x v="0"/>
    <x v="0"/>
    <x v="0"/>
    <x v="0"/>
  </r>
  <r>
    <n v="2019"/>
    <s v="117"/>
    <s v="4470206"/>
    <m/>
    <n v="-6908.71"/>
    <s v="2220 - Transmission Losses Cre"/>
    <n v="6"/>
    <m/>
    <s v="G0000117"/>
    <s v="PJM"/>
    <n v="0"/>
    <s v="2019-06-30"/>
    <s v="PJM_A_7408"/>
    <x v="0"/>
    <x v="0"/>
    <x v="0"/>
    <x v="0"/>
  </r>
  <r>
    <n v="2019"/>
    <s v="117"/>
    <s v="4470206"/>
    <m/>
    <n v="-2449.37"/>
    <s v="2220 - Transmission Losses Cre"/>
    <n v="6"/>
    <m/>
    <s v="G0000117"/>
    <s v="PJM"/>
    <n v="0"/>
    <s v="2019-06-30"/>
    <s v="PJM_E_2019"/>
    <x v="0"/>
    <x v="0"/>
    <x v="0"/>
    <x v="0"/>
  </r>
  <r>
    <n v="2019"/>
    <s v="117"/>
    <s v="4470206"/>
    <m/>
    <n v="-0.09"/>
    <s v="2220A - Adj. to Transmission L"/>
    <n v="6"/>
    <m/>
    <s v="G0000117"/>
    <s v="PJM"/>
    <n v="0"/>
    <s v="2019-06-30"/>
    <s v="PJM_A_7408"/>
    <x v="0"/>
    <x v="0"/>
    <x v="0"/>
    <x v="0"/>
  </r>
  <r>
    <n v="2019"/>
    <s v="117"/>
    <s v="4470209"/>
    <m/>
    <n v="-35300.050000000003"/>
    <s v="1220 - Day-Ahead Transmission"/>
    <n v="6"/>
    <m/>
    <s v="G0000117"/>
    <s v="PJM"/>
    <n v="0"/>
    <s v="2019-06-01"/>
    <s v="PJM_ER7403"/>
    <x v="0"/>
    <x v="0"/>
    <x v="0"/>
    <x v="0"/>
  </r>
  <r>
    <n v="2019"/>
    <s v="117"/>
    <s v="4470209"/>
    <m/>
    <n v="40216.58"/>
    <s v="1220 - Day-Ahead Transmission"/>
    <n v="6"/>
    <m/>
    <s v="G0000117"/>
    <s v="PJM"/>
    <n v="0"/>
    <s v="2019-06-30"/>
    <s v="PJM_A_7408"/>
    <x v="0"/>
    <x v="0"/>
    <x v="0"/>
    <x v="0"/>
  </r>
  <r>
    <n v="2019"/>
    <s v="117"/>
    <s v="4470209"/>
    <m/>
    <n v="25158.51"/>
    <s v="1220 - Day-Ahead Transmission"/>
    <n v="6"/>
    <m/>
    <s v="G0000117"/>
    <s v="PJM"/>
    <n v="0"/>
    <s v="2019-06-30"/>
    <s v="PJM_E_2019"/>
    <x v="0"/>
    <x v="0"/>
    <x v="0"/>
    <x v="0"/>
  </r>
  <r>
    <n v="2019"/>
    <s v="117"/>
    <s v="4470209"/>
    <m/>
    <n v="1229.8499999999999"/>
    <s v="1225 - Balancing Transmission"/>
    <n v="6"/>
    <m/>
    <s v="G0000117"/>
    <s v="PJM"/>
    <n v="0"/>
    <s v="2019-06-01"/>
    <s v="PJM_ER7403"/>
    <x v="0"/>
    <x v="0"/>
    <x v="0"/>
    <x v="0"/>
  </r>
  <r>
    <n v="2019"/>
    <s v="117"/>
    <s v="4470209"/>
    <m/>
    <n v="-2299.66"/>
    <s v="1225 - Balancing Transmission"/>
    <n v="6"/>
    <m/>
    <s v="G0000117"/>
    <s v="PJM"/>
    <n v="0"/>
    <s v="2019-06-30"/>
    <s v="PJM_A_7408"/>
    <x v="0"/>
    <x v="0"/>
    <x v="0"/>
    <x v="0"/>
  </r>
  <r>
    <n v="2019"/>
    <s v="117"/>
    <s v="4470209"/>
    <m/>
    <n v="1759.32"/>
    <s v="1225 - Balancing Transmission"/>
    <n v="6"/>
    <m/>
    <s v="G0000117"/>
    <s v="PJM"/>
    <n v="0"/>
    <s v="2019-06-30"/>
    <s v="PJM_E_2019"/>
    <x v="0"/>
    <x v="0"/>
    <x v="0"/>
    <x v="0"/>
  </r>
  <r>
    <n v="2019"/>
    <s v="117"/>
    <s v="4470214"/>
    <m/>
    <n v="380.45"/>
    <s v="2365 - Day-Ahead Scheduling Re"/>
    <n v="6"/>
    <m/>
    <s v="G0000117"/>
    <s v="PJM"/>
    <n v="0"/>
    <s v="2019-06-01"/>
    <s v="PJM_ER7403"/>
    <x v="0"/>
    <x v="0"/>
    <x v="0"/>
    <x v="0"/>
  </r>
  <r>
    <n v="2019"/>
    <s v="117"/>
    <s v="4470214"/>
    <m/>
    <n v="-500.96"/>
    <s v="2365 - Day-Ahead Scheduling Re"/>
    <n v="6"/>
    <m/>
    <s v="G0000117"/>
    <s v="PJM"/>
    <n v="0"/>
    <s v="2019-06-30"/>
    <s v="PJM_A_7408"/>
    <x v="0"/>
    <x v="0"/>
    <x v="0"/>
    <x v="0"/>
  </r>
  <r>
    <n v="2019"/>
    <s v="117"/>
    <s v="4470214"/>
    <m/>
    <n v="-581.35"/>
    <s v="2365 - Day-Ahead Scheduling Re"/>
    <n v="6"/>
    <m/>
    <s v="G0000117"/>
    <s v="PJM"/>
    <n v="0"/>
    <s v="2019-06-30"/>
    <s v="PJM_E_2019"/>
    <x v="0"/>
    <x v="0"/>
    <x v="0"/>
    <x v="0"/>
  </r>
  <r>
    <n v="2019"/>
    <s v="117"/>
    <s v="4470215"/>
    <m/>
    <n v="-223.83"/>
    <s v="1365 - Day-Ahead Scheduling Re"/>
    <n v="6"/>
    <m/>
    <s v="G0000117"/>
    <s v="PJM"/>
    <n v="0"/>
    <s v="2019-06-01"/>
    <s v="PJM_ER7403"/>
    <x v="0"/>
    <x v="0"/>
    <x v="0"/>
    <x v="0"/>
  </r>
  <r>
    <n v="2019"/>
    <s v="117"/>
    <s v="4470215"/>
    <m/>
    <n v="302.58999999999997"/>
    <s v="1365 - Day-Ahead Scheduling Re"/>
    <n v="6"/>
    <m/>
    <s v="G0000117"/>
    <s v="PJM"/>
    <n v="0"/>
    <s v="2019-06-30"/>
    <s v="PJM_A_7408"/>
    <x v="0"/>
    <x v="0"/>
    <x v="0"/>
    <x v="0"/>
  </r>
  <r>
    <n v="2019"/>
    <s v="117"/>
    <s v="4470215"/>
    <m/>
    <n v="309.77"/>
    <s v="1365 - Day-Ahead Scheduling Re"/>
    <n v="6"/>
    <m/>
    <s v="G0000117"/>
    <s v="PJM"/>
    <n v="0"/>
    <s v="2019-06-30"/>
    <s v="PJM_E_2019"/>
    <x v="0"/>
    <x v="0"/>
    <x v="0"/>
    <x v="0"/>
  </r>
  <r>
    <n v="2019"/>
    <s v="117"/>
    <s v="4470215"/>
    <m/>
    <n v="-1.6"/>
    <s v="1365A - Adj. to Day-ahead Sche"/>
    <n v="6"/>
    <m/>
    <s v="G0000117"/>
    <s v="PJM"/>
    <n v="0"/>
    <s v="2019-06-30"/>
    <s v="PJM_A_7408"/>
    <x v="0"/>
    <x v="0"/>
    <x v="0"/>
    <x v="0"/>
  </r>
  <r>
    <n v="2019"/>
    <s v="117"/>
    <s v="4470220"/>
    <m/>
    <n v="-40618.31"/>
    <s v="1340 - Regulation and Frequenc"/>
    <n v="6"/>
    <m/>
    <s v="G0000117"/>
    <s v="PJM"/>
    <n v="0"/>
    <s v="2019-06-01"/>
    <s v="PJM_ER7403"/>
    <x v="0"/>
    <x v="0"/>
    <x v="0"/>
    <x v="0"/>
  </r>
  <r>
    <n v="2019"/>
    <s v="117"/>
    <s v="4470220"/>
    <m/>
    <n v="45103.61"/>
    <s v="1340 - Regulation and Frequenc"/>
    <n v="6"/>
    <m/>
    <s v="G0000117"/>
    <s v="PJM"/>
    <n v="0"/>
    <s v="2019-06-30"/>
    <s v="PJM_A_7408"/>
    <x v="0"/>
    <x v="0"/>
    <x v="0"/>
    <x v="0"/>
  </r>
  <r>
    <n v="2019"/>
    <s v="117"/>
    <s v="4470220"/>
    <m/>
    <n v="15328.31"/>
    <s v="1340 - Regulation and Frequenc"/>
    <n v="6"/>
    <m/>
    <s v="G0000117"/>
    <s v="PJM"/>
    <n v="0"/>
    <s v="2019-06-30"/>
    <s v="PJM_E_2019"/>
    <x v="0"/>
    <x v="0"/>
    <x v="0"/>
    <x v="0"/>
  </r>
  <r>
    <n v="2019"/>
    <s v="117"/>
    <s v="4470220"/>
    <m/>
    <n v="8.25"/>
    <s v="1340A - Adj. to Regulation and"/>
    <n v="6"/>
    <m/>
    <s v="G0000117"/>
    <s v="PJM"/>
    <n v="0"/>
    <s v="2019-06-30"/>
    <s v="PJM_A_7408"/>
    <x v="0"/>
    <x v="0"/>
    <x v="0"/>
    <x v="0"/>
  </r>
  <r>
    <n v="2019"/>
    <s v="117"/>
    <s v="4470220"/>
    <m/>
    <n v="113849.48"/>
    <s v="2340 - Regulation and Frequenc"/>
    <n v="6"/>
    <m/>
    <s v="G0000117"/>
    <s v="PJM"/>
    <n v="0"/>
    <s v="2019-06-01"/>
    <s v="PJM_ER7403"/>
    <x v="0"/>
    <x v="0"/>
    <x v="0"/>
    <x v="0"/>
  </r>
  <r>
    <n v="2019"/>
    <s v="117"/>
    <s v="4470220"/>
    <m/>
    <n v="-123192.27"/>
    <s v="2340 - Regulation and Frequenc"/>
    <n v="6"/>
    <m/>
    <s v="G0000117"/>
    <s v="PJM"/>
    <n v="0"/>
    <s v="2019-06-30"/>
    <s v="PJM_A_7408"/>
    <x v="0"/>
    <x v="0"/>
    <x v="0"/>
    <x v="0"/>
  </r>
  <r>
    <n v="2019"/>
    <s v="117"/>
    <s v="4470220"/>
    <m/>
    <n v="-25330.47"/>
    <s v="2340 - Regulation and Frequenc"/>
    <n v="6"/>
    <m/>
    <s v="G0000117"/>
    <s v="PJM"/>
    <n v="0"/>
    <s v="2019-06-30"/>
    <s v="PJM_E_2019"/>
    <x v="0"/>
    <x v="0"/>
    <x v="0"/>
    <x v="0"/>
  </r>
  <r>
    <n v="2019"/>
    <s v="117"/>
    <s v="4470220"/>
    <m/>
    <n v="-234.41"/>
    <s v="2340A - Adj. to Regulation and"/>
    <n v="6"/>
    <m/>
    <s v="G0000117"/>
    <s v="PJM"/>
    <n v="0"/>
    <s v="2019-06-30"/>
    <s v="PJM_A_7408"/>
    <x v="0"/>
    <x v="0"/>
    <x v="0"/>
    <x v="0"/>
  </r>
  <r>
    <n v="2019"/>
    <s v="117"/>
    <s v="4470221"/>
    <m/>
    <n v="-4791.76"/>
    <s v="1360 - Synchronized Reserve Ti"/>
    <n v="6"/>
    <m/>
    <s v="G0000117"/>
    <s v="PJM"/>
    <n v="0"/>
    <s v="2019-06-01"/>
    <s v="PJM_ER7403"/>
    <x v="0"/>
    <x v="0"/>
    <x v="0"/>
    <x v="0"/>
  </r>
  <r>
    <n v="2019"/>
    <s v="117"/>
    <s v="4470221"/>
    <m/>
    <n v="4791.76"/>
    <s v="1360 - Synchronized Reserve Ti"/>
    <n v="6"/>
    <m/>
    <s v="G0000117"/>
    <s v="PJM"/>
    <n v="0"/>
    <s v="2019-06-30"/>
    <s v="PJM_A_7408"/>
    <x v="0"/>
    <x v="0"/>
    <x v="0"/>
    <x v="0"/>
  </r>
  <r>
    <n v="2019"/>
    <s v="117"/>
    <s v="4470221"/>
    <m/>
    <n v="454.24"/>
    <s v="1360 - Synchronized Reserve Ti"/>
    <n v="6"/>
    <m/>
    <s v="G0000117"/>
    <s v="PJM"/>
    <n v="0"/>
    <s v="2019-06-30"/>
    <s v="PJM_E_2019"/>
    <x v="0"/>
    <x v="0"/>
    <x v="0"/>
    <x v="0"/>
  </r>
  <r>
    <n v="2019"/>
    <s v="117"/>
    <s v="4470221"/>
    <m/>
    <n v="3.51"/>
    <s v="1360A - Adj. to Synchronized R"/>
    <n v="6"/>
    <m/>
    <s v="G0000117"/>
    <s v="PJM"/>
    <n v="0"/>
    <s v="2019-06-30"/>
    <s v="PJM_A_7408"/>
    <x v="0"/>
    <x v="0"/>
    <x v="0"/>
    <x v="0"/>
  </r>
  <r>
    <n v="2019"/>
    <s v="117"/>
    <s v="4470221"/>
    <m/>
    <n v="6393.46"/>
    <s v="2360 - Synchronized Reserve Ti"/>
    <n v="6"/>
    <m/>
    <s v="G0000117"/>
    <s v="PJM"/>
    <n v="0"/>
    <s v="2019-06-01"/>
    <s v="PJM_ER7403"/>
    <x v="0"/>
    <x v="0"/>
    <x v="0"/>
    <x v="0"/>
  </r>
  <r>
    <n v="2019"/>
    <s v="117"/>
    <s v="4470221"/>
    <m/>
    <n v="-6393.46"/>
    <s v="2360 - Synchronized Reserve Ti"/>
    <n v="6"/>
    <m/>
    <s v="G0000117"/>
    <s v="PJM"/>
    <n v="0"/>
    <s v="2019-06-30"/>
    <s v="PJM_A_7408"/>
    <x v="0"/>
    <x v="0"/>
    <x v="0"/>
    <x v="0"/>
  </r>
  <r>
    <n v="2019"/>
    <s v="117"/>
    <s v="4470221"/>
    <m/>
    <n v="-880.82"/>
    <s v="2360 - Synchronized Reserve Ti"/>
    <n v="6"/>
    <m/>
    <s v="G0000117"/>
    <s v="PJM"/>
    <n v="0"/>
    <s v="2019-06-30"/>
    <s v="PJM_E_2019"/>
    <x v="0"/>
    <x v="0"/>
    <x v="0"/>
    <x v="0"/>
  </r>
  <r>
    <n v="2019"/>
    <s v="180"/>
    <s v="4470150"/>
    <m/>
    <n v="-39868.370000000003"/>
    <s v="COOH2 JUN 19"/>
    <n v="6"/>
    <m/>
    <s v="G0000180"/>
    <s v="COOH2"/>
    <n v="0"/>
    <s v="2019-06-30"/>
    <s v="DEDE_E3424"/>
    <x v="0"/>
    <x v="1"/>
    <x v="16"/>
    <x v="1"/>
  </r>
  <r>
    <n v="2019"/>
    <s v="180"/>
    <s v="4470150"/>
    <m/>
    <n v="40932.339999999997"/>
    <s v="COOH2 MAY 19"/>
    <n v="6"/>
    <m/>
    <s v="G0000180"/>
    <s v="COOH2"/>
    <n v="0"/>
    <s v="2019-06-30"/>
    <s v="DEDEER1878"/>
    <x v="0"/>
    <x v="1"/>
    <x v="16"/>
    <x v="1"/>
  </r>
  <r>
    <n v="2019"/>
    <s v="180"/>
    <s v="4470150"/>
    <m/>
    <n v="-40948.559999999998"/>
    <s v="COOH2 MAY 19"/>
    <n v="6"/>
    <m/>
    <s v="G0000180"/>
    <s v="COOH2"/>
    <n v="0"/>
    <s v="2019-06-30"/>
    <s v="DEDE_A1884"/>
    <x v="0"/>
    <x v="1"/>
    <x v="16"/>
    <x v="1"/>
  </r>
  <r>
    <n v="2019"/>
    <s v="180"/>
    <s v="4470150"/>
    <m/>
    <n v="-82183.86"/>
    <s v="VANC2 JUN 19"/>
    <n v="6"/>
    <m/>
    <s v="G0000180"/>
    <s v="VANC2"/>
    <n v="0"/>
    <s v="2019-06-30"/>
    <s v="DEDE_E3424"/>
    <x v="0"/>
    <x v="1"/>
    <x v="17"/>
    <x v="2"/>
  </r>
  <r>
    <n v="2019"/>
    <s v="180"/>
    <s v="4470150"/>
    <m/>
    <n v="84851.42"/>
    <s v="VANC2 MAY 19"/>
    <n v="6"/>
    <m/>
    <s v="G0000180"/>
    <s v="VANC2"/>
    <n v="0"/>
    <s v="2019-06-30"/>
    <s v="DEDEER1878"/>
    <x v="0"/>
    <x v="1"/>
    <x v="17"/>
    <x v="2"/>
  </r>
  <r>
    <n v="2019"/>
    <s v="180"/>
    <s v="4470150"/>
    <m/>
    <n v="-84889.69"/>
    <s v="VANC2 MAY 19"/>
    <n v="6"/>
    <m/>
    <s v="G0000180"/>
    <s v="VANC2"/>
    <n v="0"/>
    <s v="2019-06-30"/>
    <s v="DEDE_A1884"/>
    <x v="0"/>
    <x v="1"/>
    <x v="17"/>
    <x v="2"/>
  </r>
  <r>
    <n v="2019"/>
    <s v="117"/>
    <s v="4470006"/>
    <m/>
    <n v="1516.16"/>
    <s v="1140 - Non-Firm Point-to-Point"/>
    <n v="7"/>
    <m/>
    <s v="G0000117"/>
    <s v="PJM"/>
    <n v="0"/>
    <s v="2019-07-31"/>
    <s v="PJM_E_0201"/>
    <x v="0"/>
    <x v="0"/>
    <x v="0"/>
    <x v="0"/>
  </r>
  <r>
    <n v="2019"/>
    <s v="117"/>
    <s v="4470006"/>
    <m/>
    <n v="20233.3"/>
    <s v="1200 - Day-Ahead Spot Market E"/>
    <n v="7"/>
    <s v="KWH"/>
    <s v="G0000117"/>
    <s v="PJM"/>
    <n v="601432"/>
    <s v="2019-07-31"/>
    <s v="PJM_E_0201"/>
    <x v="0"/>
    <x v="0"/>
    <x v="0"/>
    <x v="0"/>
  </r>
  <r>
    <n v="2019"/>
    <s v="117"/>
    <s v="4470006"/>
    <m/>
    <n v="15.47"/>
    <s v="1205 - Balancing Spot Market E"/>
    <n v="7"/>
    <s v="KWH"/>
    <s v="G0000117"/>
    <s v="PJM"/>
    <n v="683"/>
    <s v="2019-07-31"/>
    <s v="PJM_E_0201"/>
    <x v="0"/>
    <x v="0"/>
    <x v="0"/>
    <x v="0"/>
  </r>
  <r>
    <n v="2019"/>
    <s v="117"/>
    <s v="4470006"/>
    <m/>
    <n v="-353.22"/>
    <s v="1210 - Day-Ahead Transmission"/>
    <n v="7"/>
    <m/>
    <s v="G0000117"/>
    <s v="PJM"/>
    <n v="0"/>
    <s v="2019-07-01"/>
    <s v="PJM_ER6115"/>
    <x v="0"/>
    <x v="0"/>
    <x v="0"/>
    <x v="0"/>
  </r>
  <r>
    <n v="2019"/>
    <s v="117"/>
    <s v="4470006"/>
    <m/>
    <n v="887.51"/>
    <s v="1210 - Day-Ahead Transmission"/>
    <n v="7"/>
    <m/>
    <s v="G0000117"/>
    <s v="PJM"/>
    <n v="0"/>
    <s v="2019-07-31"/>
    <s v="PJM_A_6120"/>
    <x v="0"/>
    <x v="0"/>
    <x v="0"/>
    <x v="0"/>
  </r>
  <r>
    <n v="2019"/>
    <s v="117"/>
    <s v="4470006"/>
    <m/>
    <n v="-162.28"/>
    <s v="1210 - Day-Ahead Transmission"/>
    <n v="7"/>
    <m/>
    <s v="G0000117"/>
    <s v="PJM"/>
    <n v="0"/>
    <s v="2019-07-31"/>
    <s v="PJM_E_0201"/>
    <x v="0"/>
    <x v="0"/>
    <x v="0"/>
    <x v="0"/>
  </r>
  <r>
    <n v="2019"/>
    <s v="117"/>
    <s v="4470006"/>
    <m/>
    <n v="-1.26"/>
    <s v="1215 - Balancing Transmission"/>
    <n v="7"/>
    <m/>
    <s v="G0000117"/>
    <s v="PJM"/>
    <n v="0"/>
    <s v="2019-07-01"/>
    <s v="PJM_ER6115"/>
    <x v="0"/>
    <x v="0"/>
    <x v="0"/>
    <x v="0"/>
  </r>
  <r>
    <n v="2019"/>
    <s v="117"/>
    <s v="4470006"/>
    <m/>
    <n v="-165.52"/>
    <s v="1215 - Balancing Transmission"/>
    <n v="7"/>
    <m/>
    <s v="G0000117"/>
    <s v="PJM"/>
    <n v="0"/>
    <s v="2019-07-31"/>
    <s v="PJM_A_6120"/>
    <x v="0"/>
    <x v="0"/>
    <x v="0"/>
    <x v="0"/>
  </r>
  <r>
    <n v="2019"/>
    <s v="117"/>
    <s v="4470006"/>
    <m/>
    <n v="-20.89"/>
    <s v="1215 - Balancing Transmission"/>
    <n v="7"/>
    <m/>
    <s v="G0000117"/>
    <s v="PJM"/>
    <n v="0"/>
    <s v="2019-07-31"/>
    <s v="PJM_E_0201"/>
    <x v="0"/>
    <x v="0"/>
    <x v="0"/>
    <x v="0"/>
  </r>
  <r>
    <n v="2019"/>
    <s v="117"/>
    <s v="4470006"/>
    <m/>
    <n v="-158.09"/>
    <s v="1220 - Day-Ahead Transmission"/>
    <n v="7"/>
    <m/>
    <s v="G0000117"/>
    <s v="PJM"/>
    <n v="0"/>
    <s v="2019-07-01"/>
    <s v="PJM_ER6115"/>
    <x v="0"/>
    <x v="0"/>
    <x v="0"/>
    <x v="0"/>
  </r>
  <r>
    <n v="2019"/>
    <s v="117"/>
    <s v="4470006"/>
    <m/>
    <n v="386.1"/>
    <s v="1220 - Day-Ahead Transmission"/>
    <n v="7"/>
    <m/>
    <s v="G0000117"/>
    <s v="PJM"/>
    <n v="0"/>
    <s v="2019-07-31"/>
    <s v="PJM_A_6120"/>
    <x v="0"/>
    <x v="0"/>
    <x v="0"/>
    <x v="0"/>
  </r>
  <r>
    <n v="2019"/>
    <s v="117"/>
    <s v="4470006"/>
    <m/>
    <n v="-318.10000000000002"/>
    <s v="1220 - Day-Ahead Transmission"/>
    <n v="7"/>
    <m/>
    <s v="G0000117"/>
    <s v="PJM"/>
    <n v="0"/>
    <s v="2019-07-31"/>
    <s v="PJM_E_0201"/>
    <x v="0"/>
    <x v="0"/>
    <x v="0"/>
    <x v="0"/>
  </r>
  <r>
    <n v="2019"/>
    <s v="117"/>
    <s v="4470006"/>
    <m/>
    <n v="67.69"/>
    <s v="1225 - Balancing Transmission"/>
    <n v="7"/>
    <m/>
    <s v="G0000117"/>
    <s v="PJM"/>
    <n v="0"/>
    <s v="2019-07-01"/>
    <s v="PJM_ER6115"/>
    <x v="0"/>
    <x v="0"/>
    <x v="0"/>
    <x v="0"/>
  </r>
  <r>
    <n v="2019"/>
    <s v="117"/>
    <s v="4470006"/>
    <m/>
    <n v="-163.68"/>
    <s v="1225 - Balancing Transmission"/>
    <n v="7"/>
    <m/>
    <s v="G0000117"/>
    <s v="PJM"/>
    <n v="0"/>
    <s v="2019-07-31"/>
    <s v="PJM_A_6120"/>
    <x v="0"/>
    <x v="0"/>
    <x v="0"/>
    <x v="0"/>
  </r>
  <r>
    <n v="2019"/>
    <s v="117"/>
    <s v="4470006"/>
    <m/>
    <n v="-15.34"/>
    <s v="1225 - Balancing Transmission"/>
    <n v="7"/>
    <m/>
    <s v="G0000117"/>
    <s v="PJM"/>
    <n v="0"/>
    <s v="2019-07-31"/>
    <s v="PJM_E_0201"/>
    <x v="0"/>
    <x v="0"/>
    <x v="0"/>
    <x v="0"/>
  </r>
  <r>
    <n v="2019"/>
    <s v="117"/>
    <s v="4470006"/>
    <m/>
    <n v="-0.06"/>
    <s v="1330A - Adj. to Reactive Suppl"/>
    <n v="7"/>
    <m/>
    <s v="G0000117"/>
    <s v="PJM"/>
    <n v="0"/>
    <s v="2019-07-31"/>
    <s v="PJM_A_6120"/>
    <x v="0"/>
    <x v="0"/>
    <x v="0"/>
    <x v="0"/>
  </r>
  <r>
    <n v="2019"/>
    <s v="117"/>
    <s v="4470006"/>
    <m/>
    <n v="40.24"/>
    <s v="1375 - Balancing Operating Res"/>
    <n v="7"/>
    <m/>
    <s v="G0000117"/>
    <s v="PJM"/>
    <n v="0"/>
    <s v="2019-07-31"/>
    <s v="PJM_E_0201"/>
    <x v="0"/>
    <x v="0"/>
    <x v="0"/>
    <x v="0"/>
  </r>
  <r>
    <n v="2019"/>
    <s v="117"/>
    <s v="4470006"/>
    <m/>
    <n v="252.33"/>
    <s v="Broker Comm - Actual"/>
    <n v="7"/>
    <m/>
    <s v="G0000117"/>
    <s v="AMRX2"/>
    <n v="0"/>
    <s v="2019-07-31"/>
    <s v="CA0420"/>
    <x v="0"/>
    <x v="0"/>
    <x v="1"/>
    <x v="0"/>
  </r>
  <r>
    <n v="2019"/>
    <s v="117"/>
    <s v="4470006"/>
    <m/>
    <n v="174.37"/>
    <s v="Broker Comm - Actual"/>
    <n v="7"/>
    <m/>
    <s v="G0000117"/>
    <s v="APBE2"/>
    <n v="0"/>
    <s v="2019-07-31"/>
    <s v="CA0420"/>
    <x v="0"/>
    <x v="0"/>
    <x v="2"/>
    <x v="0"/>
  </r>
  <r>
    <n v="2019"/>
    <s v="117"/>
    <s v="4470006"/>
    <m/>
    <n v="4.99"/>
    <s v="Broker Comm - Actual"/>
    <n v="7"/>
    <m/>
    <s v="G0000117"/>
    <s v="BGCF2"/>
    <n v="0"/>
    <s v="2019-07-31"/>
    <s v="CA0420"/>
    <x v="0"/>
    <x v="0"/>
    <x v="29"/>
    <x v="0"/>
  </r>
  <r>
    <n v="2019"/>
    <s v="117"/>
    <s v="4470006"/>
    <m/>
    <n v="152.01"/>
    <s v="Broker Comm - Actual"/>
    <n v="7"/>
    <m/>
    <s v="G0000117"/>
    <s v="EVOF2"/>
    <n v="0"/>
    <s v="2019-07-31"/>
    <s v="CA0420"/>
    <x v="0"/>
    <x v="0"/>
    <x v="3"/>
    <x v="0"/>
  </r>
  <r>
    <n v="2019"/>
    <s v="117"/>
    <s v="4470006"/>
    <m/>
    <n v="106.9"/>
    <s v="Broker Comm - Actual"/>
    <n v="7"/>
    <m/>
    <s v="G0000117"/>
    <s v="IVGE2"/>
    <n v="0"/>
    <s v="2019-07-31"/>
    <s v="CA0420"/>
    <x v="0"/>
    <x v="0"/>
    <x v="4"/>
    <x v="0"/>
  </r>
  <r>
    <n v="2019"/>
    <s v="117"/>
    <s v="4470006"/>
    <m/>
    <n v="425.01"/>
    <s v="Broker Comm - Actual"/>
    <n v="7"/>
    <m/>
    <s v="G0000117"/>
    <s v="PREE2"/>
    <n v="0"/>
    <s v="2019-07-31"/>
    <s v="CA0420"/>
    <x v="0"/>
    <x v="0"/>
    <x v="5"/>
    <x v="0"/>
  </r>
  <r>
    <n v="2019"/>
    <s v="117"/>
    <s v="4470006"/>
    <m/>
    <n v="7.8"/>
    <s v="Broker Comm - Actual"/>
    <n v="7"/>
    <m/>
    <s v="G0000117"/>
    <s v="SPSR2"/>
    <n v="0"/>
    <s v="2019-07-31"/>
    <s v="CA0420"/>
    <x v="0"/>
    <x v="0"/>
    <x v="6"/>
    <x v="0"/>
  </r>
  <r>
    <n v="2019"/>
    <s v="117"/>
    <s v="4470006"/>
    <m/>
    <n v="82.13"/>
    <s v="Broker Comm - Actual"/>
    <n v="7"/>
    <m/>
    <s v="G0000117"/>
    <s v="TFSF2"/>
    <n v="0"/>
    <s v="2019-07-31"/>
    <s v="CA0420"/>
    <x v="0"/>
    <x v="0"/>
    <x v="7"/>
    <x v="0"/>
  </r>
  <r>
    <n v="2019"/>
    <s v="117"/>
    <s v="4470006"/>
    <m/>
    <n v="-30789.09"/>
    <s v="CECA2 JUL 19"/>
    <n v="7"/>
    <s v="KWH"/>
    <s v="G0000117"/>
    <s v="CECA2"/>
    <n v="-858352"/>
    <s v="2019-07-31"/>
    <s v="3RDE_E0455"/>
    <x v="0"/>
    <x v="0"/>
    <x v="33"/>
    <x v="0"/>
  </r>
  <r>
    <n v="2019"/>
    <s v="117"/>
    <s v="4470006"/>
    <m/>
    <n v="0"/>
    <s v="Duquesne Ratio Adjustment"/>
    <n v="7"/>
    <s v="KWH"/>
    <s v="G0000117"/>
    <s v="DLPM"/>
    <n v="0"/>
    <s v="2019-07-01"/>
    <s v="OFFSYS_E"/>
    <x v="0"/>
    <x v="0"/>
    <x v="9"/>
    <x v="0"/>
  </r>
  <r>
    <n v="2019"/>
    <s v="117"/>
    <s v="4470006"/>
    <m/>
    <n v="16557.21"/>
    <s v="Duquesne Ratio Adjustment"/>
    <n v="7"/>
    <s v="KWH"/>
    <s v="G0000117"/>
    <s v="DLPM"/>
    <n v="0"/>
    <s v="2019-07-02"/>
    <s v="OFFSYS_E"/>
    <x v="0"/>
    <x v="0"/>
    <x v="9"/>
    <x v="0"/>
  </r>
  <r>
    <n v="2019"/>
    <s v="117"/>
    <s v="4470006"/>
    <m/>
    <n v="-16557.21"/>
    <s v="Duquesne Ratio Adjustment"/>
    <n v="7"/>
    <s v="KWH"/>
    <s v="G0000117"/>
    <s v="DLPM"/>
    <n v="0"/>
    <s v="2019-07-31"/>
    <s v="OFFSYS_A"/>
    <x v="0"/>
    <x v="0"/>
    <x v="9"/>
    <x v="0"/>
  </r>
  <r>
    <n v="2019"/>
    <s v="117"/>
    <s v="4470006"/>
    <m/>
    <n v="-12227.88"/>
    <s v="Duquesne Ratio Adjustment"/>
    <n v="7"/>
    <s v="KWH"/>
    <s v="G0000117"/>
    <s v="DLPM"/>
    <n v="0"/>
    <s v="2019-07-31"/>
    <s v="OFFSYS_E"/>
    <x v="0"/>
    <x v="0"/>
    <x v="9"/>
    <x v="0"/>
  </r>
  <r>
    <n v="2019"/>
    <s v="117"/>
    <s v="4470006"/>
    <m/>
    <n v="0"/>
    <s v="TAX REALLOCATION"/>
    <n v="7"/>
    <m/>
    <s v="G0000117"/>
    <s v="NASIA"/>
    <n v="0"/>
    <s v="2019-07-31"/>
    <s v="AJETXBKOUT"/>
    <x v="0"/>
    <x v="0"/>
    <x v="30"/>
    <x v="5"/>
  </r>
  <r>
    <n v="2019"/>
    <s v="117"/>
    <s v="4470006"/>
    <m/>
    <n v="0"/>
    <s v="Trading activity-sale"/>
    <n v="7"/>
    <s v="KWH"/>
    <s v="G0000117"/>
    <s v="DEOI2"/>
    <n v="0"/>
    <s v="2019-07-01"/>
    <s v="OFFSYS_E"/>
    <x v="0"/>
    <x v="0"/>
    <x v="8"/>
    <x v="0"/>
  </r>
  <r>
    <n v="2019"/>
    <s v="117"/>
    <s v="4470006"/>
    <m/>
    <n v="74495.570000000007"/>
    <s v="Trading activity-sale"/>
    <n v="7"/>
    <s v="KWH"/>
    <s v="G0000117"/>
    <s v="DEOI2"/>
    <n v="1432000"/>
    <s v="2019-07-02"/>
    <s v="OFFSYS_E"/>
    <x v="0"/>
    <x v="0"/>
    <x v="8"/>
    <x v="0"/>
  </r>
  <r>
    <n v="2019"/>
    <s v="117"/>
    <s v="4470006"/>
    <m/>
    <n v="-74495.58"/>
    <s v="Trading activity-sale"/>
    <n v="7"/>
    <s v="KWH"/>
    <s v="G0000117"/>
    <s v="DEOI2"/>
    <n v="-1432000"/>
    <s v="2019-07-31"/>
    <s v="OFFSYS_A"/>
    <x v="0"/>
    <x v="0"/>
    <x v="8"/>
    <x v="0"/>
  </r>
  <r>
    <n v="2019"/>
    <s v="117"/>
    <s v="4470006"/>
    <m/>
    <n v="-102109.91"/>
    <s v="Trading activity-sale"/>
    <n v="7"/>
    <s v="KWH"/>
    <s v="G0000117"/>
    <s v="DEOI2"/>
    <n v="-1964000"/>
    <s v="2019-07-31"/>
    <s v="OFFSYS_E"/>
    <x v="0"/>
    <x v="0"/>
    <x v="8"/>
    <x v="0"/>
  </r>
  <r>
    <n v="2019"/>
    <s v="117"/>
    <s v="4470006"/>
    <m/>
    <n v="0"/>
    <s v="Trading activity-sale"/>
    <n v="7"/>
    <s v="KWH"/>
    <s v="G0000117"/>
    <s v="DLPM"/>
    <n v="0"/>
    <s v="2019-07-01"/>
    <s v="OFFSYS_E"/>
    <x v="0"/>
    <x v="0"/>
    <x v="9"/>
    <x v="0"/>
  </r>
  <r>
    <n v="2019"/>
    <s v="117"/>
    <s v="4470006"/>
    <m/>
    <n v="137894.81"/>
    <s v="Trading activity-sale"/>
    <n v="7"/>
    <s v="KWH"/>
    <s v="G0000117"/>
    <s v="DLPM"/>
    <n v="2529000"/>
    <s v="2019-07-02"/>
    <s v="OFFSYS_E"/>
    <x v="0"/>
    <x v="0"/>
    <x v="9"/>
    <x v="0"/>
  </r>
  <r>
    <n v="2019"/>
    <s v="117"/>
    <s v="4470006"/>
    <m/>
    <n v="-137894.81"/>
    <s v="Trading activity-sale"/>
    <n v="7"/>
    <s v="KWH"/>
    <s v="G0000117"/>
    <s v="DLPM"/>
    <n v="-2529000"/>
    <s v="2019-07-31"/>
    <s v="OFFSYS_A"/>
    <x v="0"/>
    <x v="0"/>
    <x v="9"/>
    <x v="0"/>
  </r>
  <r>
    <n v="2019"/>
    <s v="117"/>
    <s v="4470006"/>
    <m/>
    <n v="-199471.18"/>
    <s v="Trading activity-sale"/>
    <n v="7"/>
    <s v="KWH"/>
    <s v="G0000117"/>
    <s v="DLPM"/>
    <n v="-3650000"/>
    <s v="2019-07-31"/>
    <s v="OFFSYS_E"/>
    <x v="0"/>
    <x v="0"/>
    <x v="9"/>
    <x v="0"/>
  </r>
  <r>
    <n v="2019"/>
    <s v="117"/>
    <s v="4470006"/>
    <m/>
    <n v="0"/>
    <s v="Trading activity-sale"/>
    <n v="7"/>
    <s v="KWH"/>
    <s v="G0000117"/>
    <s v="DPLG"/>
    <n v="0"/>
    <s v="2019-07-01"/>
    <s v="OFFSYS_E"/>
    <x v="0"/>
    <x v="0"/>
    <x v="10"/>
    <x v="0"/>
  </r>
  <r>
    <n v="2019"/>
    <s v="117"/>
    <s v="4470006"/>
    <m/>
    <n v="14227.19"/>
    <s v="Trading activity-sale"/>
    <n v="7"/>
    <s v="KWH"/>
    <s v="G0000117"/>
    <s v="DPLG"/>
    <n v="292000"/>
    <s v="2019-07-02"/>
    <s v="OFFSYS_E"/>
    <x v="0"/>
    <x v="0"/>
    <x v="10"/>
    <x v="0"/>
  </r>
  <r>
    <n v="2019"/>
    <s v="117"/>
    <s v="4470006"/>
    <m/>
    <n v="-14227.19"/>
    <s v="Trading activity-sale"/>
    <n v="7"/>
    <s v="KWH"/>
    <s v="G0000117"/>
    <s v="DPLG"/>
    <n v="-292000"/>
    <s v="2019-07-31"/>
    <s v="OFFSYS_A"/>
    <x v="0"/>
    <x v="0"/>
    <x v="10"/>
    <x v="0"/>
  </r>
  <r>
    <n v="2019"/>
    <s v="117"/>
    <s v="4470006"/>
    <m/>
    <n v="-18438.57"/>
    <s v="Trading activity-sale"/>
    <n v="7"/>
    <s v="KWH"/>
    <s v="G0000117"/>
    <s v="DPLG"/>
    <n v="-379000"/>
    <s v="2019-07-31"/>
    <s v="OFFSYS_E"/>
    <x v="0"/>
    <x v="0"/>
    <x v="10"/>
    <x v="0"/>
  </r>
  <r>
    <n v="2019"/>
    <s v="117"/>
    <s v="4470006"/>
    <m/>
    <n v="0"/>
    <s v="Trading activity-sale"/>
    <n v="7"/>
    <s v="KWH"/>
    <s v="G0000117"/>
    <s v="FESC"/>
    <n v="0"/>
    <s v="2019-07-01"/>
    <s v="OFFSYS_E"/>
    <x v="0"/>
    <x v="0"/>
    <x v="11"/>
    <x v="0"/>
  </r>
  <r>
    <n v="2019"/>
    <s v="117"/>
    <s v="4470006"/>
    <m/>
    <n v="355304.6"/>
    <s v="Trading activity-sale"/>
    <n v="7"/>
    <s v="KWH"/>
    <s v="G0000117"/>
    <s v="FESC"/>
    <n v="6560000"/>
    <s v="2019-07-02"/>
    <s v="OFFSYS_E"/>
    <x v="0"/>
    <x v="0"/>
    <x v="11"/>
    <x v="0"/>
  </r>
  <r>
    <n v="2019"/>
    <s v="117"/>
    <s v="4470006"/>
    <m/>
    <n v="-355304.36"/>
    <s v="Trading activity-sale"/>
    <n v="7"/>
    <s v="KWH"/>
    <s v="G0000117"/>
    <s v="FESC"/>
    <n v="-6533000"/>
    <s v="2019-07-31"/>
    <s v="OFFSYS_A"/>
    <x v="0"/>
    <x v="0"/>
    <x v="11"/>
    <x v="0"/>
  </r>
  <r>
    <n v="2019"/>
    <s v="117"/>
    <s v="4470006"/>
    <m/>
    <n v="-473295.87"/>
    <s v="Trading activity-sale"/>
    <n v="7"/>
    <s v="KWH"/>
    <s v="G0000117"/>
    <s v="FESC"/>
    <n v="-8718000"/>
    <s v="2019-07-31"/>
    <s v="OFFSYS_E"/>
    <x v="0"/>
    <x v="0"/>
    <x v="11"/>
    <x v="0"/>
  </r>
  <r>
    <n v="2019"/>
    <s v="117"/>
    <s v="4470006"/>
    <m/>
    <n v="0"/>
    <s v="Trading activity-sale"/>
    <n v="7"/>
    <s v="KWH"/>
    <s v="G0000117"/>
    <s v="PPLT2"/>
    <n v="0"/>
    <s v="2019-07-01"/>
    <s v="OFFSYS_E"/>
    <x v="0"/>
    <x v="0"/>
    <x v="12"/>
    <x v="0"/>
  </r>
  <r>
    <n v="2019"/>
    <s v="117"/>
    <s v="4470006"/>
    <m/>
    <n v="418839.62"/>
    <s v="Trading activity-sale"/>
    <n v="7"/>
    <s v="KWH"/>
    <s v="G0000117"/>
    <s v="PPLT2"/>
    <n v="9292000"/>
    <s v="2019-07-02"/>
    <s v="OFFSYS_E"/>
    <x v="0"/>
    <x v="0"/>
    <x v="12"/>
    <x v="0"/>
  </r>
  <r>
    <n v="2019"/>
    <s v="117"/>
    <s v="4470006"/>
    <m/>
    <n v="-418839.45"/>
    <s v="Trading activity-sale"/>
    <n v="7"/>
    <s v="KWH"/>
    <s v="G0000117"/>
    <s v="PPLT2"/>
    <n v="-9292000"/>
    <s v="2019-07-31"/>
    <s v="OFFSYS_A"/>
    <x v="0"/>
    <x v="0"/>
    <x v="12"/>
    <x v="0"/>
  </r>
  <r>
    <n v="2019"/>
    <s v="117"/>
    <s v="4470006"/>
    <m/>
    <n v="-567975.94999999995"/>
    <s v="Trading activity-sale"/>
    <n v="7"/>
    <s v="KWH"/>
    <s v="G0000117"/>
    <s v="PPLT2"/>
    <n v="-12579000"/>
    <s v="2019-07-31"/>
    <s v="OFFSYS_E"/>
    <x v="0"/>
    <x v="0"/>
    <x v="12"/>
    <x v="0"/>
  </r>
  <r>
    <n v="2019"/>
    <s v="117"/>
    <s v="4470010"/>
    <m/>
    <n v="-589156.71"/>
    <s v="1200 - Day-Ahead Spot Market E"/>
    <n v="7"/>
    <s v="KWH"/>
    <s v="G0000117"/>
    <s v="PJM"/>
    <n v="-25082378"/>
    <s v="2019-07-01"/>
    <s v="PJM_ER6382"/>
    <x v="0"/>
    <x v="0"/>
    <x v="0"/>
    <x v="0"/>
  </r>
  <r>
    <n v="2019"/>
    <s v="117"/>
    <s v="4470010"/>
    <m/>
    <n v="589156.71"/>
    <s v="1200 - Day-Ahead Spot Market E"/>
    <n v="7"/>
    <s v="KWH"/>
    <s v="G0000117"/>
    <s v="PJM"/>
    <n v="25082378"/>
    <s v="2019-07-31"/>
    <s v="PJM_A_6386"/>
    <x v="0"/>
    <x v="0"/>
    <x v="0"/>
    <x v="0"/>
  </r>
  <r>
    <n v="2019"/>
    <s v="117"/>
    <s v="4470010"/>
    <m/>
    <n v="933974.28"/>
    <s v="1200 - Day-Ahead Spot Market E"/>
    <n v="7"/>
    <s v="KWH"/>
    <s v="G0000117"/>
    <s v="PJM"/>
    <n v="31430752"/>
    <s v="2019-07-31"/>
    <s v="PJM_E_1703"/>
    <x v="0"/>
    <x v="0"/>
    <x v="0"/>
    <x v="0"/>
  </r>
  <r>
    <n v="2019"/>
    <s v="117"/>
    <s v="4470010"/>
    <m/>
    <n v="16192.95"/>
    <s v="1205 - Balancing Spot Market E"/>
    <n v="7"/>
    <s v="KWH"/>
    <s v="G0000117"/>
    <s v="PJM"/>
    <n v="885219"/>
    <s v="2019-07-01"/>
    <s v="PJM_ER6382"/>
    <x v="0"/>
    <x v="0"/>
    <x v="0"/>
    <x v="0"/>
  </r>
  <r>
    <n v="2019"/>
    <s v="117"/>
    <s v="4470010"/>
    <m/>
    <n v="-16192.95"/>
    <s v="1205 - Balancing Spot Market E"/>
    <n v="7"/>
    <s v="KWH"/>
    <s v="G0000117"/>
    <s v="PJM"/>
    <n v="-885219"/>
    <s v="2019-07-31"/>
    <s v="PJM_A_6386"/>
    <x v="0"/>
    <x v="0"/>
    <x v="0"/>
    <x v="0"/>
  </r>
  <r>
    <n v="2019"/>
    <s v="117"/>
    <s v="4470010"/>
    <m/>
    <n v="51739.8"/>
    <s v="1205 - Balancing Spot Market E"/>
    <n v="7"/>
    <s v="KWH"/>
    <s v="G0000117"/>
    <s v="PJM"/>
    <n v="1333564"/>
    <s v="2019-07-31"/>
    <s v="PJM_E_1703"/>
    <x v="0"/>
    <x v="0"/>
    <x v="0"/>
    <x v="0"/>
  </r>
  <r>
    <n v="2019"/>
    <s v="117"/>
    <s v="4470010"/>
    <m/>
    <n v="18920.830000000002"/>
    <s v="1210 - Day-Ahead Transmission"/>
    <n v="7"/>
    <m/>
    <s v="G0000117"/>
    <s v="PJM"/>
    <n v="0"/>
    <s v="2019-07-01"/>
    <s v="PJM_ER6382"/>
    <x v="0"/>
    <x v="0"/>
    <x v="0"/>
    <x v="0"/>
  </r>
  <r>
    <n v="2019"/>
    <s v="117"/>
    <s v="4470010"/>
    <m/>
    <n v="-18920.830000000002"/>
    <s v="1210 - Day-Ahead Transmission"/>
    <n v="7"/>
    <m/>
    <s v="G0000117"/>
    <s v="PJM"/>
    <n v="0"/>
    <s v="2019-07-31"/>
    <s v="PJM_A_6386"/>
    <x v="0"/>
    <x v="0"/>
    <x v="0"/>
    <x v="0"/>
  </r>
  <r>
    <n v="2019"/>
    <s v="117"/>
    <s v="4470010"/>
    <m/>
    <n v="-15510.69"/>
    <s v="1210 - Day-Ahead Transmission"/>
    <n v="7"/>
    <m/>
    <s v="G0000117"/>
    <s v="PJM"/>
    <n v="0"/>
    <s v="2019-07-31"/>
    <s v="PJM_E_1703"/>
    <x v="0"/>
    <x v="0"/>
    <x v="0"/>
    <x v="0"/>
  </r>
  <r>
    <n v="2019"/>
    <s v="117"/>
    <s v="4470010"/>
    <m/>
    <n v="-3502.03"/>
    <s v="1215 - Balancing Transmission"/>
    <n v="7"/>
    <m/>
    <s v="G0000117"/>
    <s v="PJM"/>
    <n v="0"/>
    <s v="2019-07-01"/>
    <s v="PJM_ER6382"/>
    <x v="0"/>
    <x v="0"/>
    <x v="0"/>
    <x v="0"/>
  </r>
  <r>
    <n v="2019"/>
    <s v="117"/>
    <s v="4470010"/>
    <m/>
    <n v="3502.03"/>
    <s v="1215 - Balancing Transmission"/>
    <n v="7"/>
    <m/>
    <s v="G0000117"/>
    <s v="PJM"/>
    <n v="0"/>
    <s v="2019-07-31"/>
    <s v="PJM_A_6386"/>
    <x v="0"/>
    <x v="0"/>
    <x v="0"/>
    <x v="0"/>
  </r>
  <r>
    <n v="2019"/>
    <s v="117"/>
    <s v="4470010"/>
    <m/>
    <n v="-159.72999999999999"/>
    <s v="1215 - Balancing Transmission"/>
    <n v="7"/>
    <m/>
    <s v="G0000117"/>
    <s v="PJM"/>
    <n v="0"/>
    <s v="2019-07-31"/>
    <s v="PJM_E_1703"/>
    <x v="0"/>
    <x v="0"/>
    <x v="0"/>
    <x v="0"/>
  </r>
  <r>
    <n v="2019"/>
    <s v="117"/>
    <s v="4470010"/>
    <m/>
    <n v="2939.17"/>
    <s v="1220 - Day-Ahead Transmission"/>
    <n v="7"/>
    <m/>
    <s v="G0000117"/>
    <s v="PJM"/>
    <n v="0"/>
    <s v="2019-07-01"/>
    <s v="PJM_ER6382"/>
    <x v="0"/>
    <x v="0"/>
    <x v="0"/>
    <x v="0"/>
  </r>
  <r>
    <n v="2019"/>
    <s v="117"/>
    <s v="4470010"/>
    <m/>
    <n v="-2939.17"/>
    <s v="1220 - Day-Ahead Transmission"/>
    <n v="7"/>
    <m/>
    <s v="G0000117"/>
    <s v="PJM"/>
    <n v="0"/>
    <s v="2019-07-31"/>
    <s v="PJM_A_6386"/>
    <x v="0"/>
    <x v="0"/>
    <x v="0"/>
    <x v="0"/>
  </r>
  <r>
    <n v="2019"/>
    <s v="117"/>
    <s v="4470010"/>
    <m/>
    <n v="-3229.26"/>
    <s v="1220 - Day-Ahead Transmission"/>
    <n v="7"/>
    <m/>
    <s v="G0000117"/>
    <s v="PJM"/>
    <n v="0"/>
    <s v="2019-07-31"/>
    <s v="PJM_E_1703"/>
    <x v="0"/>
    <x v="0"/>
    <x v="0"/>
    <x v="0"/>
  </r>
  <r>
    <n v="2019"/>
    <s v="117"/>
    <s v="4470010"/>
    <m/>
    <n v="-496.24"/>
    <s v="1225 - Balancing Transmission"/>
    <n v="7"/>
    <m/>
    <s v="G0000117"/>
    <s v="PJM"/>
    <n v="0"/>
    <s v="2019-07-01"/>
    <s v="PJM_ER6382"/>
    <x v="0"/>
    <x v="0"/>
    <x v="0"/>
    <x v="0"/>
  </r>
  <r>
    <n v="2019"/>
    <s v="117"/>
    <s v="4470010"/>
    <m/>
    <n v="496.24"/>
    <s v="1225 - Balancing Transmission"/>
    <n v="7"/>
    <m/>
    <s v="G0000117"/>
    <s v="PJM"/>
    <n v="0"/>
    <s v="2019-07-31"/>
    <s v="PJM_A_6386"/>
    <x v="0"/>
    <x v="0"/>
    <x v="0"/>
    <x v="0"/>
  </r>
  <r>
    <n v="2019"/>
    <s v="117"/>
    <s v="4470010"/>
    <m/>
    <n v="-144.34"/>
    <s v="1225 - Balancing Transmission"/>
    <n v="7"/>
    <m/>
    <s v="G0000117"/>
    <s v="PJM"/>
    <n v="0"/>
    <s v="2019-07-31"/>
    <s v="PJM_E_1703"/>
    <x v="0"/>
    <x v="0"/>
    <x v="0"/>
    <x v="0"/>
  </r>
  <r>
    <n v="2019"/>
    <s v="117"/>
    <s v="4470010"/>
    <m/>
    <n v="65.55"/>
    <s v="1230 - Inadvertent Interchange"/>
    <n v="7"/>
    <m/>
    <s v="G0000117"/>
    <s v="PJM"/>
    <n v="0"/>
    <s v="2019-07-01"/>
    <s v="PJM_ER6382"/>
    <x v="0"/>
    <x v="0"/>
    <x v="0"/>
    <x v="0"/>
  </r>
  <r>
    <n v="2019"/>
    <s v="117"/>
    <s v="4470010"/>
    <m/>
    <n v="-65.55"/>
    <s v="1230 - Inadvertent Interchange"/>
    <n v="7"/>
    <m/>
    <s v="G0000117"/>
    <s v="PJM"/>
    <n v="0"/>
    <s v="2019-07-31"/>
    <s v="PJM_A_6386"/>
    <x v="0"/>
    <x v="0"/>
    <x v="0"/>
    <x v="0"/>
  </r>
  <r>
    <n v="2019"/>
    <s v="117"/>
    <s v="4470010"/>
    <m/>
    <n v="34.93"/>
    <s v="1230 - Inadvertent Interchange"/>
    <n v="7"/>
    <m/>
    <s v="G0000117"/>
    <s v="PJM"/>
    <n v="0"/>
    <s v="2019-07-31"/>
    <s v="PJM_E_1703"/>
    <x v="0"/>
    <x v="0"/>
    <x v="0"/>
    <x v="0"/>
  </r>
  <r>
    <n v="2019"/>
    <s v="117"/>
    <s v="4470010"/>
    <m/>
    <n v="4.87"/>
    <s v="1242 - Day-Ahead Load Response"/>
    <n v="7"/>
    <m/>
    <s v="G0000117"/>
    <s v="PJM"/>
    <n v="0"/>
    <s v="2019-07-31"/>
    <s v="PJM_A_6386"/>
    <x v="0"/>
    <x v="0"/>
    <x v="0"/>
    <x v="0"/>
  </r>
  <r>
    <n v="2019"/>
    <s v="117"/>
    <s v="4470010"/>
    <m/>
    <n v="1.43"/>
    <s v="1243 - Real-Time Load Response"/>
    <n v="7"/>
    <m/>
    <s v="G0000117"/>
    <s v="PJM"/>
    <n v="0"/>
    <s v="2019-07-31"/>
    <s v="PJM_A_6386"/>
    <x v="0"/>
    <x v="0"/>
    <x v="0"/>
    <x v="0"/>
  </r>
  <r>
    <n v="2019"/>
    <s v="117"/>
    <s v="4470010"/>
    <m/>
    <n v="-35.700000000000003"/>
    <s v="1250 - Meter Error Correction"/>
    <n v="7"/>
    <m/>
    <s v="G0000117"/>
    <s v="PJM"/>
    <n v="0"/>
    <s v="2019-07-31"/>
    <s v="PJM_A_6386"/>
    <x v="0"/>
    <x v="0"/>
    <x v="0"/>
    <x v="0"/>
  </r>
  <r>
    <n v="2019"/>
    <s v="117"/>
    <s v="4470010"/>
    <m/>
    <n v="1.24"/>
    <s v="1250 - Meter Error Correction"/>
    <n v="7"/>
    <m/>
    <s v="G0000117"/>
    <s v="PJM"/>
    <n v="0"/>
    <s v="2019-07-31"/>
    <s v="PJM_E_1703"/>
    <x v="0"/>
    <x v="0"/>
    <x v="0"/>
    <x v="0"/>
  </r>
  <r>
    <n v="2019"/>
    <s v="117"/>
    <s v="4470010"/>
    <m/>
    <n v="-45.41"/>
    <s v="1250A - Adj. to Meter Error Co"/>
    <n v="7"/>
    <m/>
    <s v="G0000117"/>
    <s v="PJM"/>
    <n v="0"/>
    <s v="2019-07-31"/>
    <s v="PJM_A_6386"/>
    <x v="0"/>
    <x v="0"/>
    <x v="0"/>
    <x v="0"/>
  </r>
  <r>
    <n v="2019"/>
    <s v="117"/>
    <s v="4470010"/>
    <m/>
    <n v="-5246.7"/>
    <s v="1301 - Schedule 9-1: Control A"/>
    <n v="7"/>
    <m/>
    <s v="G0000117"/>
    <s v="PJM"/>
    <n v="0"/>
    <s v="2019-07-01"/>
    <s v="PJM_ER6382"/>
    <x v="0"/>
    <x v="0"/>
    <x v="0"/>
    <x v="0"/>
  </r>
  <r>
    <n v="2019"/>
    <s v="117"/>
    <s v="4470010"/>
    <m/>
    <n v="5246.7"/>
    <s v="1301 - Schedule 9-1: Control A"/>
    <n v="7"/>
    <m/>
    <s v="G0000117"/>
    <s v="PJM"/>
    <n v="0"/>
    <s v="2019-07-31"/>
    <s v="PJM_A_6386"/>
    <x v="0"/>
    <x v="0"/>
    <x v="0"/>
    <x v="0"/>
  </r>
  <r>
    <n v="2019"/>
    <s v="117"/>
    <s v="4470010"/>
    <m/>
    <n v="117.6"/>
    <s v="1301 - Schedule 9-1: Control A"/>
    <n v="7"/>
    <m/>
    <s v="G0000117"/>
    <s v="PJM"/>
    <n v="0"/>
    <s v="2019-07-31"/>
    <s v="PJM_E_0201"/>
    <x v="0"/>
    <x v="0"/>
    <x v="0"/>
    <x v="0"/>
  </r>
  <r>
    <n v="2019"/>
    <s v="117"/>
    <s v="4470010"/>
    <m/>
    <n v="7116.99"/>
    <s v="1301 - Schedule 9-1: Control A"/>
    <n v="7"/>
    <m/>
    <s v="G0000117"/>
    <s v="PJM"/>
    <n v="0"/>
    <s v="2019-07-31"/>
    <s v="PJM_E_1703"/>
    <x v="0"/>
    <x v="0"/>
    <x v="0"/>
    <x v="0"/>
  </r>
  <r>
    <n v="2019"/>
    <s v="117"/>
    <s v="4470010"/>
    <m/>
    <n v="-4.6399999999999997"/>
    <s v="1303 - Schedule 9-3: Market Su"/>
    <n v="7"/>
    <m/>
    <s v="G0000117"/>
    <s v="PJM"/>
    <n v="0"/>
    <s v="2019-07-01"/>
    <s v="PJM_ER6115"/>
    <x v="0"/>
    <x v="0"/>
    <x v="0"/>
    <x v="0"/>
  </r>
  <r>
    <n v="2019"/>
    <s v="117"/>
    <s v="4470010"/>
    <m/>
    <n v="-1192.48"/>
    <s v="1303 - Schedule 9-3: Market Su"/>
    <n v="7"/>
    <m/>
    <s v="G0000117"/>
    <s v="PJM"/>
    <n v="0"/>
    <s v="2019-07-01"/>
    <s v="PJM_ER6382"/>
    <x v="0"/>
    <x v="0"/>
    <x v="0"/>
    <x v="0"/>
  </r>
  <r>
    <n v="2019"/>
    <s v="117"/>
    <s v="4470010"/>
    <m/>
    <n v="11.13"/>
    <s v="1303 - Schedule 9-3: Market Su"/>
    <n v="7"/>
    <m/>
    <s v="G0000117"/>
    <s v="PJM"/>
    <n v="0"/>
    <s v="2019-07-31"/>
    <s v="PJM_A_6120"/>
    <x v="0"/>
    <x v="0"/>
    <x v="0"/>
    <x v="0"/>
  </r>
  <r>
    <n v="2019"/>
    <s v="117"/>
    <s v="4470010"/>
    <m/>
    <n v="1192.48"/>
    <s v="1303 - Schedule 9-3: Market Su"/>
    <n v="7"/>
    <m/>
    <s v="G0000117"/>
    <s v="PJM"/>
    <n v="0"/>
    <s v="2019-07-31"/>
    <s v="PJM_A_6386"/>
    <x v="0"/>
    <x v="0"/>
    <x v="0"/>
    <x v="0"/>
  </r>
  <r>
    <n v="2019"/>
    <s v="117"/>
    <s v="4470010"/>
    <m/>
    <n v="27"/>
    <s v="1303 - Schedule 9-3: Market Su"/>
    <n v="7"/>
    <m/>
    <s v="G0000117"/>
    <s v="PJM"/>
    <n v="0"/>
    <s v="2019-07-31"/>
    <s v="PJM_E_0201"/>
    <x v="0"/>
    <x v="0"/>
    <x v="0"/>
    <x v="0"/>
  </r>
  <r>
    <n v="2019"/>
    <s v="117"/>
    <s v="4470010"/>
    <m/>
    <n v="1606.24"/>
    <s v="1303 - Schedule 9-3: Market Su"/>
    <n v="7"/>
    <m/>
    <s v="G0000117"/>
    <s v="PJM"/>
    <n v="0"/>
    <s v="2019-07-31"/>
    <s v="PJM_E_1703"/>
    <x v="0"/>
    <x v="0"/>
    <x v="0"/>
    <x v="0"/>
  </r>
  <r>
    <n v="2019"/>
    <s v="117"/>
    <s v="4470010"/>
    <m/>
    <n v="-42.79"/>
    <s v="1304 - Schedule 9-4: Regulatio"/>
    <n v="7"/>
    <m/>
    <s v="G0000117"/>
    <s v="PJM"/>
    <n v="0"/>
    <s v="2019-07-01"/>
    <s v="PJM_ER6382"/>
    <x v="0"/>
    <x v="0"/>
    <x v="0"/>
    <x v="0"/>
  </r>
  <r>
    <n v="2019"/>
    <s v="117"/>
    <s v="4470010"/>
    <m/>
    <n v="42.79"/>
    <s v="1304 - Schedule 9-4: Regulatio"/>
    <n v="7"/>
    <m/>
    <s v="G0000117"/>
    <s v="PJM"/>
    <n v="0"/>
    <s v="2019-07-31"/>
    <s v="PJM_A_6386"/>
    <x v="0"/>
    <x v="0"/>
    <x v="0"/>
    <x v="0"/>
  </r>
  <r>
    <n v="2019"/>
    <s v="117"/>
    <s v="4470010"/>
    <m/>
    <n v="48.67"/>
    <s v="1304 - Schedule 9-4: Regulatio"/>
    <n v="7"/>
    <m/>
    <s v="G0000117"/>
    <s v="PJM"/>
    <n v="0"/>
    <s v="2019-07-31"/>
    <s v="PJM_E_1703"/>
    <x v="0"/>
    <x v="0"/>
    <x v="0"/>
    <x v="0"/>
  </r>
  <r>
    <n v="2019"/>
    <s v="117"/>
    <s v="4470010"/>
    <m/>
    <n v="-280.94"/>
    <s v="1305 - Schedule 9-5: Capacity"/>
    <n v="7"/>
    <m/>
    <s v="G0000117"/>
    <s v="PJM"/>
    <n v="0"/>
    <s v="2019-07-01"/>
    <s v="PJM_ER6382"/>
    <x v="0"/>
    <x v="0"/>
    <x v="0"/>
    <x v="0"/>
  </r>
  <r>
    <n v="2019"/>
    <s v="117"/>
    <s v="4470010"/>
    <m/>
    <n v="280.94"/>
    <s v="1305 - Schedule 9-5: Capacity"/>
    <n v="7"/>
    <m/>
    <s v="G0000117"/>
    <s v="PJM"/>
    <n v="0"/>
    <s v="2019-07-31"/>
    <s v="PJM_A_6386"/>
    <x v="0"/>
    <x v="0"/>
    <x v="0"/>
    <x v="0"/>
  </r>
  <r>
    <n v="2019"/>
    <s v="117"/>
    <s v="4470010"/>
    <m/>
    <n v="290.47000000000003"/>
    <s v="1305 - Schedule 9-5: Capacity"/>
    <n v="7"/>
    <m/>
    <s v="G0000117"/>
    <s v="PJM"/>
    <n v="0"/>
    <s v="2019-07-31"/>
    <s v="PJM_E_1703"/>
    <x v="0"/>
    <x v="0"/>
    <x v="0"/>
    <x v="0"/>
  </r>
  <r>
    <n v="2019"/>
    <s v="117"/>
    <s v="4470010"/>
    <m/>
    <n v="0.01"/>
    <s v="1305A - Adj. to PJM Scheduling"/>
    <n v="7"/>
    <m/>
    <s v="G0000117"/>
    <s v="PJM"/>
    <n v="0"/>
    <s v="2019-07-31"/>
    <s v="PJM_A_6386"/>
    <x v="0"/>
    <x v="0"/>
    <x v="0"/>
    <x v="0"/>
  </r>
  <r>
    <n v="2019"/>
    <s v="117"/>
    <s v="4470010"/>
    <m/>
    <n v="0.41"/>
    <s v="1307 - Schedule 9-3 Offset: Ma"/>
    <n v="7"/>
    <m/>
    <s v="G0000117"/>
    <s v="PJM"/>
    <n v="0"/>
    <s v="2019-07-01"/>
    <s v="PJM_ER6115"/>
    <x v="0"/>
    <x v="0"/>
    <x v="0"/>
    <x v="0"/>
  </r>
  <r>
    <n v="2019"/>
    <s v="117"/>
    <s v="4470010"/>
    <m/>
    <n v="102.3"/>
    <s v="1307 - Schedule 9-3 Offset: Ma"/>
    <n v="7"/>
    <m/>
    <s v="G0000117"/>
    <s v="PJM"/>
    <n v="0"/>
    <s v="2019-07-01"/>
    <s v="PJM_ER6382"/>
    <x v="0"/>
    <x v="0"/>
    <x v="0"/>
    <x v="0"/>
  </r>
  <r>
    <n v="2019"/>
    <s v="117"/>
    <s v="4470010"/>
    <m/>
    <n v="-0.98"/>
    <s v="1307 - Schedule 9-3 Offset: Ma"/>
    <n v="7"/>
    <m/>
    <s v="G0000117"/>
    <s v="PJM"/>
    <n v="0"/>
    <s v="2019-07-31"/>
    <s v="PJM_A_6120"/>
    <x v="0"/>
    <x v="0"/>
    <x v="0"/>
    <x v="0"/>
  </r>
  <r>
    <n v="2019"/>
    <s v="117"/>
    <s v="4470010"/>
    <m/>
    <n v="-102.3"/>
    <s v="1307 - Schedule 9-3 Offset: Ma"/>
    <n v="7"/>
    <m/>
    <s v="G0000117"/>
    <s v="PJM"/>
    <n v="0"/>
    <s v="2019-07-31"/>
    <s v="PJM_A_6386"/>
    <x v="0"/>
    <x v="0"/>
    <x v="0"/>
    <x v="0"/>
  </r>
  <r>
    <n v="2019"/>
    <s v="117"/>
    <s v="4470010"/>
    <m/>
    <n v="-2.4"/>
    <s v="1307 - Schedule 9-3 Offset: Ma"/>
    <n v="7"/>
    <m/>
    <s v="G0000117"/>
    <s v="PJM"/>
    <n v="0"/>
    <s v="2019-07-31"/>
    <s v="PJM_E_0201"/>
    <x v="0"/>
    <x v="0"/>
    <x v="0"/>
    <x v="0"/>
  </r>
  <r>
    <n v="2019"/>
    <s v="117"/>
    <s v="4470010"/>
    <m/>
    <n v="-145.44"/>
    <s v="1307 - Schedule 9-3 Offset: Ma"/>
    <n v="7"/>
    <m/>
    <s v="G0000117"/>
    <s v="PJM"/>
    <n v="0"/>
    <s v="2019-07-31"/>
    <s v="PJM_E_1703"/>
    <x v="0"/>
    <x v="0"/>
    <x v="0"/>
    <x v="0"/>
  </r>
  <r>
    <n v="2019"/>
    <s v="117"/>
    <s v="4470010"/>
    <m/>
    <n v="584.80999999999995"/>
    <s v="1308 - Schedule 9-1: Control A"/>
    <n v="7"/>
    <m/>
    <s v="G0000117"/>
    <s v="PJM"/>
    <n v="0"/>
    <s v="2019-07-01"/>
    <s v="PJM_ER6382"/>
    <x v="0"/>
    <x v="0"/>
    <x v="0"/>
    <x v="0"/>
  </r>
  <r>
    <n v="2019"/>
    <s v="117"/>
    <s v="4470010"/>
    <m/>
    <n v="-584.80999999999995"/>
    <s v="1308 - Schedule 9-1: Control A"/>
    <n v="7"/>
    <m/>
    <s v="G0000117"/>
    <s v="PJM"/>
    <n v="0"/>
    <s v="2019-07-31"/>
    <s v="PJM_A_6386"/>
    <x v="0"/>
    <x v="0"/>
    <x v="0"/>
    <x v="0"/>
  </r>
  <r>
    <n v="2019"/>
    <s v="117"/>
    <s v="4470010"/>
    <m/>
    <n v="0.51"/>
    <s v="1310 - Schedule 9-3: Market Su"/>
    <n v="7"/>
    <m/>
    <s v="G0000117"/>
    <s v="PJM"/>
    <n v="0"/>
    <s v="2019-07-01"/>
    <s v="PJM_ER6115"/>
    <x v="0"/>
    <x v="0"/>
    <x v="0"/>
    <x v="0"/>
  </r>
  <r>
    <n v="2019"/>
    <s v="117"/>
    <s v="4470010"/>
    <m/>
    <n v="128.88999999999999"/>
    <s v="1310 - Schedule 9-3: Market Su"/>
    <n v="7"/>
    <m/>
    <s v="G0000117"/>
    <s v="PJM"/>
    <n v="0"/>
    <s v="2019-07-01"/>
    <s v="PJM_ER6382"/>
    <x v="0"/>
    <x v="0"/>
    <x v="0"/>
    <x v="0"/>
  </r>
  <r>
    <n v="2019"/>
    <s v="117"/>
    <s v="4470010"/>
    <m/>
    <n v="-1.22"/>
    <s v="1310 - Schedule 9-3: Market Su"/>
    <n v="7"/>
    <m/>
    <s v="G0000117"/>
    <s v="PJM"/>
    <n v="0"/>
    <s v="2019-07-31"/>
    <s v="PJM_A_6120"/>
    <x v="0"/>
    <x v="0"/>
    <x v="0"/>
    <x v="0"/>
  </r>
  <r>
    <n v="2019"/>
    <s v="117"/>
    <s v="4470010"/>
    <m/>
    <n v="-128.88999999999999"/>
    <s v="1310 - Schedule 9-3: Market Su"/>
    <n v="7"/>
    <m/>
    <s v="G0000117"/>
    <s v="PJM"/>
    <n v="0"/>
    <s v="2019-07-31"/>
    <s v="PJM_A_6386"/>
    <x v="0"/>
    <x v="0"/>
    <x v="0"/>
    <x v="0"/>
  </r>
  <r>
    <n v="2019"/>
    <s v="117"/>
    <s v="4470010"/>
    <m/>
    <n v="9.42"/>
    <s v="1311 - Schedule 9-4: Regulatio"/>
    <n v="7"/>
    <m/>
    <s v="G0000117"/>
    <s v="PJM"/>
    <n v="0"/>
    <s v="2019-07-01"/>
    <s v="PJM_ER6382"/>
    <x v="0"/>
    <x v="0"/>
    <x v="0"/>
    <x v="0"/>
  </r>
  <r>
    <n v="2019"/>
    <s v="117"/>
    <s v="4470010"/>
    <m/>
    <n v="-9.42"/>
    <s v="1311 - Schedule 9-4: Regulatio"/>
    <n v="7"/>
    <m/>
    <s v="G0000117"/>
    <s v="PJM"/>
    <n v="0"/>
    <s v="2019-07-31"/>
    <s v="PJM_A_6386"/>
    <x v="0"/>
    <x v="0"/>
    <x v="0"/>
    <x v="0"/>
  </r>
  <r>
    <n v="2019"/>
    <s v="117"/>
    <s v="4470010"/>
    <m/>
    <n v="27.84"/>
    <s v="1312 - Schedule 9-5: Capacity"/>
    <n v="7"/>
    <m/>
    <s v="G0000117"/>
    <s v="PJM"/>
    <n v="0"/>
    <s v="2019-07-01"/>
    <s v="PJM_ER6382"/>
    <x v="0"/>
    <x v="0"/>
    <x v="0"/>
    <x v="0"/>
  </r>
  <r>
    <n v="2019"/>
    <s v="117"/>
    <s v="4470010"/>
    <m/>
    <n v="-27.84"/>
    <s v="1312 - Schedule 9-5: Capacity"/>
    <n v="7"/>
    <m/>
    <s v="G0000117"/>
    <s v="PJM"/>
    <n v="0"/>
    <s v="2019-07-31"/>
    <s v="PJM_A_6386"/>
    <x v="0"/>
    <x v="0"/>
    <x v="0"/>
    <x v="0"/>
  </r>
  <r>
    <n v="2019"/>
    <s v="117"/>
    <s v="4470010"/>
    <m/>
    <n v="-0.41"/>
    <s v="1313 - Schedule 9-PJMSettlemen"/>
    <n v="7"/>
    <m/>
    <s v="G0000117"/>
    <s v="PJM"/>
    <n v="0"/>
    <s v="2019-07-01"/>
    <s v="PJM_ER6115"/>
    <x v="0"/>
    <x v="0"/>
    <x v="0"/>
    <x v="0"/>
  </r>
  <r>
    <n v="2019"/>
    <s v="117"/>
    <s v="4470010"/>
    <m/>
    <n v="-102.3"/>
    <s v="1313 - Schedule 9-PJMSettlemen"/>
    <n v="7"/>
    <m/>
    <s v="G0000117"/>
    <s v="PJM"/>
    <n v="0"/>
    <s v="2019-07-01"/>
    <s v="PJM_ER6382"/>
    <x v="0"/>
    <x v="0"/>
    <x v="0"/>
    <x v="0"/>
  </r>
  <r>
    <n v="2019"/>
    <s v="117"/>
    <s v="4470010"/>
    <m/>
    <n v="0.98"/>
    <s v="1313 - Schedule 9-PJMSettlemen"/>
    <n v="7"/>
    <m/>
    <s v="G0000117"/>
    <s v="PJM"/>
    <n v="0"/>
    <s v="2019-07-31"/>
    <s v="PJM_A_6120"/>
    <x v="0"/>
    <x v="0"/>
    <x v="0"/>
    <x v="0"/>
  </r>
  <r>
    <n v="2019"/>
    <s v="117"/>
    <s v="4470010"/>
    <m/>
    <n v="102.3"/>
    <s v="1313 - Schedule 9-PJMSettlemen"/>
    <n v="7"/>
    <m/>
    <s v="G0000117"/>
    <s v="PJM"/>
    <n v="0"/>
    <s v="2019-07-31"/>
    <s v="PJM_A_6386"/>
    <x v="0"/>
    <x v="0"/>
    <x v="0"/>
    <x v="0"/>
  </r>
  <r>
    <n v="2019"/>
    <s v="117"/>
    <s v="4470010"/>
    <m/>
    <n v="2.4"/>
    <s v="1313 - Schedule 9-PJMSettlemen"/>
    <n v="7"/>
    <m/>
    <s v="G0000117"/>
    <s v="PJM"/>
    <n v="0"/>
    <s v="2019-07-31"/>
    <s v="PJM_E_0201"/>
    <x v="0"/>
    <x v="0"/>
    <x v="0"/>
    <x v="0"/>
  </r>
  <r>
    <n v="2019"/>
    <s v="117"/>
    <s v="4470010"/>
    <m/>
    <n v="145.44"/>
    <s v="1313 - Schedule 9-PJMSettlemen"/>
    <n v="7"/>
    <m/>
    <s v="G0000117"/>
    <s v="PJM"/>
    <n v="0"/>
    <s v="2019-07-31"/>
    <s v="PJM_E_1703"/>
    <x v="0"/>
    <x v="0"/>
    <x v="0"/>
    <x v="0"/>
  </r>
  <r>
    <n v="2019"/>
    <s v="117"/>
    <s v="4470010"/>
    <m/>
    <n v="-0.52"/>
    <s v="1314 - Schedule 9-Market Monit"/>
    <n v="7"/>
    <m/>
    <s v="G0000117"/>
    <s v="PJM"/>
    <n v="0"/>
    <s v="2019-07-01"/>
    <s v="PJM_ER6115"/>
    <x v="0"/>
    <x v="0"/>
    <x v="0"/>
    <x v="0"/>
  </r>
  <r>
    <n v="2019"/>
    <s v="117"/>
    <s v="4470010"/>
    <m/>
    <n v="-131.37"/>
    <s v="1314 - Schedule 9-Market Monit"/>
    <n v="7"/>
    <m/>
    <s v="G0000117"/>
    <s v="PJM"/>
    <n v="0"/>
    <s v="2019-07-01"/>
    <s v="PJM_ER6382"/>
    <x v="0"/>
    <x v="0"/>
    <x v="0"/>
    <x v="0"/>
  </r>
  <r>
    <n v="2019"/>
    <s v="117"/>
    <s v="4470010"/>
    <m/>
    <n v="1.24"/>
    <s v="1314 - Schedule 9-Market Monit"/>
    <n v="7"/>
    <m/>
    <s v="G0000117"/>
    <s v="PJM"/>
    <n v="0"/>
    <s v="2019-07-31"/>
    <s v="PJM_A_6120"/>
    <x v="0"/>
    <x v="0"/>
    <x v="0"/>
    <x v="0"/>
  </r>
  <r>
    <n v="2019"/>
    <s v="117"/>
    <s v="4470010"/>
    <m/>
    <n v="131.37"/>
    <s v="1314 - Schedule 9-Market Monit"/>
    <n v="7"/>
    <m/>
    <s v="G0000117"/>
    <s v="PJM"/>
    <n v="0"/>
    <s v="2019-07-31"/>
    <s v="PJM_A_6386"/>
    <x v="0"/>
    <x v="0"/>
    <x v="0"/>
    <x v="0"/>
  </r>
  <r>
    <n v="2019"/>
    <s v="117"/>
    <s v="4470010"/>
    <m/>
    <n v="3.01"/>
    <s v="1314 - Schedule 9-Market Monit"/>
    <n v="7"/>
    <m/>
    <s v="G0000117"/>
    <s v="PJM"/>
    <n v="0"/>
    <s v="2019-07-31"/>
    <s v="PJM_E_0201"/>
    <x v="0"/>
    <x v="0"/>
    <x v="0"/>
    <x v="0"/>
  </r>
  <r>
    <n v="2019"/>
    <s v="117"/>
    <s v="4470010"/>
    <m/>
    <n v="177.51"/>
    <s v="1314 - Schedule 9-Market Monit"/>
    <n v="7"/>
    <m/>
    <s v="G0000117"/>
    <s v="PJM"/>
    <n v="0"/>
    <s v="2019-07-31"/>
    <s v="PJM_E_1703"/>
    <x v="0"/>
    <x v="0"/>
    <x v="0"/>
    <x v="0"/>
  </r>
  <r>
    <n v="2019"/>
    <s v="117"/>
    <s v="4470010"/>
    <m/>
    <n v="-1886.16"/>
    <s v="1315 - Schedule 9-FERC: FERC A"/>
    <n v="7"/>
    <m/>
    <s v="G0000117"/>
    <s v="PJM"/>
    <n v="0"/>
    <s v="2019-07-01"/>
    <s v="PJM_ER6382"/>
    <x v="0"/>
    <x v="0"/>
    <x v="0"/>
    <x v="0"/>
  </r>
  <r>
    <n v="2019"/>
    <s v="117"/>
    <s v="4470010"/>
    <m/>
    <n v="1886.16"/>
    <s v="1315 - Schedule 9-FERC: FERC A"/>
    <n v="7"/>
    <m/>
    <s v="G0000117"/>
    <s v="PJM"/>
    <n v="0"/>
    <s v="2019-07-31"/>
    <s v="PJM_A_6386"/>
    <x v="0"/>
    <x v="0"/>
    <x v="0"/>
    <x v="0"/>
  </r>
  <r>
    <n v="2019"/>
    <s v="117"/>
    <s v="4470010"/>
    <m/>
    <n v="42.26"/>
    <s v="1315 - Schedule 9-FERC: FERC A"/>
    <n v="7"/>
    <m/>
    <s v="G0000117"/>
    <s v="PJM"/>
    <n v="0"/>
    <s v="2019-07-31"/>
    <s v="PJM_E_0201"/>
    <x v="0"/>
    <x v="0"/>
    <x v="0"/>
    <x v="0"/>
  </r>
  <r>
    <n v="2019"/>
    <s v="117"/>
    <s v="4470010"/>
    <m/>
    <n v="2558.52"/>
    <s v="1315 - Schedule 9-FERC: FERC A"/>
    <n v="7"/>
    <m/>
    <s v="G0000117"/>
    <s v="PJM"/>
    <n v="0"/>
    <s v="2019-07-31"/>
    <s v="PJM_E_1703"/>
    <x v="0"/>
    <x v="0"/>
    <x v="0"/>
    <x v="0"/>
  </r>
  <r>
    <n v="2019"/>
    <s v="117"/>
    <s v="4470010"/>
    <m/>
    <n v="-18.8"/>
    <s v="1316 - Schedule 9-OPSI: Organi"/>
    <n v="7"/>
    <m/>
    <s v="G0000117"/>
    <s v="PJM"/>
    <n v="0"/>
    <s v="2019-07-01"/>
    <s v="PJM_ER6382"/>
    <x v="0"/>
    <x v="0"/>
    <x v="0"/>
    <x v="0"/>
  </r>
  <r>
    <n v="2019"/>
    <s v="117"/>
    <s v="4470010"/>
    <m/>
    <n v="18.8"/>
    <s v="1316 - Schedule 9-OPSI: Organi"/>
    <n v="7"/>
    <m/>
    <s v="G0000117"/>
    <s v="PJM"/>
    <n v="0"/>
    <s v="2019-07-31"/>
    <s v="PJM_A_6386"/>
    <x v="0"/>
    <x v="0"/>
    <x v="0"/>
    <x v="0"/>
  </r>
  <r>
    <n v="2019"/>
    <s v="117"/>
    <s v="4470010"/>
    <m/>
    <n v="0.42"/>
    <s v="1316 - Schedule 9-OPSI: Organi"/>
    <n v="7"/>
    <m/>
    <s v="G0000117"/>
    <s v="PJM"/>
    <n v="0"/>
    <s v="2019-07-31"/>
    <s v="PJM_E_0201"/>
    <x v="0"/>
    <x v="0"/>
    <x v="0"/>
    <x v="0"/>
  </r>
  <r>
    <n v="2019"/>
    <s v="117"/>
    <s v="4470010"/>
    <m/>
    <n v="25.47"/>
    <s v="1316 - Schedule 9-OPSI: Organi"/>
    <n v="7"/>
    <m/>
    <s v="G0000117"/>
    <s v="PJM"/>
    <n v="0"/>
    <s v="2019-07-31"/>
    <s v="PJM_E_1703"/>
    <x v="0"/>
    <x v="0"/>
    <x v="0"/>
    <x v="0"/>
  </r>
  <r>
    <n v="2019"/>
    <s v="117"/>
    <s v="4470010"/>
    <m/>
    <n v="-353.32"/>
    <s v="1317 - Schedule 10-NERC: North"/>
    <n v="7"/>
    <m/>
    <s v="G0000117"/>
    <s v="PJM"/>
    <n v="0"/>
    <s v="2019-07-01"/>
    <s v="PJM_ER6382"/>
    <x v="0"/>
    <x v="0"/>
    <x v="0"/>
    <x v="0"/>
  </r>
  <r>
    <n v="2019"/>
    <s v="117"/>
    <s v="4470010"/>
    <m/>
    <n v="353.32"/>
    <s v="1317 - Schedule 10-NERC: North"/>
    <n v="7"/>
    <m/>
    <s v="G0000117"/>
    <s v="PJM"/>
    <n v="0"/>
    <s v="2019-07-31"/>
    <s v="PJM_A_6386"/>
    <x v="0"/>
    <x v="0"/>
    <x v="0"/>
    <x v="0"/>
  </r>
  <r>
    <n v="2019"/>
    <s v="117"/>
    <s v="4470010"/>
    <m/>
    <n v="479.27"/>
    <s v="1317 - Schedule 10-NERC: North"/>
    <n v="7"/>
    <m/>
    <s v="G0000117"/>
    <s v="PJM"/>
    <n v="0"/>
    <s v="2019-07-31"/>
    <s v="PJM_E_1703"/>
    <x v="0"/>
    <x v="0"/>
    <x v="0"/>
    <x v="0"/>
  </r>
  <r>
    <n v="2019"/>
    <s v="117"/>
    <s v="4470010"/>
    <m/>
    <n v="-543.4"/>
    <s v="1318 - Schedule 10-RFC: Reliab"/>
    <n v="7"/>
    <m/>
    <s v="G0000117"/>
    <s v="PJM"/>
    <n v="0"/>
    <s v="2019-07-01"/>
    <s v="PJM_ER6382"/>
    <x v="0"/>
    <x v="0"/>
    <x v="0"/>
    <x v="0"/>
  </r>
  <r>
    <n v="2019"/>
    <s v="117"/>
    <s v="4470010"/>
    <m/>
    <n v="543.4"/>
    <s v="1318 - Schedule 10-RFC: Reliab"/>
    <n v="7"/>
    <m/>
    <s v="G0000117"/>
    <s v="PJM"/>
    <n v="0"/>
    <s v="2019-07-31"/>
    <s v="PJM_A_6386"/>
    <x v="0"/>
    <x v="0"/>
    <x v="0"/>
    <x v="0"/>
  </r>
  <r>
    <n v="2019"/>
    <s v="117"/>
    <s v="4470010"/>
    <m/>
    <n v="737.21"/>
    <s v="1318 - Schedule 10-RFC: Reliab"/>
    <n v="7"/>
    <m/>
    <s v="G0000117"/>
    <s v="PJM"/>
    <n v="0"/>
    <s v="2019-07-31"/>
    <s v="PJM_E_1703"/>
    <x v="0"/>
    <x v="0"/>
    <x v="0"/>
    <x v="0"/>
  </r>
  <r>
    <n v="2019"/>
    <s v="117"/>
    <s v="4470010"/>
    <m/>
    <n v="-13.72"/>
    <s v="1319 - Schedule 9-CAPS: Consum"/>
    <n v="7"/>
    <m/>
    <s v="G0000117"/>
    <s v="PJM"/>
    <n v="0"/>
    <s v="2019-07-01"/>
    <s v="PJM_ER6382"/>
    <x v="0"/>
    <x v="0"/>
    <x v="0"/>
    <x v="0"/>
  </r>
  <r>
    <n v="2019"/>
    <s v="117"/>
    <s v="4470010"/>
    <m/>
    <n v="13.72"/>
    <s v="1319 - Schedule 9-CAPS: Consum"/>
    <n v="7"/>
    <m/>
    <s v="G0000117"/>
    <s v="PJM"/>
    <n v="0"/>
    <s v="2019-07-31"/>
    <s v="PJM_A_6386"/>
    <x v="0"/>
    <x v="0"/>
    <x v="0"/>
    <x v="0"/>
  </r>
  <r>
    <n v="2019"/>
    <s v="117"/>
    <s v="4470010"/>
    <m/>
    <n v="18.43"/>
    <s v="1319 - Schedule 9-CAPS: Consum"/>
    <n v="7"/>
    <m/>
    <s v="G0000117"/>
    <s v="PJM"/>
    <n v="0"/>
    <s v="2019-07-31"/>
    <s v="PJM_E_1703"/>
    <x v="0"/>
    <x v="0"/>
    <x v="0"/>
    <x v="0"/>
  </r>
  <r>
    <n v="2019"/>
    <s v="117"/>
    <s v="4470010"/>
    <m/>
    <n v="-717.64"/>
    <s v="1320 - Transmission Owner Sche"/>
    <n v="7"/>
    <m/>
    <s v="G0000117"/>
    <s v="PJM"/>
    <n v="0"/>
    <s v="2019-07-01"/>
    <s v="PJM_ER6382"/>
    <x v="0"/>
    <x v="0"/>
    <x v="0"/>
    <x v="0"/>
  </r>
  <r>
    <n v="2019"/>
    <s v="117"/>
    <s v="4470010"/>
    <m/>
    <n v="717.64"/>
    <s v="1320 - Transmission Owner Sche"/>
    <n v="7"/>
    <m/>
    <s v="G0000117"/>
    <s v="PJM"/>
    <n v="0"/>
    <s v="2019-07-31"/>
    <s v="PJM_A_6386"/>
    <x v="0"/>
    <x v="0"/>
    <x v="0"/>
    <x v="0"/>
  </r>
  <r>
    <n v="2019"/>
    <s v="117"/>
    <s v="4470010"/>
    <m/>
    <n v="986.68"/>
    <s v="1320 - Transmission Owner Sche"/>
    <n v="7"/>
    <m/>
    <s v="G0000117"/>
    <s v="PJM"/>
    <n v="0"/>
    <s v="2019-07-31"/>
    <s v="PJM_E_1703"/>
    <x v="0"/>
    <x v="0"/>
    <x v="0"/>
    <x v="0"/>
  </r>
  <r>
    <n v="2019"/>
    <s v="117"/>
    <s v="4470010"/>
    <m/>
    <n v="-12159"/>
    <s v="1330 - Reactive Supply and Vol"/>
    <n v="7"/>
    <m/>
    <s v="G0000117"/>
    <s v="PJM"/>
    <n v="0"/>
    <s v="2019-07-01"/>
    <s v="PJM_ER6382"/>
    <x v="0"/>
    <x v="0"/>
    <x v="0"/>
    <x v="0"/>
  </r>
  <r>
    <n v="2019"/>
    <s v="117"/>
    <s v="4470010"/>
    <m/>
    <n v="12159"/>
    <s v="1330 - Reactive Supply and Vol"/>
    <n v="7"/>
    <m/>
    <s v="G0000117"/>
    <s v="PJM"/>
    <n v="0"/>
    <s v="2019-07-31"/>
    <s v="PJM_A_6386"/>
    <x v="0"/>
    <x v="0"/>
    <x v="0"/>
    <x v="0"/>
  </r>
  <r>
    <n v="2019"/>
    <s v="117"/>
    <s v="4470010"/>
    <m/>
    <n v="12318.16"/>
    <s v="1330 - Reactive Supply and Vol"/>
    <n v="7"/>
    <m/>
    <s v="G0000117"/>
    <s v="PJM"/>
    <n v="0"/>
    <s v="2019-07-31"/>
    <s v="PJM_E_1703"/>
    <x v="0"/>
    <x v="0"/>
    <x v="0"/>
    <x v="0"/>
  </r>
  <r>
    <n v="2019"/>
    <s v="117"/>
    <s v="4470010"/>
    <m/>
    <n v="-2230.35"/>
    <s v="1340 - Regulation and Frequenc"/>
    <n v="7"/>
    <m/>
    <s v="G0000117"/>
    <s v="PJM"/>
    <n v="0"/>
    <s v="2019-07-01"/>
    <s v="PJM_ER6382"/>
    <x v="0"/>
    <x v="0"/>
    <x v="0"/>
    <x v="0"/>
  </r>
  <r>
    <n v="2019"/>
    <s v="117"/>
    <s v="4470010"/>
    <m/>
    <n v="2230.35"/>
    <s v="1340 - Regulation and Frequenc"/>
    <n v="7"/>
    <m/>
    <s v="G0000117"/>
    <s v="PJM"/>
    <n v="0"/>
    <s v="2019-07-31"/>
    <s v="PJM_A_6386"/>
    <x v="0"/>
    <x v="0"/>
    <x v="0"/>
    <x v="0"/>
  </r>
  <r>
    <n v="2019"/>
    <s v="117"/>
    <s v="4470010"/>
    <m/>
    <n v="3446.88"/>
    <s v="1340 - Regulation and Frequenc"/>
    <n v="7"/>
    <m/>
    <s v="G0000117"/>
    <s v="PJM"/>
    <n v="0"/>
    <s v="2019-07-31"/>
    <s v="PJM_E_1703"/>
    <x v="0"/>
    <x v="0"/>
    <x v="0"/>
    <x v="0"/>
  </r>
  <r>
    <n v="2019"/>
    <s v="117"/>
    <s v="4470010"/>
    <m/>
    <n v="0.24"/>
    <s v="1340A - Adj. to Regulation and"/>
    <n v="7"/>
    <m/>
    <s v="G0000117"/>
    <s v="PJM"/>
    <n v="0"/>
    <s v="2019-07-31"/>
    <s v="PJM_A_6386"/>
    <x v="0"/>
    <x v="0"/>
    <x v="0"/>
    <x v="0"/>
  </r>
  <r>
    <n v="2019"/>
    <s v="117"/>
    <s v="4470010"/>
    <m/>
    <n v="-591.41999999999996"/>
    <s v="1360 - Synchronized Reserve Ti"/>
    <n v="7"/>
    <m/>
    <s v="G0000117"/>
    <s v="PJM"/>
    <n v="0"/>
    <s v="2019-07-01"/>
    <s v="PJM_ER6382"/>
    <x v="0"/>
    <x v="0"/>
    <x v="0"/>
    <x v="0"/>
  </r>
  <r>
    <n v="2019"/>
    <s v="117"/>
    <s v="4470010"/>
    <m/>
    <n v="591.41999999999996"/>
    <s v="1360 - Synchronized Reserve Ti"/>
    <n v="7"/>
    <m/>
    <s v="G0000117"/>
    <s v="PJM"/>
    <n v="0"/>
    <s v="2019-07-31"/>
    <s v="PJM_A_6386"/>
    <x v="0"/>
    <x v="0"/>
    <x v="0"/>
    <x v="0"/>
  </r>
  <r>
    <n v="2019"/>
    <s v="117"/>
    <s v="4470010"/>
    <m/>
    <n v="2150.6799999999998"/>
    <s v="1360 - Synchronized Reserve Ti"/>
    <n v="7"/>
    <m/>
    <s v="G0000117"/>
    <s v="PJM"/>
    <n v="0"/>
    <s v="2019-07-31"/>
    <s v="PJM_E_1703"/>
    <x v="0"/>
    <x v="0"/>
    <x v="0"/>
    <x v="0"/>
  </r>
  <r>
    <n v="2019"/>
    <s v="117"/>
    <s v="4470010"/>
    <m/>
    <n v="0.13"/>
    <s v="1360A - Adj. to Synchronized R"/>
    <n v="7"/>
    <m/>
    <s v="G0000117"/>
    <s v="PJM"/>
    <n v="0"/>
    <s v="2019-07-31"/>
    <s v="PJM_A_6386"/>
    <x v="0"/>
    <x v="0"/>
    <x v="0"/>
    <x v="0"/>
  </r>
  <r>
    <n v="2019"/>
    <s v="117"/>
    <s v="4470010"/>
    <m/>
    <n v="-208.15"/>
    <s v="1362 - Non-Synchronized Reserv"/>
    <n v="7"/>
    <m/>
    <s v="G0000117"/>
    <s v="PJM"/>
    <n v="0"/>
    <s v="2019-07-01"/>
    <s v="PJM_ER6382"/>
    <x v="0"/>
    <x v="0"/>
    <x v="0"/>
    <x v="0"/>
  </r>
  <r>
    <n v="2019"/>
    <s v="117"/>
    <s v="4470010"/>
    <m/>
    <n v="208.15"/>
    <s v="1362 - Non-Synchronized Reserv"/>
    <n v="7"/>
    <m/>
    <s v="G0000117"/>
    <s v="PJM"/>
    <n v="0"/>
    <s v="2019-07-31"/>
    <s v="PJM_A_6386"/>
    <x v="0"/>
    <x v="0"/>
    <x v="0"/>
    <x v="0"/>
  </r>
  <r>
    <n v="2019"/>
    <s v="117"/>
    <s v="4470010"/>
    <m/>
    <n v="418.31"/>
    <s v="1362 - Non-Synchronized Reserv"/>
    <n v="7"/>
    <m/>
    <s v="G0000117"/>
    <s v="PJM"/>
    <n v="0"/>
    <s v="2019-07-31"/>
    <s v="PJM_E_1703"/>
    <x v="0"/>
    <x v="0"/>
    <x v="0"/>
    <x v="0"/>
  </r>
  <r>
    <n v="2019"/>
    <s v="117"/>
    <s v="4470010"/>
    <m/>
    <n v="-0.37"/>
    <s v="1362A - Non-Synchronized Reser"/>
    <n v="7"/>
    <m/>
    <s v="G0000117"/>
    <s v="PJM"/>
    <n v="0"/>
    <s v="2019-07-31"/>
    <s v="PJM_A_6386"/>
    <x v="0"/>
    <x v="0"/>
    <x v="0"/>
    <x v="0"/>
  </r>
  <r>
    <n v="2019"/>
    <s v="117"/>
    <s v="4470010"/>
    <m/>
    <n v="-1161.07"/>
    <s v="1365 - Day-Ahead Scheduling Re"/>
    <n v="7"/>
    <m/>
    <s v="G0000117"/>
    <s v="PJM"/>
    <n v="0"/>
    <s v="2019-07-01"/>
    <s v="PJM_ER6382"/>
    <x v="0"/>
    <x v="0"/>
    <x v="0"/>
    <x v="0"/>
  </r>
  <r>
    <n v="2019"/>
    <s v="117"/>
    <s v="4470010"/>
    <m/>
    <n v="1161.07"/>
    <s v="1365 - Day-Ahead Scheduling Re"/>
    <n v="7"/>
    <m/>
    <s v="G0000117"/>
    <s v="PJM"/>
    <n v="0"/>
    <s v="2019-07-31"/>
    <s v="PJM_A_6386"/>
    <x v="0"/>
    <x v="0"/>
    <x v="0"/>
    <x v="0"/>
  </r>
  <r>
    <n v="2019"/>
    <s v="117"/>
    <s v="4470010"/>
    <m/>
    <n v="2851.44"/>
    <s v="1365 - Day-Ahead Scheduling Re"/>
    <n v="7"/>
    <m/>
    <s v="G0000117"/>
    <s v="PJM"/>
    <n v="0"/>
    <s v="2019-07-31"/>
    <s v="PJM_E_1703"/>
    <x v="0"/>
    <x v="0"/>
    <x v="0"/>
    <x v="0"/>
  </r>
  <r>
    <n v="2019"/>
    <s v="117"/>
    <s v="4470010"/>
    <m/>
    <n v="-0.01"/>
    <s v="1365A - Adj. to Day-ahead Sche"/>
    <n v="7"/>
    <m/>
    <s v="G0000117"/>
    <s v="PJM"/>
    <n v="0"/>
    <s v="2019-07-31"/>
    <s v="PJM_A_6386"/>
    <x v="0"/>
    <x v="0"/>
    <x v="0"/>
    <x v="0"/>
  </r>
  <r>
    <n v="2019"/>
    <s v="117"/>
    <s v="4470010"/>
    <m/>
    <n v="-976.36"/>
    <s v="1370 - Day-Ahead Operating Res"/>
    <n v="7"/>
    <m/>
    <s v="G0000117"/>
    <s v="PJM"/>
    <n v="0"/>
    <s v="2019-07-01"/>
    <s v="PJM_ER6382"/>
    <x v="0"/>
    <x v="0"/>
    <x v="0"/>
    <x v="0"/>
  </r>
  <r>
    <n v="2019"/>
    <s v="117"/>
    <s v="4470010"/>
    <m/>
    <n v="976.36"/>
    <s v="1370 - Day-Ahead Operating Res"/>
    <n v="7"/>
    <m/>
    <s v="G0000117"/>
    <s v="PJM"/>
    <n v="0"/>
    <s v="2019-07-31"/>
    <s v="PJM_A_6386"/>
    <x v="0"/>
    <x v="0"/>
    <x v="0"/>
    <x v="0"/>
  </r>
  <r>
    <n v="2019"/>
    <s v="117"/>
    <s v="4470010"/>
    <m/>
    <n v="533.29"/>
    <s v="1370 - Day-Ahead Operating Res"/>
    <n v="7"/>
    <m/>
    <s v="G0000117"/>
    <s v="PJM"/>
    <n v="0"/>
    <s v="2019-07-31"/>
    <s v="PJM_E_1703"/>
    <x v="0"/>
    <x v="0"/>
    <x v="0"/>
    <x v="0"/>
  </r>
  <r>
    <n v="2019"/>
    <s v="117"/>
    <s v="4470010"/>
    <m/>
    <n v="-1104.5"/>
    <s v="1375 - Balancing Operating Res"/>
    <n v="7"/>
    <m/>
    <s v="G0000117"/>
    <s v="PJM"/>
    <n v="0"/>
    <s v="2019-07-01"/>
    <s v="PJM_ER6382"/>
    <x v="0"/>
    <x v="0"/>
    <x v="0"/>
    <x v="0"/>
  </r>
  <r>
    <n v="2019"/>
    <s v="117"/>
    <s v="4470010"/>
    <m/>
    <n v="1104.5"/>
    <s v="1375 - Balancing Operating Res"/>
    <n v="7"/>
    <m/>
    <s v="G0000117"/>
    <s v="PJM"/>
    <n v="0"/>
    <s v="2019-07-31"/>
    <s v="PJM_A_6386"/>
    <x v="0"/>
    <x v="0"/>
    <x v="0"/>
    <x v="0"/>
  </r>
  <r>
    <n v="2019"/>
    <s v="117"/>
    <s v="4470010"/>
    <m/>
    <n v="2145.0500000000002"/>
    <s v="1375 - Balancing Operating Res"/>
    <n v="7"/>
    <m/>
    <s v="G0000117"/>
    <s v="PJM"/>
    <n v="0"/>
    <s v="2019-07-31"/>
    <s v="PJM_E_1703"/>
    <x v="0"/>
    <x v="0"/>
    <x v="0"/>
    <x v="0"/>
  </r>
  <r>
    <n v="2019"/>
    <s v="117"/>
    <s v="4470010"/>
    <m/>
    <n v="-4.58"/>
    <s v="1375A - Adj. to Balancing Oper"/>
    <n v="7"/>
    <m/>
    <s v="G0000117"/>
    <s v="PJM"/>
    <n v="0"/>
    <s v="2019-07-31"/>
    <s v="PJM_A_6386"/>
    <x v="0"/>
    <x v="0"/>
    <x v="0"/>
    <x v="0"/>
  </r>
  <r>
    <n v="2019"/>
    <s v="117"/>
    <s v="4470010"/>
    <m/>
    <n v="-1809.9"/>
    <s v="1380 - Black Start Service Cha"/>
    <n v="7"/>
    <m/>
    <s v="G0000117"/>
    <s v="PJM"/>
    <n v="0"/>
    <s v="2019-07-01"/>
    <s v="PJM_ER6382"/>
    <x v="0"/>
    <x v="0"/>
    <x v="0"/>
    <x v="0"/>
  </r>
  <r>
    <n v="2019"/>
    <s v="117"/>
    <s v="4470010"/>
    <m/>
    <n v="1809.9"/>
    <s v="1380 - Black Start Service Cha"/>
    <n v="7"/>
    <m/>
    <s v="G0000117"/>
    <s v="PJM"/>
    <n v="0"/>
    <s v="2019-07-31"/>
    <s v="PJM_A_6386"/>
    <x v="0"/>
    <x v="0"/>
    <x v="0"/>
    <x v="0"/>
  </r>
  <r>
    <n v="2019"/>
    <s v="117"/>
    <s v="4470010"/>
    <m/>
    <n v="1780.33"/>
    <s v="1380 - Black Start Service Cha"/>
    <n v="7"/>
    <m/>
    <s v="G0000117"/>
    <s v="PJM"/>
    <n v="0"/>
    <s v="2019-07-31"/>
    <s v="PJM_E_1703"/>
    <x v="0"/>
    <x v="0"/>
    <x v="0"/>
    <x v="0"/>
  </r>
  <r>
    <n v="2019"/>
    <s v="117"/>
    <s v="4470010"/>
    <m/>
    <n v="7213.8"/>
    <s v="1400 - Load Reconciliation for"/>
    <n v="7"/>
    <m/>
    <s v="G0000117"/>
    <s v="PJM"/>
    <n v="0"/>
    <s v="2019-07-01"/>
    <s v="PJM_ER6382"/>
    <x v="0"/>
    <x v="0"/>
    <x v="0"/>
    <x v="0"/>
  </r>
  <r>
    <n v="2019"/>
    <s v="117"/>
    <s v="4470010"/>
    <m/>
    <n v="-7213.8"/>
    <s v="1400 - Load Reconciliation for"/>
    <n v="7"/>
    <m/>
    <s v="G0000117"/>
    <s v="PJM"/>
    <n v="0"/>
    <s v="2019-07-31"/>
    <s v="PJM_A_6386"/>
    <x v="0"/>
    <x v="0"/>
    <x v="0"/>
    <x v="0"/>
  </r>
  <r>
    <n v="2019"/>
    <s v="117"/>
    <s v="4470010"/>
    <m/>
    <n v="72"/>
    <s v="1410 - Load Reconciliation for"/>
    <n v="7"/>
    <m/>
    <s v="G0000117"/>
    <s v="PJM"/>
    <n v="0"/>
    <s v="2019-07-01"/>
    <s v="PJM_ER6382"/>
    <x v="0"/>
    <x v="0"/>
    <x v="0"/>
    <x v="0"/>
  </r>
  <r>
    <n v="2019"/>
    <s v="117"/>
    <s v="4470010"/>
    <m/>
    <n v="-72"/>
    <s v="1410 - Load Reconciliation for"/>
    <n v="7"/>
    <m/>
    <s v="G0000117"/>
    <s v="PJM"/>
    <n v="0"/>
    <s v="2019-07-31"/>
    <s v="PJM_A_6386"/>
    <x v="0"/>
    <x v="0"/>
    <x v="0"/>
    <x v="0"/>
  </r>
  <r>
    <n v="2019"/>
    <s v="117"/>
    <s v="4470010"/>
    <m/>
    <n v="73.2"/>
    <s v="1420 - Load Reconciliation for"/>
    <n v="7"/>
    <m/>
    <s v="G0000117"/>
    <s v="PJM"/>
    <n v="0"/>
    <s v="2019-07-01"/>
    <s v="PJM_ER6382"/>
    <x v="0"/>
    <x v="0"/>
    <x v="0"/>
    <x v="0"/>
  </r>
  <r>
    <n v="2019"/>
    <s v="117"/>
    <s v="4470010"/>
    <m/>
    <n v="-73.2"/>
    <s v="1420 - Load Reconciliation for"/>
    <n v="7"/>
    <m/>
    <s v="G0000117"/>
    <s v="PJM"/>
    <n v="0"/>
    <s v="2019-07-31"/>
    <s v="PJM_A_6386"/>
    <x v="0"/>
    <x v="0"/>
    <x v="0"/>
    <x v="0"/>
  </r>
  <r>
    <n v="2019"/>
    <s v="117"/>
    <s v="4470010"/>
    <m/>
    <n v="1.8"/>
    <s v="1430 - Load Reconciliation for"/>
    <n v="7"/>
    <m/>
    <s v="G0000117"/>
    <s v="PJM"/>
    <n v="0"/>
    <s v="2019-07-01"/>
    <s v="PJM_ER6382"/>
    <x v="0"/>
    <x v="0"/>
    <x v="0"/>
    <x v="0"/>
  </r>
  <r>
    <n v="2019"/>
    <s v="117"/>
    <s v="4470010"/>
    <m/>
    <n v="-1.8"/>
    <s v="1430 - Load Reconciliation for"/>
    <n v="7"/>
    <m/>
    <s v="G0000117"/>
    <s v="PJM"/>
    <n v="0"/>
    <s v="2019-07-31"/>
    <s v="PJM_A_6386"/>
    <x v="0"/>
    <x v="0"/>
    <x v="0"/>
    <x v="0"/>
  </r>
  <r>
    <n v="2019"/>
    <s v="117"/>
    <s v="4470010"/>
    <m/>
    <n v="81.900000000000006"/>
    <s v="1440 - Load Reconciliation for"/>
    <n v="7"/>
    <m/>
    <s v="G0000117"/>
    <s v="PJM"/>
    <n v="0"/>
    <s v="2019-07-01"/>
    <s v="PJM_ER6382"/>
    <x v="0"/>
    <x v="0"/>
    <x v="0"/>
    <x v="0"/>
  </r>
  <r>
    <n v="2019"/>
    <s v="117"/>
    <s v="4470010"/>
    <m/>
    <n v="-81.900000000000006"/>
    <s v="1440 - Load Reconciliation for"/>
    <n v="7"/>
    <m/>
    <s v="G0000117"/>
    <s v="PJM"/>
    <n v="0"/>
    <s v="2019-07-31"/>
    <s v="PJM_A_6386"/>
    <x v="0"/>
    <x v="0"/>
    <x v="0"/>
    <x v="0"/>
  </r>
  <r>
    <n v="2019"/>
    <s v="117"/>
    <s v="4470010"/>
    <m/>
    <n v="-9"/>
    <s v="1441 - Load Reconciliation for"/>
    <n v="7"/>
    <m/>
    <s v="G0000117"/>
    <s v="PJM"/>
    <n v="0"/>
    <s v="2019-07-01"/>
    <s v="PJM_ER6382"/>
    <x v="0"/>
    <x v="0"/>
    <x v="0"/>
    <x v="0"/>
  </r>
  <r>
    <n v="2019"/>
    <s v="117"/>
    <s v="4470010"/>
    <m/>
    <n v="9"/>
    <s v="1441 - Load Reconciliation for"/>
    <n v="7"/>
    <m/>
    <s v="G0000117"/>
    <s v="PJM"/>
    <n v="0"/>
    <s v="2019-07-31"/>
    <s v="PJM_A_6386"/>
    <x v="0"/>
    <x v="0"/>
    <x v="0"/>
    <x v="0"/>
  </r>
  <r>
    <n v="2019"/>
    <s v="117"/>
    <s v="4470010"/>
    <m/>
    <n v="1.5"/>
    <s v="1444 - Load Reconciliation for"/>
    <n v="7"/>
    <m/>
    <s v="G0000117"/>
    <s v="PJM"/>
    <n v="0"/>
    <s v="2019-07-01"/>
    <s v="PJM_ER6382"/>
    <x v="0"/>
    <x v="0"/>
    <x v="0"/>
    <x v="0"/>
  </r>
  <r>
    <n v="2019"/>
    <s v="117"/>
    <s v="4470010"/>
    <m/>
    <n v="-1.5"/>
    <s v="1444 - Load Reconciliation for"/>
    <n v="7"/>
    <m/>
    <s v="G0000117"/>
    <s v="PJM"/>
    <n v="0"/>
    <s v="2019-07-31"/>
    <s v="PJM_A_6386"/>
    <x v="0"/>
    <x v="0"/>
    <x v="0"/>
    <x v="0"/>
  </r>
  <r>
    <n v="2019"/>
    <s v="117"/>
    <s v="4470010"/>
    <m/>
    <n v="24"/>
    <s v="1445 - Load Reconciliation for"/>
    <n v="7"/>
    <m/>
    <s v="G0000117"/>
    <s v="PJM"/>
    <n v="0"/>
    <s v="2019-07-01"/>
    <s v="PJM_ER6382"/>
    <x v="0"/>
    <x v="0"/>
    <x v="0"/>
    <x v="0"/>
  </r>
  <r>
    <n v="2019"/>
    <s v="117"/>
    <s v="4470010"/>
    <m/>
    <n v="-24"/>
    <s v="1445 - Load Reconciliation for"/>
    <n v="7"/>
    <m/>
    <s v="G0000117"/>
    <s v="PJM"/>
    <n v="0"/>
    <s v="2019-07-31"/>
    <s v="PJM_A_6386"/>
    <x v="0"/>
    <x v="0"/>
    <x v="0"/>
    <x v="0"/>
  </r>
  <r>
    <n v="2019"/>
    <s v="117"/>
    <s v="4470010"/>
    <m/>
    <n v="4.8"/>
    <s v="1447 - Load Reconciliation for"/>
    <n v="7"/>
    <m/>
    <s v="G0000117"/>
    <s v="PJM"/>
    <n v="0"/>
    <s v="2019-07-01"/>
    <s v="PJM_ER6382"/>
    <x v="0"/>
    <x v="0"/>
    <x v="0"/>
    <x v="0"/>
  </r>
  <r>
    <n v="2019"/>
    <s v="117"/>
    <s v="4470010"/>
    <m/>
    <n v="-4.8"/>
    <s v="1447 - Load Reconciliation for"/>
    <n v="7"/>
    <m/>
    <s v="G0000117"/>
    <s v="PJM"/>
    <n v="0"/>
    <s v="2019-07-31"/>
    <s v="PJM_A_6386"/>
    <x v="0"/>
    <x v="0"/>
    <x v="0"/>
    <x v="0"/>
  </r>
  <r>
    <n v="2019"/>
    <s v="117"/>
    <s v="4470010"/>
    <m/>
    <n v="6.9"/>
    <s v="1448 - Load Reconciliation for"/>
    <n v="7"/>
    <m/>
    <s v="G0000117"/>
    <s v="PJM"/>
    <n v="0"/>
    <s v="2019-07-01"/>
    <s v="PJM_ER6382"/>
    <x v="0"/>
    <x v="0"/>
    <x v="0"/>
    <x v="0"/>
  </r>
  <r>
    <n v="2019"/>
    <s v="117"/>
    <s v="4470010"/>
    <m/>
    <n v="-6.9"/>
    <s v="1448 - Load Reconciliation for"/>
    <n v="7"/>
    <m/>
    <s v="G0000117"/>
    <s v="PJM"/>
    <n v="0"/>
    <s v="2019-07-31"/>
    <s v="PJM_A_6386"/>
    <x v="0"/>
    <x v="0"/>
    <x v="0"/>
    <x v="0"/>
  </r>
  <r>
    <n v="2019"/>
    <s v="117"/>
    <s v="4470010"/>
    <m/>
    <n v="-1.8"/>
    <s v="1450 - Load Reconciliation for"/>
    <n v="7"/>
    <m/>
    <s v="G0000117"/>
    <s v="PJM"/>
    <n v="0"/>
    <s v="2019-07-01"/>
    <s v="PJM_ER6382"/>
    <x v="0"/>
    <x v="0"/>
    <x v="0"/>
    <x v="0"/>
  </r>
  <r>
    <n v="2019"/>
    <s v="117"/>
    <s v="4470010"/>
    <m/>
    <n v="1.8"/>
    <s v="1450 - Load Reconciliation for"/>
    <n v="7"/>
    <m/>
    <s v="G0000117"/>
    <s v="PJM"/>
    <n v="0"/>
    <s v="2019-07-31"/>
    <s v="PJM_A_6386"/>
    <x v="0"/>
    <x v="0"/>
    <x v="0"/>
    <x v="0"/>
  </r>
  <r>
    <n v="2019"/>
    <s v="117"/>
    <s v="4470010"/>
    <m/>
    <n v="36.6"/>
    <s v="1460 - Load Reconciliation for"/>
    <n v="7"/>
    <m/>
    <s v="G0000117"/>
    <s v="PJM"/>
    <n v="0"/>
    <s v="2019-07-01"/>
    <s v="PJM_ER6382"/>
    <x v="0"/>
    <x v="0"/>
    <x v="0"/>
    <x v="0"/>
  </r>
  <r>
    <n v="2019"/>
    <s v="117"/>
    <s v="4470010"/>
    <m/>
    <n v="-36.6"/>
    <s v="1460 - Load Reconciliation for"/>
    <n v="7"/>
    <m/>
    <s v="G0000117"/>
    <s v="PJM"/>
    <n v="0"/>
    <s v="2019-07-31"/>
    <s v="PJM_A_6386"/>
    <x v="0"/>
    <x v="0"/>
    <x v="0"/>
    <x v="0"/>
  </r>
  <r>
    <n v="2019"/>
    <s v="117"/>
    <s v="4470010"/>
    <m/>
    <n v="10.5"/>
    <s v="1470 - Load Reconciliation for"/>
    <n v="7"/>
    <m/>
    <s v="G0000117"/>
    <s v="PJM"/>
    <n v="0"/>
    <s v="2019-07-01"/>
    <s v="PJM_ER6382"/>
    <x v="0"/>
    <x v="0"/>
    <x v="0"/>
    <x v="0"/>
  </r>
  <r>
    <n v="2019"/>
    <s v="117"/>
    <s v="4470010"/>
    <m/>
    <n v="-10.5"/>
    <s v="1470 - Load Reconciliation for"/>
    <n v="7"/>
    <m/>
    <s v="G0000117"/>
    <s v="PJM"/>
    <n v="0"/>
    <s v="2019-07-31"/>
    <s v="PJM_A_6386"/>
    <x v="0"/>
    <x v="0"/>
    <x v="0"/>
    <x v="0"/>
  </r>
  <r>
    <n v="2019"/>
    <s v="117"/>
    <s v="4470010"/>
    <m/>
    <n v="4.8"/>
    <s v="1472 - Load Reconciliation for"/>
    <n v="7"/>
    <m/>
    <s v="G0000117"/>
    <s v="PJM"/>
    <n v="0"/>
    <s v="2019-07-01"/>
    <s v="PJM_ER6382"/>
    <x v="0"/>
    <x v="0"/>
    <x v="0"/>
    <x v="0"/>
  </r>
  <r>
    <n v="2019"/>
    <s v="117"/>
    <s v="4470010"/>
    <m/>
    <n v="-4.8"/>
    <s v="1472 - Load Reconciliation for"/>
    <n v="7"/>
    <m/>
    <s v="G0000117"/>
    <s v="PJM"/>
    <n v="0"/>
    <s v="2019-07-31"/>
    <s v="PJM_A_6386"/>
    <x v="0"/>
    <x v="0"/>
    <x v="0"/>
    <x v="0"/>
  </r>
  <r>
    <n v="2019"/>
    <s v="117"/>
    <s v="4470010"/>
    <m/>
    <n v="7.2"/>
    <s v="1478 - Load Reconciliation for"/>
    <n v="7"/>
    <m/>
    <s v="G0000117"/>
    <s v="PJM"/>
    <n v="0"/>
    <s v="2019-07-01"/>
    <s v="PJM_ER6382"/>
    <x v="0"/>
    <x v="0"/>
    <x v="0"/>
    <x v="0"/>
  </r>
  <r>
    <n v="2019"/>
    <s v="117"/>
    <s v="4470010"/>
    <m/>
    <n v="-7.2"/>
    <s v="1478 - Load Reconciliation for"/>
    <n v="7"/>
    <m/>
    <s v="G0000117"/>
    <s v="PJM"/>
    <n v="0"/>
    <s v="2019-07-31"/>
    <s v="PJM_A_6386"/>
    <x v="0"/>
    <x v="0"/>
    <x v="0"/>
    <x v="0"/>
  </r>
  <r>
    <n v="2019"/>
    <s v="117"/>
    <s v="4470010"/>
    <m/>
    <n v="-253380.89"/>
    <s v="1610 - Locational Reliability"/>
    <n v="7"/>
    <m/>
    <s v="G0000117"/>
    <s v="PJM"/>
    <n v="0"/>
    <s v="2019-07-01"/>
    <s v="PJM_ER6382"/>
    <x v="0"/>
    <x v="0"/>
    <x v="0"/>
    <x v="0"/>
  </r>
  <r>
    <n v="2019"/>
    <s v="117"/>
    <s v="4470010"/>
    <m/>
    <n v="253380.89"/>
    <s v="1610 - Locational Reliability"/>
    <n v="7"/>
    <m/>
    <s v="G0000117"/>
    <s v="PJM"/>
    <n v="0"/>
    <s v="2019-07-31"/>
    <s v="PJM_A_6386"/>
    <x v="0"/>
    <x v="0"/>
    <x v="0"/>
    <x v="0"/>
  </r>
  <r>
    <n v="2019"/>
    <s v="117"/>
    <s v="4470010"/>
    <m/>
    <n v="261941.6"/>
    <s v="1610 - Locational Reliability"/>
    <n v="7"/>
    <m/>
    <s v="G0000117"/>
    <s v="PJM"/>
    <n v="0"/>
    <s v="2019-07-31"/>
    <s v="PJM_E_1703"/>
    <x v="0"/>
    <x v="0"/>
    <x v="0"/>
    <x v="0"/>
  </r>
  <r>
    <n v="2019"/>
    <s v="117"/>
    <s v="4470010"/>
    <m/>
    <n v="10.75"/>
    <s v="1610A - Adj. to Locational Rel"/>
    <n v="7"/>
    <m/>
    <s v="G0000117"/>
    <s v="PJM"/>
    <n v="0"/>
    <s v="2019-07-31"/>
    <s v="PJM_A_6386"/>
    <x v="0"/>
    <x v="0"/>
    <x v="0"/>
    <x v="0"/>
  </r>
  <r>
    <n v="2019"/>
    <s v="117"/>
    <s v="4470010"/>
    <m/>
    <n v="-93.26"/>
    <s v="1720 - RTO Start-up Cost Recov"/>
    <n v="7"/>
    <m/>
    <s v="G0000117"/>
    <s v="PJM"/>
    <n v="0"/>
    <s v="2019-07-01"/>
    <s v="PJM_ER6382"/>
    <x v="0"/>
    <x v="0"/>
    <x v="0"/>
    <x v="0"/>
  </r>
  <r>
    <n v="2019"/>
    <s v="117"/>
    <s v="4470010"/>
    <m/>
    <n v="93.26"/>
    <s v="1720 - RTO Start-up Cost Recov"/>
    <n v="7"/>
    <m/>
    <s v="G0000117"/>
    <s v="PJM"/>
    <n v="0"/>
    <s v="2019-07-31"/>
    <s v="PJM_A_6386"/>
    <x v="0"/>
    <x v="0"/>
    <x v="0"/>
    <x v="0"/>
  </r>
  <r>
    <n v="2019"/>
    <s v="117"/>
    <s v="4470010"/>
    <m/>
    <n v="92"/>
    <s v="1720 - RTO Start-up Cost Recov"/>
    <n v="7"/>
    <m/>
    <s v="G0000117"/>
    <s v="PJM"/>
    <n v="0"/>
    <s v="2019-07-31"/>
    <s v="PJM_E_1703"/>
    <x v="0"/>
    <x v="0"/>
    <x v="0"/>
    <x v="0"/>
  </r>
  <r>
    <n v="2019"/>
    <s v="117"/>
    <s v="4470010"/>
    <m/>
    <n v="560.1"/>
    <s v="1952 - Deferred Tax Adjustment"/>
    <n v="7"/>
    <m/>
    <s v="G0000117"/>
    <s v="PJM"/>
    <n v="0"/>
    <s v="2019-07-31"/>
    <s v="PJM_A_6386"/>
    <x v="0"/>
    <x v="0"/>
    <x v="0"/>
    <x v="0"/>
  </r>
  <r>
    <n v="2019"/>
    <s v="117"/>
    <s v="4470010"/>
    <m/>
    <n v="564.51"/>
    <s v="1952 - Deferred Tax Adjustment"/>
    <n v="7"/>
    <m/>
    <s v="G0000117"/>
    <s v="PJM"/>
    <n v="0"/>
    <s v="2019-07-31"/>
    <s v="PJM_E_1703"/>
    <x v="0"/>
    <x v="0"/>
    <x v="0"/>
    <x v="0"/>
  </r>
  <r>
    <n v="2019"/>
    <s v="117"/>
    <s v="4470010"/>
    <m/>
    <n v="99"/>
    <s v="2140 - Non-Firm Point-to-Point"/>
    <n v="7"/>
    <m/>
    <s v="G0000117"/>
    <s v="PJM"/>
    <n v="0"/>
    <s v="2019-07-01"/>
    <s v="PJM_ER6382"/>
    <x v="0"/>
    <x v="0"/>
    <x v="0"/>
    <x v="0"/>
  </r>
  <r>
    <n v="2019"/>
    <s v="117"/>
    <s v="4470010"/>
    <m/>
    <n v="-99"/>
    <s v="2140 - Non-Firm Point-to-Point"/>
    <n v="7"/>
    <m/>
    <s v="G0000117"/>
    <s v="PJM"/>
    <n v="0"/>
    <s v="2019-07-31"/>
    <s v="PJM_A_6386"/>
    <x v="0"/>
    <x v="0"/>
    <x v="0"/>
    <x v="0"/>
  </r>
  <r>
    <n v="2019"/>
    <s v="117"/>
    <s v="4470010"/>
    <m/>
    <n v="-125.55"/>
    <s v="2140 - Non-Firm Point-to-Point"/>
    <n v="7"/>
    <m/>
    <s v="G0000117"/>
    <s v="PJM"/>
    <n v="0"/>
    <s v="2019-07-31"/>
    <s v="PJM_E_1703"/>
    <x v="0"/>
    <x v="0"/>
    <x v="0"/>
    <x v="0"/>
  </r>
  <r>
    <n v="2019"/>
    <s v="117"/>
    <s v="4470010"/>
    <m/>
    <n v="-13.43"/>
    <s v="2140A - Adj. to Non-Firm Point"/>
    <n v="7"/>
    <m/>
    <s v="G0000117"/>
    <s v="PJM"/>
    <n v="0"/>
    <s v="2019-07-31"/>
    <s v="PJM_A_6386"/>
    <x v="0"/>
    <x v="0"/>
    <x v="0"/>
    <x v="0"/>
  </r>
  <r>
    <n v="2019"/>
    <s v="117"/>
    <s v="4470010"/>
    <m/>
    <n v="-2904.33"/>
    <s v="2215 - Balancing Transmission"/>
    <n v="7"/>
    <m/>
    <s v="G0000117"/>
    <s v="PJM"/>
    <n v="0"/>
    <s v="2019-07-01"/>
    <s v="PJM_ER6382"/>
    <x v="0"/>
    <x v="0"/>
    <x v="0"/>
    <x v="0"/>
  </r>
  <r>
    <n v="2019"/>
    <s v="117"/>
    <s v="4470010"/>
    <m/>
    <n v="2904.33"/>
    <s v="2215 - Balancing Transmission"/>
    <n v="7"/>
    <m/>
    <s v="G0000117"/>
    <s v="PJM"/>
    <n v="0"/>
    <s v="2019-07-31"/>
    <s v="PJM_A_6386"/>
    <x v="0"/>
    <x v="0"/>
    <x v="0"/>
    <x v="0"/>
  </r>
  <r>
    <n v="2019"/>
    <s v="117"/>
    <s v="4470010"/>
    <m/>
    <n v="3495.78"/>
    <s v="2215 - Balancing Transmission"/>
    <n v="7"/>
    <m/>
    <s v="G0000117"/>
    <s v="PJM"/>
    <n v="0"/>
    <s v="2019-07-31"/>
    <s v="PJM_E_1703"/>
    <x v="0"/>
    <x v="0"/>
    <x v="0"/>
    <x v="0"/>
  </r>
  <r>
    <n v="2019"/>
    <s v="117"/>
    <s v="4470010"/>
    <m/>
    <n v="-8"/>
    <s v="2215A - Balancing Transmission"/>
    <n v="7"/>
    <m/>
    <s v="G0000117"/>
    <s v="PJM"/>
    <n v="0"/>
    <s v="2019-07-31"/>
    <s v="PJM_A_6386"/>
    <x v="0"/>
    <x v="0"/>
    <x v="0"/>
    <x v="0"/>
  </r>
  <r>
    <n v="2019"/>
    <s v="117"/>
    <s v="4470010"/>
    <m/>
    <n v="359.74"/>
    <s v="2217A - Adj. to Planning Perio"/>
    <n v="7"/>
    <m/>
    <s v="G0000117"/>
    <s v="PJM"/>
    <n v="0"/>
    <s v="2019-07-31"/>
    <s v="PJM_A_6386"/>
    <x v="0"/>
    <x v="0"/>
    <x v="0"/>
    <x v="0"/>
  </r>
  <r>
    <n v="2019"/>
    <s v="117"/>
    <s v="4470010"/>
    <m/>
    <n v="4796.74"/>
    <s v="2220 - Transmission Losses Cre"/>
    <n v="7"/>
    <m/>
    <s v="G0000117"/>
    <s v="PJM"/>
    <n v="0"/>
    <s v="2019-07-01"/>
    <s v="PJM_ER6382"/>
    <x v="0"/>
    <x v="0"/>
    <x v="0"/>
    <x v="0"/>
  </r>
  <r>
    <n v="2019"/>
    <s v="117"/>
    <s v="4470010"/>
    <m/>
    <n v="-4796.74"/>
    <s v="2220 - Transmission Losses Cre"/>
    <n v="7"/>
    <m/>
    <s v="G0000117"/>
    <s v="PJM"/>
    <n v="0"/>
    <s v="2019-07-31"/>
    <s v="PJM_A_6386"/>
    <x v="0"/>
    <x v="0"/>
    <x v="0"/>
    <x v="0"/>
  </r>
  <r>
    <n v="2019"/>
    <s v="117"/>
    <s v="4470010"/>
    <m/>
    <n v="-10921.58"/>
    <s v="2220 - Transmission Losses Cre"/>
    <n v="7"/>
    <m/>
    <s v="G0000117"/>
    <s v="PJM"/>
    <n v="0"/>
    <s v="2019-07-31"/>
    <s v="PJM_E_1703"/>
    <x v="0"/>
    <x v="0"/>
    <x v="0"/>
    <x v="0"/>
  </r>
  <r>
    <n v="2019"/>
    <s v="117"/>
    <s v="4470010"/>
    <m/>
    <n v="0.02"/>
    <s v="2220A - Adj. to Transmission L"/>
    <n v="7"/>
    <m/>
    <s v="G0000117"/>
    <s v="PJM"/>
    <n v="0"/>
    <s v="2019-07-31"/>
    <s v="PJM_A_6386"/>
    <x v="0"/>
    <x v="0"/>
    <x v="0"/>
    <x v="0"/>
  </r>
  <r>
    <n v="2019"/>
    <s v="117"/>
    <s v="4470010"/>
    <m/>
    <n v="-29.42"/>
    <s v="2390A - Fuel Cost Policy Penal"/>
    <n v="7"/>
    <m/>
    <s v="G0000117"/>
    <s v="PJM"/>
    <n v="0"/>
    <s v="2019-07-31"/>
    <s v="PJM_A_6386"/>
    <x v="0"/>
    <x v="0"/>
    <x v="0"/>
    <x v="0"/>
  </r>
  <r>
    <n v="2019"/>
    <s v="117"/>
    <s v="4470010"/>
    <m/>
    <n v="25.5"/>
    <s v="2415 - Balancing Transmission"/>
    <n v="7"/>
    <m/>
    <s v="G0000117"/>
    <s v="PJM"/>
    <n v="0"/>
    <s v="2019-07-01"/>
    <s v="PJM_ER6382"/>
    <x v="0"/>
    <x v="0"/>
    <x v="0"/>
    <x v="0"/>
  </r>
  <r>
    <n v="2019"/>
    <s v="117"/>
    <s v="4470010"/>
    <m/>
    <n v="-25.5"/>
    <s v="2415 - Balancing Transmission"/>
    <n v="7"/>
    <m/>
    <s v="G0000117"/>
    <s v="PJM"/>
    <n v="0"/>
    <s v="2019-07-31"/>
    <s v="PJM_A_6386"/>
    <x v="0"/>
    <x v="0"/>
    <x v="0"/>
    <x v="0"/>
  </r>
  <r>
    <n v="2019"/>
    <s v="117"/>
    <s v="4470010"/>
    <m/>
    <n v="-64.5"/>
    <s v="2420 - Load Reconciliation for"/>
    <n v="7"/>
    <m/>
    <s v="G0000117"/>
    <s v="PJM"/>
    <n v="0"/>
    <s v="2019-07-01"/>
    <s v="PJM_ER6382"/>
    <x v="0"/>
    <x v="0"/>
    <x v="0"/>
    <x v="0"/>
  </r>
  <r>
    <n v="2019"/>
    <s v="117"/>
    <s v="4470010"/>
    <m/>
    <n v="64.5"/>
    <s v="2420 - Load Reconciliation for"/>
    <n v="7"/>
    <m/>
    <s v="G0000117"/>
    <s v="PJM"/>
    <n v="0"/>
    <s v="2019-07-31"/>
    <s v="PJM_A_6386"/>
    <x v="0"/>
    <x v="0"/>
    <x v="0"/>
    <x v="0"/>
  </r>
  <r>
    <n v="2019"/>
    <s v="117"/>
    <s v="4470010"/>
    <m/>
    <n v="24434.29"/>
    <s v="2510 - Auction Revenue Rights"/>
    <n v="7"/>
    <m/>
    <s v="G0000117"/>
    <s v="PJM"/>
    <n v="0"/>
    <s v="2019-07-01"/>
    <s v="PJM_ER6382"/>
    <x v="0"/>
    <x v="0"/>
    <x v="0"/>
    <x v="0"/>
  </r>
  <r>
    <n v="2019"/>
    <s v="117"/>
    <s v="4470010"/>
    <m/>
    <n v="-24434.29"/>
    <s v="2510 - Auction Revenue Rights"/>
    <n v="7"/>
    <m/>
    <s v="G0000117"/>
    <s v="PJM"/>
    <n v="0"/>
    <s v="2019-07-31"/>
    <s v="PJM_A_6386"/>
    <x v="0"/>
    <x v="0"/>
    <x v="0"/>
    <x v="0"/>
  </r>
  <r>
    <n v="2019"/>
    <s v="117"/>
    <s v="4470010"/>
    <m/>
    <n v="-25073.43"/>
    <s v="2510 - Auction Revenue Rights"/>
    <n v="7"/>
    <m/>
    <s v="G0000117"/>
    <s v="PJM"/>
    <n v="0"/>
    <s v="2019-07-31"/>
    <s v="PJM_E_1703"/>
    <x v="0"/>
    <x v="0"/>
    <x v="0"/>
    <x v="0"/>
  </r>
  <r>
    <n v="2019"/>
    <s v="117"/>
    <s v="4470010"/>
    <m/>
    <n v="109.06"/>
    <s v="2640 - ICTR for Transmission E"/>
    <n v="7"/>
    <m/>
    <s v="G0000117"/>
    <s v="PJM"/>
    <n v="0"/>
    <s v="2019-07-01"/>
    <s v="PJM_ER6382"/>
    <x v="0"/>
    <x v="0"/>
    <x v="0"/>
    <x v="0"/>
  </r>
  <r>
    <n v="2019"/>
    <s v="117"/>
    <s v="4470010"/>
    <m/>
    <n v="-109.06"/>
    <s v="2640 - ICTR for Transmission E"/>
    <n v="7"/>
    <m/>
    <s v="G0000117"/>
    <s v="PJM"/>
    <n v="0"/>
    <s v="2019-07-31"/>
    <s v="PJM_A_6386"/>
    <x v="0"/>
    <x v="0"/>
    <x v="0"/>
    <x v="0"/>
  </r>
  <r>
    <n v="2019"/>
    <s v="117"/>
    <s v="4470010"/>
    <m/>
    <n v="-111.86"/>
    <s v="2640 - ICTR for Transmission E"/>
    <n v="7"/>
    <m/>
    <s v="G0000117"/>
    <s v="PJM"/>
    <n v="0"/>
    <s v="2019-07-31"/>
    <s v="PJM_E_1703"/>
    <x v="0"/>
    <x v="0"/>
    <x v="0"/>
    <x v="0"/>
  </r>
  <r>
    <n v="2019"/>
    <s v="117"/>
    <s v="4470010"/>
    <m/>
    <n v="13.8"/>
    <s v="2661 - Capacity Resource Defic"/>
    <n v="7"/>
    <m/>
    <s v="G0000117"/>
    <s v="PJM"/>
    <n v="0"/>
    <s v="2019-07-01"/>
    <s v="PJM_ER6382"/>
    <x v="0"/>
    <x v="0"/>
    <x v="0"/>
    <x v="0"/>
  </r>
  <r>
    <n v="2019"/>
    <s v="117"/>
    <s v="4470010"/>
    <m/>
    <n v="-16.68"/>
    <s v="2661 - Capacity Resource Defic"/>
    <n v="7"/>
    <m/>
    <s v="G0000117"/>
    <s v="PJM"/>
    <n v="0"/>
    <s v="2019-07-31"/>
    <s v="PJM_A_6386"/>
    <x v="0"/>
    <x v="0"/>
    <x v="0"/>
    <x v="0"/>
  </r>
  <r>
    <n v="2019"/>
    <s v="117"/>
    <s v="4470010"/>
    <m/>
    <n v="-15.25"/>
    <s v="2661 - Capacity Resource Defic"/>
    <n v="7"/>
    <m/>
    <s v="G0000117"/>
    <s v="PJM"/>
    <n v="0"/>
    <s v="2019-07-31"/>
    <s v="PJM_E_1703"/>
    <x v="0"/>
    <x v="0"/>
    <x v="0"/>
    <x v="0"/>
  </r>
  <r>
    <n v="2019"/>
    <s v="117"/>
    <s v="4470010"/>
    <m/>
    <n v="182.04"/>
    <s v="Broker Comm - Actual"/>
    <n v="7"/>
    <m/>
    <s v="G0000117"/>
    <s v="AMRX2"/>
    <n v="0"/>
    <s v="2019-07-31"/>
    <s v="CA0420"/>
    <x v="0"/>
    <x v="0"/>
    <x v="1"/>
    <x v="0"/>
  </r>
  <r>
    <n v="2019"/>
    <s v="117"/>
    <s v="4470010"/>
    <m/>
    <n v="190.28"/>
    <s v="Broker Comm - Actual"/>
    <n v="7"/>
    <m/>
    <s v="G0000117"/>
    <s v="APBE2"/>
    <n v="0"/>
    <s v="2019-07-31"/>
    <s v="CA0420"/>
    <x v="0"/>
    <x v="0"/>
    <x v="2"/>
    <x v="0"/>
  </r>
  <r>
    <n v="2019"/>
    <s v="117"/>
    <s v="4470010"/>
    <m/>
    <n v="169.25"/>
    <s v="Broker Comm - Actual"/>
    <n v="7"/>
    <m/>
    <s v="G0000117"/>
    <s v="EVOF2"/>
    <n v="0"/>
    <s v="2019-07-31"/>
    <s v="CA0420"/>
    <x v="0"/>
    <x v="0"/>
    <x v="3"/>
    <x v="0"/>
  </r>
  <r>
    <n v="2019"/>
    <s v="117"/>
    <s v="4470010"/>
    <m/>
    <n v="678.34"/>
    <s v="Broker Comm - Actual"/>
    <n v="7"/>
    <m/>
    <s v="G0000117"/>
    <s v="ICET2"/>
    <n v="0"/>
    <s v="2019-07-31"/>
    <s v="CA0420"/>
    <x v="0"/>
    <x v="0"/>
    <x v="13"/>
    <x v="0"/>
  </r>
  <r>
    <n v="2019"/>
    <s v="117"/>
    <s v="4470010"/>
    <m/>
    <n v="106.9"/>
    <s v="Broker Comm - Actual"/>
    <n v="7"/>
    <m/>
    <s v="G0000117"/>
    <s v="IVGE2"/>
    <n v="0"/>
    <s v="2019-07-31"/>
    <s v="CA0420"/>
    <x v="0"/>
    <x v="0"/>
    <x v="4"/>
    <x v="0"/>
  </r>
  <r>
    <n v="2019"/>
    <s v="117"/>
    <s v="4470010"/>
    <m/>
    <n v="148.97"/>
    <s v="Broker Comm - Actual"/>
    <n v="7"/>
    <m/>
    <s v="G0000117"/>
    <s v="PREE2"/>
    <n v="0"/>
    <s v="2019-07-31"/>
    <s v="CA0420"/>
    <x v="0"/>
    <x v="0"/>
    <x v="5"/>
    <x v="0"/>
  </r>
  <r>
    <n v="2019"/>
    <s v="117"/>
    <s v="4470010"/>
    <m/>
    <n v="8.58"/>
    <s v="Broker Comm - Actual"/>
    <n v="7"/>
    <m/>
    <s v="G0000117"/>
    <s v="SPSR2"/>
    <n v="0"/>
    <s v="2019-07-31"/>
    <s v="CA0420"/>
    <x v="0"/>
    <x v="0"/>
    <x v="6"/>
    <x v="0"/>
  </r>
  <r>
    <n v="2019"/>
    <s v="117"/>
    <s v="4470010"/>
    <m/>
    <n v="178.67"/>
    <s v="Broker Comm - Actual"/>
    <n v="7"/>
    <m/>
    <s v="G0000117"/>
    <s v="TFSF2"/>
    <n v="0"/>
    <s v="2019-07-31"/>
    <s v="CA0420"/>
    <x v="0"/>
    <x v="0"/>
    <x v="7"/>
    <x v="0"/>
  </r>
  <r>
    <n v="2019"/>
    <s v="117"/>
    <s v="4470010"/>
    <m/>
    <n v="57.77"/>
    <s v="Broker Comm - Actual"/>
    <n v="7"/>
    <m/>
    <s v="G0000117"/>
    <s v="TRED2"/>
    <n v="0"/>
    <s v="2019-07-31"/>
    <s v="CA0420"/>
    <x v="0"/>
    <x v="0"/>
    <x v="14"/>
    <x v="0"/>
  </r>
  <r>
    <n v="2019"/>
    <s v="117"/>
    <s v="4470010"/>
    <m/>
    <n v="-0.17"/>
    <s v="PJM (PAR) Adjustments"/>
    <n v="7"/>
    <m/>
    <s v="G0000117"/>
    <s v="PJM"/>
    <n v="0"/>
    <s v="2019-07-31"/>
    <s v="PJMMISCPAR"/>
    <x v="0"/>
    <x v="0"/>
    <x v="0"/>
    <x v="0"/>
  </r>
  <r>
    <n v="2019"/>
    <s v="117"/>
    <s v="4470010"/>
    <m/>
    <n v="0"/>
    <s v="PJM (PAR) Adjustments"/>
    <n v="7"/>
    <s v="KWH"/>
    <s v="G0000117"/>
    <s v="PJM"/>
    <n v="286609"/>
    <s v="2019-07-01"/>
    <s v="PJM_PAR_E"/>
    <x v="0"/>
    <x v="0"/>
    <x v="0"/>
    <x v="0"/>
  </r>
  <r>
    <n v="2019"/>
    <s v="117"/>
    <s v="4470010"/>
    <m/>
    <n v="-11.09"/>
    <s v="PJM (PAR) Adjustments"/>
    <n v="7"/>
    <s v="KWH"/>
    <s v="G0000117"/>
    <s v="PJM"/>
    <n v="-286609"/>
    <s v="2019-07-31"/>
    <s v="PJM_PAR_A"/>
    <x v="0"/>
    <x v="0"/>
    <x v="0"/>
    <x v="0"/>
  </r>
  <r>
    <n v="2019"/>
    <s v="117"/>
    <s v="4470010"/>
    <m/>
    <n v="7541.5"/>
    <s v="TVAM JUL 19"/>
    <n v="7"/>
    <s v="KWH"/>
    <s v="G0000117"/>
    <s v="TVAM"/>
    <n v="742182"/>
    <s v="2019-07-31"/>
    <s v="3RDE_E0455"/>
    <x v="0"/>
    <x v="0"/>
    <x v="34"/>
    <x v="0"/>
  </r>
  <r>
    <n v="2019"/>
    <s v="117"/>
    <s v="4470027"/>
    <m/>
    <n v="-3321"/>
    <s v="COOH2 JUL 19"/>
    <n v="7"/>
    <m/>
    <s v="G0000117"/>
    <s v="COOH2"/>
    <n v="0"/>
    <s v="2019-07-31"/>
    <s v="DEDE_E1901"/>
    <x v="0"/>
    <x v="1"/>
    <x v="16"/>
    <x v="1"/>
  </r>
  <r>
    <n v="2019"/>
    <s v="117"/>
    <s v="4470027"/>
    <m/>
    <n v="-67590.03"/>
    <s v="COOH2 JUL 19"/>
    <n v="7"/>
    <s v="KWH"/>
    <s v="G0000117"/>
    <s v="COOH2"/>
    <n v="-2180302.56"/>
    <s v="2019-07-31"/>
    <s v="DEDE_E1901"/>
    <x v="0"/>
    <x v="1"/>
    <x v="16"/>
    <x v="1"/>
  </r>
  <r>
    <n v="2019"/>
    <s v="117"/>
    <s v="4470027"/>
    <m/>
    <n v="270.2"/>
    <s v="COOH2 JUN 19"/>
    <n v="7"/>
    <m/>
    <s v="G0000117"/>
    <s v="COOH2"/>
    <n v="0"/>
    <s v="2019-07-31"/>
    <s v="DEDEER8698"/>
    <x v="0"/>
    <x v="1"/>
    <x v="16"/>
    <x v="1"/>
  </r>
  <r>
    <n v="2019"/>
    <s v="117"/>
    <s v="4470027"/>
    <m/>
    <n v="-270.2"/>
    <s v="COOH2 JUN 19"/>
    <n v="7"/>
    <m/>
    <s v="G0000117"/>
    <s v="COOH2"/>
    <n v="0"/>
    <s v="2019-07-31"/>
    <s v="DEDE_A8704"/>
    <x v="0"/>
    <x v="1"/>
    <x v="16"/>
    <x v="1"/>
  </r>
  <r>
    <n v="2019"/>
    <s v="117"/>
    <s v="4470027"/>
    <m/>
    <n v="52267.61"/>
    <s v="COOH2 JUN 19"/>
    <n v="7"/>
    <s v="KWH"/>
    <s v="G0000117"/>
    <s v="COOH2"/>
    <n v="1686035.52"/>
    <s v="2019-07-31"/>
    <s v="DEDEER8698"/>
    <x v="0"/>
    <x v="1"/>
    <x v="16"/>
    <x v="1"/>
  </r>
  <r>
    <n v="2019"/>
    <s v="117"/>
    <s v="4470027"/>
    <m/>
    <n v="-52267.61"/>
    <s v="COOH2 JUN 19"/>
    <n v="7"/>
    <s v="KWH"/>
    <s v="G0000117"/>
    <s v="COOH2"/>
    <n v="-1686035.52"/>
    <s v="2019-07-31"/>
    <s v="DEDE_A8704"/>
    <x v="0"/>
    <x v="1"/>
    <x v="16"/>
    <x v="1"/>
  </r>
  <r>
    <n v="2019"/>
    <s v="117"/>
    <s v="4470027"/>
    <m/>
    <n v="-7476.94"/>
    <s v="VANC2 JUL 19"/>
    <n v="7"/>
    <m/>
    <s v="G0000117"/>
    <s v="VANC2"/>
    <n v="0"/>
    <s v="2019-07-31"/>
    <s v="DEDE_E1901"/>
    <x v="0"/>
    <x v="1"/>
    <x v="17"/>
    <x v="2"/>
  </r>
  <r>
    <n v="2019"/>
    <s v="117"/>
    <s v="4470027"/>
    <m/>
    <n v="-163832.42000000001"/>
    <s v="VANC2 JUL 19"/>
    <n v="7"/>
    <s v="KWH"/>
    <s v="G0000117"/>
    <s v="VANC2"/>
    <n v="-5392701.25"/>
    <s v="2019-07-31"/>
    <s v="DEDE_E1901"/>
    <x v="0"/>
    <x v="1"/>
    <x v="17"/>
    <x v="2"/>
  </r>
  <r>
    <n v="2019"/>
    <s v="117"/>
    <s v="4470027"/>
    <m/>
    <n v="-353.75"/>
    <s v="VANC2 JUN 19"/>
    <n v="7"/>
    <m/>
    <s v="G0000117"/>
    <s v="VANC2"/>
    <n v="0"/>
    <s v="2019-07-31"/>
    <s v="DEDEER8698"/>
    <x v="0"/>
    <x v="1"/>
    <x v="17"/>
    <x v="2"/>
  </r>
  <r>
    <n v="2019"/>
    <s v="117"/>
    <s v="4470027"/>
    <m/>
    <n v="353.75"/>
    <s v="VANC2 JUN 19"/>
    <n v="7"/>
    <m/>
    <s v="G0000117"/>
    <s v="VANC2"/>
    <n v="0"/>
    <s v="2019-07-31"/>
    <s v="DEDE_A8704"/>
    <x v="0"/>
    <x v="1"/>
    <x v="17"/>
    <x v="2"/>
  </r>
  <r>
    <n v="2019"/>
    <s v="117"/>
    <s v="4470027"/>
    <m/>
    <n v="130396.08"/>
    <s v="VANC2 JUN 19"/>
    <n v="7"/>
    <s v="KWH"/>
    <s v="G0000117"/>
    <s v="VANC2"/>
    <n v="4292112"/>
    <s v="2019-07-31"/>
    <s v="DEDEER8698"/>
    <x v="0"/>
    <x v="1"/>
    <x v="17"/>
    <x v="2"/>
  </r>
  <r>
    <n v="2019"/>
    <s v="117"/>
    <s v="4470027"/>
    <m/>
    <n v="-130396.08"/>
    <s v="VANC2 JUN 19"/>
    <n v="7"/>
    <s v="KWH"/>
    <s v="G0000117"/>
    <s v="VANC2"/>
    <n v="-4292112"/>
    <s v="2019-07-31"/>
    <s v="DEDE_A8704"/>
    <x v="0"/>
    <x v="1"/>
    <x v="17"/>
    <x v="2"/>
  </r>
  <r>
    <n v="2019"/>
    <s v="117"/>
    <s v="4470033"/>
    <m/>
    <n v="-80331.91"/>
    <s v="COOH2 JUL 19"/>
    <n v="7"/>
    <m/>
    <s v="G0000117"/>
    <s v="COOH2"/>
    <n v="0"/>
    <s v="2019-07-31"/>
    <s v="DEDE_E1901"/>
    <x v="1"/>
    <x v="1"/>
    <x v="16"/>
    <x v="1"/>
  </r>
  <r>
    <n v="2019"/>
    <s v="117"/>
    <s v="4470033"/>
    <m/>
    <n v="70429.47"/>
    <s v="COOH2 JUN 19"/>
    <n v="7"/>
    <m/>
    <s v="G0000117"/>
    <s v="COOH2"/>
    <n v="0"/>
    <s v="2019-07-31"/>
    <s v="DEDEER8698"/>
    <x v="1"/>
    <x v="1"/>
    <x v="16"/>
    <x v="1"/>
  </r>
  <r>
    <n v="2019"/>
    <s v="117"/>
    <s v="4470033"/>
    <m/>
    <n v="-70429.47"/>
    <s v="COOH2 JUN 19"/>
    <n v="7"/>
    <m/>
    <s v="G0000117"/>
    <s v="COOH2"/>
    <n v="0"/>
    <s v="2019-07-31"/>
    <s v="DEDE_A8704"/>
    <x v="1"/>
    <x v="1"/>
    <x v="16"/>
    <x v="1"/>
  </r>
  <r>
    <n v="2019"/>
    <s v="117"/>
    <s v="4470033"/>
    <m/>
    <n v="-182487.24"/>
    <s v="VANC2 JUL 19"/>
    <n v="7"/>
    <m/>
    <s v="G0000117"/>
    <s v="VANC2"/>
    <n v="0"/>
    <s v="2019-07-31"/>
    <s v="DEDE_E1901"/>
    <x v="1"/>
    <x v="1"/>
    <x v="17"/>
    <x v="2"/>
  </r>
  <r>
    <n v="2019"/>
    <s v="117"/>
    <s v="4470033"/>
    <m/>
    <n v="163961.32999999999"/>
    <s v="VANC2 JUN 19"/>
    <n v="7"/>
    <m/>
    <s v="G0000117"/>
    <s v="VANC2"/>
    <n v="0"/>
    <s v="2019-07-31"/>
    <s v="DEDEER8698"/>
    <x v="1"/>
    <x v="1"/>
    <x v="17"/>
    <x v="2"/>
  </r>
  <r>
    <n v="2019"/>
    <s v="117"/>
    <s v="4470033"/>
    <m/>
    <n v="-163961.32999999999"/>
    <s v="VANC2 JUN 19"/>
    <n v="7"/>
    <m/>
    <s v="G0000117"/>
    <s v="VANC2"/>
    <n v="0"/>
    <s v="2019-07-31"/>
    <s v="DEDE_A8704"/>
    <x v="1"/>
    <x v="1"/>
    <x v="17"/>
    <x v="2"/>
  </r>
  <r>
    <n v="2019"/>
    <s v="117"/>
    <s v="4470082"/>
    <m/>
    <n v="237.72"/>
    <s v="Mizuho - Power - Comm &amp; Fees"/>
    <n v="7"/>
    <m/>
    <s v="G0000117"/>
    <s v="MSUI2"/>
    <n v="0"/>
    <s v="2019-07-31"/>
    <s v="MIZ_FUT"/>
    <x v="0"/>
    <x v="0"/>
    <x v="18"/>
    <x v="0"/>
  </r>
  <r>
    <n v="2019"/>
    <s v="117"/>
    <s v="4470082"/>
    <m/>
    <n v="84392.47"/>
    <s v="Mizuho- Power- Gains &amp; Losses"/>
    <n v="7"/>
    <m/>
    <s v="G0000117"/>
    <s v="MSUI2"/>
    <n v="0"/>
    <s v="2019-07-31"/>
    <s v="MIZ_FUT"/>
    <x v="0"/>
    <x v="0"/>
    <x v="18"/>
    <x v="0"/>
  </r>
  <r>
    <n v="2019"/>
    <s v="117"/>
    <s v="4470082"/>
    <m/>
    <n v="9519.1200000000008"/>
    <s v="RBC &amp; Mizuho Accrue &amp; Defer"/>
    <n v="7"/>
    <m/>
    <s v="G0000117"/>
    <s v="WELF2"/>
    <n v="0"/>
    <s v="2019-07-31"/>
    <s v="RBC_MIZ_O"/>
    <x v="0"/>
    <x v="0"/>
    <x v="20"/>
    <x v="0"/>
  </r>
  <r>
    <n v="2019"/>
    <s v="117"/>
    <s v="4470082"/>
    <m/>
    <n v="-72948.02"/>
    <s v="RBC &amp; Mizuho Power Accruals"/>
    <n v="7"/>
    <m/>
    <s v="G0000117"/>
    <s v="MSUI2"/>
    <n v="0"/>
    <s v="2019-07-31"/>
    <s v="RBC_MIZ_A"/>
    <x v="0"/>
    <x v="0"/>
    <x v="18"/>
    <x v="0"/>
  </r>
  <r>
    <n v="2019"/>
    <s v="117"/>
    <s v="4470082"/>
    <m/>
    <n v="84412.41"/>
    <s v="RBC &amp; Mizuho Power Accruals"/>
    <n v="7"/>
    <m/>
    <s v="G0000117"/>
    <s v="MSUI2"/>
    <n v="0"/>
    <s v="2019-07-31"/>
    <s v="RBC_MIZ_E"/>
    <x v="0"/>
    <x v="0"/>
    <x v="18"/>
    <x v="0"/>
  </r>
  <r>
    <n v="2019"/>
    <s v="117"/>
    <s v="4470082"/>
    <m/>
    <n v="52768.959999999999"/>
    <s v="RBC &amp; Mizuho Power Accruals"/>
    <n v="7"/>
    <m/>
    <s v="G0000117"/>
    <s v="RBCC2"/>
    <n v="0"/>
    <s v="2019-07-31"/>
    <s v="RBC_MIZ_A"/>
    <x v="0"/>
    <x v="0"/>
    <x v="19"/>
    <x v="0"/>
  </r>
  <r>
    <n v="2019"/>
    <s v="117"/>
    <s v="4470082"/>
    <m/>
    <n v="-147245.42000000001"/>
    <s v="RBC &amp; Mizuho Power Accruals"/>
    <n v="7"/>
    <m/>
    <s v="G0000117"/>
    <s v="RBCC2"/>
    <n v="0"/>
    <s v="2019-07-31"/>
    <s v="RBC_MIZ_E"/>
    <x v="0"/>
    <x v="0"/>
    <x v="19"/>
    <x v="0"/>
  </r>
  <r>
    <n v="2019"/>
    <s v="117"/>
    <s v="4470082"/>
    <m/>
    <n v="33684.080000000002"/>
    <s v="RBC &amp; Mizuho Power Accruals"/>
    <n v="7"/>
    <m/>
    <s v="G0000117"/>
    <s v="WELF2"/>
    <n v="0"/>
    <s v="2019-07-31"/>
    <s v="RBC_MIZ_A"/>
    <x v="0"/>
    <x v="0"/>
    <x v="20"/>
    <x v="0"/>
  </r>
  <r>
    <n v="2019"/>
    <s v="117"/>
    <s v="4470082"/>
    <m/>
    <n v="50633.51"/>
    <s v="RBC &amp; Mizuho Power Accruals"/>
    <n v="7"/>
    <m/>
    <s v="G0000117"/>
    <s v="WELF2"/>
    <n v="0"/>
    <s v="2019-07-31"/>
    <s v="RBC_MIZ_E"/>
    <x v="0"/>
    <x v="0"/>
    <x v="20"/>
    <x v="0"/>
  </r>
  <r>
    <n v="2019"/>
    <s v="117"/>
    <s v="4470082"/>
    <m/>
    <n v="252.06"/>
    <s v="RBC - Power - Comm &amp; Fees"/>
    <n v="7"/>
    <m/>
    <s v="G0000117"/>
    <s v="RBCC2"/>
    <n v="0"/>
    <s v="2019-07-31"/>
    <s v="RBC_FUT"/>
    <x v="0"/>
    <x v="0"/>
    <x v="19"/>
    <x v="0"/>
  </r>
  <r>
    <n v="2019"/>
    <s v="117"/>
    <s v="4470082"/>
    <m/>
    <n v="24664.51"/>
    <s v="RBC - Power - Gains &amp; Losses"/>
    <n v="7"/>
    <m/>
    <s v="G0000117"/>
    <s v="RBCC2"/>
    <n v="0"/>
    <s v="2019-07-31"/>
    <s v="RBC_FUT"/>
    <x v="0"/>
    <x v="0"/>
    <x v="19"/>
    <x v="0"/>
  </r>
  <r>
    <n v="2019"/>
    <s v="117"/>
    <s v="4470082"/>
    <m/>
    <n v="0"/>
    <s v="Revise allocation methodology."/>
    <n v="7"/>
    <m/>
    <s v="G0000117"/>
    <s v="MSUI2"/>
    <n v="0"/>
    <s v="2019-07-31"/>
    <s v="BRKR_MLR"/>
    <x v="0"/>
    <x v="0"/>
    <x v="18"/>
    <x v="0"/>
  </r>
  <r>
    <n v="2019"/>
    <s v="117"/>
    <s v="4470082"/>
    <m/>
    <n v="0"/>
    <s v="Revise allocation methodology."/>
    <n v="7"/>
    <m/>
    <s v="G0000117"/>
    <s v="RBCC2"/>
    <n v="0"/>
    <s v="2019-07-31"/>
    <s v="BRKR_MLR"/>
    <x v="0"/>
    <x v="0"/>
    <x v="19"/>
    <x v="0"/>
  </r>
  <r>
    <n v="2019"/>
    <s v="117"/>
    <s v="4470082"/>
    <m/>
    <n v="0"/>
    <s v="Revise allocation methodology."/>
    <n v="7"/>
    <m/>
    <s v="G0000117"/>
    <s v="WELF2"/>
    <n v="0"/>
    <s v="2019-07-31"/>
    <s v="BRKR_MLR"/>
    <x v="0"/>
    <x v="0"/>
    <x v="20"/>
    <x v="0"/>
  </r>
  <r>
    <n v="2019"/>
    <s v="117"/>
    <s v="4470082"/>
    <m/>
    <n v="0"/>
    <s v="SWAPS"/>
    <n v="7"/>
    <s v="KWH"/>
    <s v="G0000117"/>
    <s v="CEI"/>
    <n v="0"/>
    <s v="2019-07-01"/>
    <s v="OFFSYS_E"/>
    <x v="0"/>
    <x v="0"/>
    <x v="21"/>
    <x v="0"/>
  </r>
  <r>
    <n v="2019"/>
    <s v="117"/>
    <s v="4470082"/>
    <m/>
    <n v="-9470.6200000000008"/>
    <s v="SWAPS"/>
    <n v="7"/>
    <s v="KWH"/>
    <s v="G0000117"/>
    <s v="CEI"/>
    <n v="0"/>
    <s v="2019-07-02"/>
    <s v="OFFSYS_E"/>
    <x v="0"/>
    <x v="0"/>
    <x v="21"/>
    <x v="0"/>
  </r>
  <r>
    <n v="2019"/>
    <s v="117"/>
    <s v="4470082"/>
    <m/>
    <n v="9470.6200000000008"/>
    <s v="SWAPS"/>
    <n v="7"/>
    <s v="KWH"/>
    <s v="G0000117"/>
    <s v="CEI"/>
    <n v="0"/>
    <s v="2019-07-31"/>
    <s v="OFFSYS_A"/>
    <x v="0"/>
    <x v="0"/>
    <x v="21"/>
    <x v="0"/>
  </r>
  <r>
    <n v="2019"/>
    <s v="117"/>
    <s v="4470082"/>
    <m/>
    <n v="11515.62"/>
    <s v="SWAPS"/>
    <n v="7"/>
    <s v="KWH"/>
    <s v="G0000117"/>
    <s v="CEI"/>
    <n v="0"/>
    <s v="2019-07-31"/>
    <s v="OFFSYS_E"/>
    <x v="0"/>
    <x v="0"/>
    <x v="21"/>
    <x v="0"/>
  </r>
  <r>
    <n v="2019"/>
    <s v="117"/>
    <s v="4470082"/>
    <m/>
    <n v="0"/>
    <s v="SWAPS"/>
    <n v="7"/>
    <s v="KWH"/>
    <s v="G0000117"/>
    <s v="MSCG"/>
    <n v="0"/>
    <s v="2019-07-01"/>
    <s v="OFFSYS_E"/>
    <x v="0"/>
    <x v="0"/>
    <x v="22"/>
    <x v="0"/>
  </r>
  <r>
    <n v="2019"/>
    <s v="117"/>
    <s v="4470082"/>
    <m/>
    <n v="-6920.47"/>
    <s v="SWAPS"/>
    <n v="7"/>
    <s v="KWH"/>
    <s v="G0000117"/>
    <s v="MSCG"/>
    <n v="0"/>
    <s v="2019-07-02"/>
    <s v="OFFSYS_E"/>
    <x v="0"/>
    <x v="0"/>
    <x v="22"/>
    <x v="0"/>
  </r>
  <r>
    <n v="2019"/>
    <s v="117"/>
    <s v="4470082"/>
    <m/>
    <n v="6920.47"/>
    <s v="SWAPS"/>
    <n v="7"/>
    <s v="KWH"/>
    <s v="G0000117"/>
    <s v="MSCG"/>
    <n v="0"/>
    <s v="2019-07-31"/>
    <s v="OFFSYS_A"/>
    <x v="0"/>
    <x v="0"/>
    <x v="22"/>
    <x v="0"/>
  </r>
  <r>
    <n v="2019"/>
    <s v="117"/>
    <s v="4470082"/>
    <m/>
    <n v="2559.23"/>
    <s v="SWAPS"/>
    <n v="7"/>
    <s v="KWH"/>
    <s v="G0000117"/>
    <s v="MSCG"/>
    <n v="0"/>
    <s v="2019-07-31"/>
    <s v="OFFSYS_E"/>
    <x v="0"/>
    <x v="0"/>
    <x v="22"/>
    <x v="0"/>
  </r>
  <r>
    <n v="2019"/>
    <s v="117"/>
    <s v="4470082"/>
    <m/>
    <n v="4297.63"/>
    <s v="WELF - Power - Comm &amp; Fees"/>
    <n v="7"/>
    <m/>
    <s v="G0000117"/>
    <s v="WELF2"/>
    <n v="0"/>
    <s v="2019-07-31"/>
    <s v="WEL_FUT"/>
    <x v="0"/>
    <x v="0"/>
    <x v="20"/>
    <x v="0"/>
  </r>
  <r>
    <n v="2019"/>
    <s v="117"/>
    <s v="4470082"/>
    <m/>
    <n v="-13117.21"/>
    <s v="WELF - Power - Gains &amp; Losses"/>
    <n v="7"/>
    <m/>
    <s v="G0000117"/>
    <s v="WELF2"/>
    <n v="0"/>
    <s v="2019-07-31"/>
    <s v="WEL_FUT"/>
    <x v="0"/>
    <x v="0"/>
    <x v="20"/>
    <x v="0"/>
  </r>
  <r>
    <n v="2019"/>
    <s v="117"/>
    <s v="4470089"/>
    <m/>
    <n v="136730.57999999999"/>
    <s v="1200 - Day-ahead Spot Market E"/>
    <n v="7"/>
    <s v="KWH"/>
    <s v="G0000117"/>
    <s v="PJM"/>
    <n v="0"/>
    <s v="2019-07-01"/>
    <s v="CA0044-D"/>
    <x v="0"/>
    <x v="0"/>
    <x v="0"/>
    <x v="0"/>
  </r>
  <r>
    <n v="2019"/>
    <s v="117"/>
    <s v="4470089"/>
    <m/>
    <n v="-1412315.78"/>
    <s v="1200 - Day-ahead Spot Market E"/>
    <n v="7"/>
    <s v="KWH"/>
    <s v="G0000117"/>
    <s v="PJM"/>
    <n v="0"/>
    <s v="2019-07-31"/>
    <s v="CA0044-D"/>
    <x v="0"/>
    <x v="0"/>
    <x v="0"/>
    <x v="0"/>
  </r>
  <r>
    <n v="2019"/>
    <s v="117"/>
    <s v="4470089"/>
    <m/>
    <n v="-128375.02"/>
    <s v="1200 - Day-ahead Spot Market E"/>
    <n v="7"/>
    <s v="KWH"/>
    <s v="G0000117"/>
    <s v="PJM"/>
    <n v="0"/>
    <s v="2019-07-31"/>
    <s v="CA0048"/>
    <x v="0"/>
    <x v="0"/>
    <x v="0"/>
    <x v="0"/>
  </r>
  <r>
    <n v="2019"/>
    <s v="117"/>
    <s v="4470089"/>
    <m/>
    <n v="-24106.42"/>
    <s v="1205 - Balancing Spot Market E"/>
    <n v="7"/>
    <s v="KWH"/>
    <s v="G0000117"/>
    <s v="PJM"/>
    <n v="0"/>
    <s v="2019-07-01"/>
    <s v="CA0044-D"/>
    <x v="0"/>
    <x v="0"/>
    <x v="0"/>
    <x v="0"/>
  </r>
  <r>
    <n v="2019"/>
    <s v="117"/>
    <s v="4470089"/>
    <m/>
    <n v="-336358.53"/>
    <s v="1205 - Balancing Spot Market E"/>
    <n v="7"/>
    <s v="KWH"/>
    <s v="G0000117"/>
    <s v="PJM"/>
    <n v="0"/>
    <s v="2019-07-31"/>
    <s v="CA0044-D"/>
    <x v="0"/>
    <x v="0"/>
    <x v="0"/>
    <x v="0"/>
  </r>
  <r>
    <n v="2019"/>
    <s v="117"/>
    <s v="4470089"/>
    <m/>
    <n v="29194.94"/>
    <s v="1205 - Balancing Spot Market E"/>
    <n v="7"/>
    <s v="KWH"/>
    <s v="G0000117"/>
    <s v="PJM"/>
    <n v="0"/>
    <s v="2019-07-31"/>
    <s v="CA0048"/>
    <x v="0"/>
    <x v="0"/>
    <x v="0"/>
    <x v="0"/>
  </r>
  <r>
    <n v="2019"/>
    <s v="117"/>
    <s v="4470089"/>
    <m/>
    <n v="0"/>
    <s v="Quarterly Reclass of State Jur"/>
    <n v="7"/>
    <m/>
    <s v="G0000117"/>
    <s v="NASIA"/>
    <n v="0"/>
    <s v="2019-07-31"/>
    <s v="AJETXINCON"/>
    <x v="0"/>
    <x v="0"/>
    <x v="30"/>
    <x v="5"/>
  </r>
  <r>
    <n v="2019"/>
    <s v="117"/>
    <s v="4470098"/>
    <m/>
    <n v="15.36"/>
    <s v="1242 - Day-Ahead Load Response"/>
    <n v="7"/>
    <m/>
    <s v="G0000117"/>
    <s v="PJM"/>
    <n v="0"/>
    <s v="2019-07-31"/>
    <s v="PJM_A_6120"/>
    <x v="0"/>
    <x v="0"/>
    <x v="0"/>
    <x v="0"/>
  </r>
  <r>
    <n v="2019"/>
    <s v="117"/>
    <s v="4470098"/>
    <m/>
    <n v="-17.149999999999999"/>
    <s v="1242 / 1243 Load Response Char"/>
    <n v="7"/>
    <m/>
    <s v="G0000117"/>
    <s v="PJM"/>
    <n v="0"/>
    <s v="2019-07-01"/>
    <s v="PJM_INV_E"/>
    <x v="0"/>
    <x v="0"/>
    <x v="0"/>
    <x v="0"/>
  </r>
  <r>
    <n v="2019"/>
    <s v="117"/>
    <s v="4470098"/>
    <m/>
    <n v="6.46"/>
    <s v="1242 / 1243 Load Response Char"/>
    <n v="7"/>
    <m/>
    <s v="G0000117"/>
    <s v="PJM"/>
    <n v="0"/>
    <s v="2019-07-31"/>
    <s v="PJM_INV_E"/>
    <x v="0"/>
    <x v="0"/>
    <x v="0"/>
    <x v="0"/>
  </r>
  <r>
    <n v="2019"/>
    <s v="117"/>
    <s v="4470098"/>
    <m/>
    <n v="3.28"/>
    <s v="1243 - Real-Time Load Response"/>
    <n v="7"/>
    <m/>
    <s v="G0000117"/>
    <s v="PJM"/>
    <n v="0"/>
    <s v="2019-07-31"/>
    <s v="PJM_A_6120"/>
    <x v="0"/>
    <x v="0"/>
    <x v="0"/>
    <x v="0"/>
  </r>
  <r>
    <n v="2019"/>
    <s v="117"/>
    <s v="4470098"/>
    <m/>
    <n v="-1838.83"/>
    <s v="1370 - Day-Ahead Operating Res"/>
    <n v="7"/>
    <m/>
    <s v="G0000117"/>
    <s v="PJM"/>
    <n v="0"/>
    <s v="2019-07-01"/>
    <s v="PJM_ER6115"/>
    <x v="0"/>
    <x v="0"/>
    <x v="0"/>
    <x v="0"/>
  </r>
  <r>
    <n v="2019"/>
    <s v="117"/>
    <s v="4470098"/>
    <m/>
    <n v="1461.82"/>
    <s v="1370 - Day-Ahead Operating Res"/>
    <n v="7"/>
    <m/>
    <s v="G0000117"/>
    <s v="PJM"/>
    <n v="0"/>
    <s v="2019-07-31"/>
    <s v="PJM_A_6120"/>
    <x v="0"/>
    <x v="0"/>
    <x v="0"/>
    <x v="0"/>
  </r>
  <r>
    <n v="2019"/>
    <s v="117"/>
    <s v="4470098"/>
    <m/>
    <n v="2138.11"/>
    <s v="1370 - Day-Ahead Operating Res"/>
    <n v="7"/>
    <m/>
    <s v="G0000117"/>
    <s v="PJM"/>
    <n v="0"/>
    <s v="2019-07-31"/>
    <s v="PJM_E_0201"/>
    <x v="0"/>
    <x v="0"/>
    <x v="0"/>
    <x v="0"/>
  </r>
  <r>
    <n v="2019"/>
    <s v="117"/>
    <s v="4470098"/>
    <m/>
    <n v="-1239.8399999999999"/>
    <s v="1375 - Balancing Operating Res"/>
    <n v="7"/>
    <m/>
    <s v="G0000117"/>
    <s v="PJM"/>
    <n v="0"/>
    <s v="2019-07-01"/>
    <s v="PJM_ER6115"/>
    <x v="0"/>
    <x v="0"/>
    <x v="0"/>
    <x v="0"/>
  </r>
  <r>
    <n v="2019"/>
    <s v="117"/>
    <s v="4470098"/>
    <m/>
    <n v="2869.95"/>
    <s v="1375 - Balancing Operating Res"/>
    <n v="7"/>
    <m/>
    <s v="G0000117"/>
    <s v="PJM"/>
    <n v="0"/>
    <s v="2019-07-31"/>
    <s v="PJM_A_6120"/>
    <x v="0"/>
    <x v="0"/>
    <x v="0"/>
    <x v="0"/>
  </r>
  <r>
    <n v="2019"/>
    <s v="117"/>
    <s v="4470098"/>
    <m/>
    <n v="8877.1200000000008"/>
    <s v="1375 - Balancing Operating Res"/>
    <n v="7"/>
    <m/>
    <s v="G0000117"/>
    <s v="PJM"/>
    <n v="0"/>
    <s v="2019-07-31"/>
    <s v="PJM_E_0201"/>
    <x v="0"/>
    <x v="0"/>
    <x v="0"/>
    <x v="0"/>
  </r>
  <r>
    <n v="2019"/>
    <s v="117"/>
    <s v="4470098"/>
    <m/>
    <n v="-4.8099999999999996"/>
    <s v="1375A - Adj. to Balancing Oper"/>
    <n v="7"/>
    <m/>
    <s v="G0000117"/>
    <s v="PJM"/>
    <n v="0"/>
    <s v="2019-07-31"/>
    <s v="PJM_A_6120"/>
    <x v="0"/>
    <x v="0"/>
    <x v="0"/>
    <x v="0"/>
  </r>
  <r>
    <n v="2019"/>
    <s v="117"/>
    <s v="4470098"/>
    <m/>
    <n v="180.77"/>
    <s v="2370 - Day-Ahead Operating Res"/>
    <n v="7"/>
    <m/>
    <s v="G0000117"/>
    <s v="PJM"/>
    <n v="0"/>
    <s v="2019-07-01"/>
    <s v="PJM_ER6115"/>
    <x v="0"/>
    <x v="0"/>
    <x v="0"/>
    <x v="0"/>
  </r>
  <r>
    <n v="2019"/>
    <s v="117"/>
    <s v="4470098"/>
    <m/>
    <n v="-180.77"/>
    <s v="2370 - Day-Ahead Operating Res"/>
    <n v="7"/>
    <m/>
    <s v="G0000117"/>
    <s v="PJM"/>
    <n v="0"/>
    <s v="2019-07-31"/>
    <s v="PJM_A_6120"/>
    <x v="0"/>
    <x v="0"/>
    <x v="0"/>
    <x v="0"/>
  </r>
  <r>
    <n v="2019"/>
    <s v="117"/>
    <s v="4470098"/>
    <m/>
    <n v="-544.70000000000005"/>
    <s v="2370 - Day-Ahead Operating Res"/>
    <n v="7"/>
    <m/>
    <s v="G0000117"/>
    <s v="PJM"/>
    <n v="0"/>
    <s v="2019-07-31"/>
    <s v="PJM_E_0201"/>
    <x v="0"/>
    <x v="0"/>
    <x v="0"/>
    <x v="0"/>
  </r>
  <r>
    <n v="2019"/>
    <s v="117"/>
    <s v="4470098"/>
    <m/>
    <n v="736.28"/>
    <s v="2375 - Balancing Operating Res"/>
    <n v="7"/>
    <m/>
    <s v="G0000117"/>
    <s v="PJM"/>
    <n v="0"/>
    <s v="2019-07-01"/>
    <s v="PJM_ER6115"/>
    <x v="0"/>
    <x v="0"/>
    <x v="0"/>
    <x v="0"/>
  </r>
  <r>
    <n v="2019"/>
    <s v="117"/>
    <s v="4470098"/>
    <m/>
    <n v="-736.28"/>
    <s v="2375 - Balancing Operating Res"/>
    <n v="7"/>
    <m/>
    <s v="G0000117"/>
    <s v="PJM"/>
    <n v="0"/>
    <s v="2019-07-31"/>
    <s v="PJM_A_6120"/>
    <x v="0"/>
    <x v="0"/>
    <x v="0"/>
    <x v="0"/>
  </r>
  <r>
    <n v="2019"/>
    <s v="117"/>
    <s v="4470098"/>
    <m/>
    <n v="0"/>
    <s v="Quarterly Reclass of State Jur"/>
    <n v="7"/>
    <m/>
    <s v="G0000117"/>
    <s v="NASIA"/>
    <n v="0"/>
    <s v="2019-07-31"/>
    <s v="AJETXINCON"/>
    <x v="0"/>
    <x v="0"/>
    <x v="30"/>
    <x v="5"/>
  </r>
  <r>
    <n v="2019"/>
    <s v="117"/>
    <s v="4470099"/>
    <m/>
    <n v="182272.68"/>
    <s v="2600 - RPM Auction Credit"/>
    <n v="7"/>
    <m/>
    <s v="G0000117"/>
    <s v="PJM"/>
    <n v="0"/>
    <s v="2019-07-01"/>
    <s v="PJM_ER6115"/>
    <x v="1"/>
    <x v="0"/>
    <x v="0"/>
    <x v="0"/>
  </r>
  <r>
    <n v="2019"/>
    <s v="117"/>
    <s v="4470099"/>
    <m/>
    <n v="45617.9"/>
    <s v="2600 - RPM Auction Credit"/>
    <n v="7"/>
    <m/>
    <s v="G0000117"/>
    <s v="PJM"/>
    <n v="0"/>
    <s v="2019-07-01"/>
    <s v="PJM_INV_E"/>
    <x v="1"/>
    <x v="0"/>
    <x v="0"/>
    <x v="0"/>
  </r>
  <r>
    <n v="2019"/>
    <s v="117"/>
    <s v="4470099"/>
    <m/>
    <n v="-253211.7"/>
    <s v="2600 - RPM Auction Credit"/>
    <n v="7"/>
    <m/>
    <s v="G0000117"/>
    <s v="PJM"/>
    <n v="0"/>
    <s v="2019-07-31"/>
    <s v="PJM_A_6120"/>
    <x v="1"/>
    <x v="0"/>
    <x v="0"/>
    <x v="0"/>
  </r>
  <r>
    <n v="2019"/>
    <s v="117"/>
    <s v="4470099"/>
    <m/>
    <n v="-253211.7"/>
    <s v="2600 - RPM Auction Credit"/>
    <n v="7"/>
    <m/>
    <s v="G0000117"/>
    <s v="PJM"/>
    <n v="0"/>
    <s v="2019-07-31"/>
    <s v="PJM_E_0201"/>
    <x v="1"/>
    <x v="0"/>
    <x v="0"/>
    <x v="0"/>
  </r>
  <r>
    <n v="2019"/>
    <s v="117"/>
    <s v="4470099"/>
    <m/>
    <n v="0"/>
    <s v="Quarterly Reclass of State Jur"/>
    <n v="7"/>
    <m/>
    <s v="G0000117"/>
    <s v="NASIA"/>
    <n v="0"/>
    <s v="2019-07-31"/>
    <s v="AJETXINCON"/>
    <x v="1"/>
    <x v="0"/>
    <x v="30"/>
    <x v="5"/>
  </r>
  <r>
    <n v="2019"/>
    <s v="117"/>
    <s v="4470100"/>
    <m/>
    <n v="56024"/>
    <s v="2211 - Day-ahead Transmission"/>
    <n v="7"/>
    <m/>
    <s v="G0000117"/>
    <s v="PJM"/>
    <n v="0"/>
    <s v="2019-07-01"/>
    <s v="PJM_INV_E"/>
    <x v="0"/>
    <x v="0"/>
    <x v="0"/>
    <x v="0"/>
  </r>
  <r>
    <n v="2019"/>
    <s v="117"/>
    <s v="4470100"/>
    <m/>
    <n v="8516.98"/>
    <s v="2211 - Transmission Congestion"/>
    <n v="7"/>
    <m/>
    <s v="G0000117"/>
    <s v="PJM"/>
    <n v="0"/>
    <s v="2019-07-01"/>
    <s v="PJM_ER6115"/>
    <x v="0"/>
    <x v="0"/>
    <x v="0"/>
    <x v="0"/>
  </r>
  <r>
    <n v="2019"/>
    <s v="117"/>
    <s v="4470100"/>
    <m/>
    <n v="-7913.04"/>
    <s v="2211 - Transmission Congestion"/>
    <n v="7"/>
    <m/>
    <s v="G0000117"/>
    <s v="PJM"/>
    <n v="0"/>
    <s v="2019-07-31"/>
    <s v="PJM_A_6120"/>
    <x v="0"/>
    <x v="0"/>
    <x v="0"/>
    <x v="0"/>
  </r>
  <r>
    <n v="2019"/>
    <s v="117"/>
    <s v="4470100"/>
    <m/>
    <n v="-105487.88"/>
    <s v="2211 - Transmission Congestion"/>
    <n v="7"/>
    <m/>
    <s v="G0000117"/>
    <s v="PJM"/>
    <n v="0"/>
    <s v="2019-07-31"/>
    <s v="PJM_E_0201"/>
    <x v="0"/>
    <x v="0"/>
    <x v="0"/>
    <x v="0"/>
  </r>
  <r>
    <n v="2019"/>
    <s v="117"/>
    <s v="4470100"/>
    <m/>
    <n v="-5147.0600000000004"/>
    <s v="2211A - Day-ahead Transmission"/>
    <n v="7"/>
    <m/>
    <s v="G0000117"/>
    <s v="PJM"/>
    <n v="0"/>
    <s v="2019-07-31"/>
    <s v="PJM_A_6120"/>
    <x v="0"/>
    <x v="0"/>
    <x v="0"/>
    <x v="0"/>
  </r>
  <r>
    <n v="2019"/>
    <s v="117"/>
    <s v="4470100"/>
    <m/>
    <n v="1110.98"/>
    <s v="2217A - Adj. to Planning Perio"/>
    <n v="7"/>
    <m/>
    <s v="G0000117"/>
    <s v="PJM"/>
    <n v="0"/>
    <s v="2019-07-31"/>
    <s v="PJM_A_6120"/>
    <x v="0"/>
    <x v="0"/>
    <x v="0"/>
    <x v="0"/>
  </r>
  <r>
    <n v="2019"/>
    <s v="117"/>
    <s v="4470100"/>
    <m/>
    <n v="0"/>
    <s v="Quarterly Reclass of State Jur"/>
    <n v="7"/>
    <m/>
    <s v="G0000117"/>
    <s v="NASIA"/>
    <n v="0"/>
    <s v="2019-07-31"/>
    <s v="AJETXINCON"/>
    <x v="0"/>
    <x v="0"/>
    <x v="30"/>
    <x v="5"/>
  </r>
  <r>
    <n v="2019"/>
    <s v="117"/>
    <s v="4470103"/>
    <m/>
    <n v="494262.34"/>
    <s v="1200 - Day-ahead Spot Market E"/>
    <n v="7"/>
    <s v="KWH"/>
    <s v="G0000117"/>
    <s v="PJM"/>
    <n v="21177045"/>
    <s v="2019-07-01"/>
    <s v="CA0044-D"/>
    <x v="0"/>
    <x v="0"/>
    <x v="0"/>
    <x v="0"/>
  </r>
  <r>
    <n v="2019"/>
    <s v="117"/>
    <s v="4470103"/>
    <m/>
    <n v="-3568393.41"/>
    <s v="1200 - Day-ahead Spot Market E"/>
    <n v="7"/>
    <s v="KWH"/>
    <s v="G0000117"/>
    <s v="PJM"/>
    <n v="-155498575"/>
    <s v="2019-07-31"/>
    <s v="CA0044-D"/>
    <x v="0"/>
    <x v="0"/>
    <x v="0"/>
    <x v="0"/>
  </r>
  <r>
    <n v="2019"/>
    <s v="117"/>
    <s v="4470103"/>
    <m/>
    <n v="-502617.9"/>
    <s v="1200 - Day-ahead Spot Market E"/>
    <n v="7"/>
    <s v="KWH"/>
    <s v="G0000117"/>
    <s v="PJM"/>
    <n v="-21177045"/>
    <s v="2019-07-31"/>
    <s v="CA0048"/>
    <x v="0"/>
    <x v="0"/>
    <x v="0"/>
    <x v="0"/>
  </r>
  <r>
    <n v="2019"/>
    <s v="117"/>
    <s v="4470103"/>
    <m/>
    <n v="612648.30000000005"/>
    <s v="1205 - Balancing Spot Market E"/>
    <n v="7"/>
    <s v="KWH"/>
    <s v="G0000117"/>
    <s v="PJM"/>
    <n v="25747378"/>
    <s v="2019-07-01"/>
    <s v="CA0044-D"/>
    <x v="0"/>
    <x v="0"/>
    <x v="0"/>
    <x v="0"/>
  </r>
  <r>
    <n v="2019"/>
    <s v="117"/>
    <s v="4470103"/>
    <m/>
    <n v="-1002624.73"/>
    <s v="1205 - Balancing Spot Market E"/>
    <n v="7"/>
    <s v="KWH"/>
    <s v="G0000117"/>
    <s v="PJM"/>
    <n v="-44283089"/>
    <s v="2019-07-31"/>
    <s v="CA0044-D"/>
    <x v="0"/>
    <x v="0"/>
    <x v="0"/>
    <x v="0"/>
  </r>
  <r>
    <n v="2019"/>
    <s v="117"/>
    <s v="4470103"/>
    <m/>
    <n v="-617736.72"/>
    <s v="1205 - Balancing Spot Market E"/>
    <n v="7"/>
    <s v="KWH"/>
    <s v="G0000117"/>
    <s v="PJM"/>
    <n v="-25747376"/>
    <s v="2019-07-31"/>
    <s v="CA0048"/>
    <x v="0"/>
    <x v="0"/>
    <x v="0"/>
    <x v="0"/>
  </r>
  <r>
    <n v="2019"/>
    <s v="117"/>
    <s v="4470103"/>
    <m/>
    <n v="0"/>
    <s v="Quarterly Reclass of State Jur"/>
    <n v="7"/>
    <m/>
    <s v="G0000117"/>
    <s v="NASIA"/>
    <n v="0"/>
    <s v="2019-07-31"/>
    <s v="AJETXINCON"/>
    <x v="0"/>
    <x v="0"/>
    <x v="30"/>
    <x v="5"/>
  </r>
  <r>
    <n v="2019"/>
    <s v="117"/>
    <s v="4470107"/>
    <m/>
    <n v="-0.22"/>
    <s v="Network Integration Transmissi"/>
    <n v="7"/>
    <m/>
    <s v="G0000117"/>
    <s v="PJM"/>
    <n v="0"/>
    <s v="2019-07-31"/>
    <s v="PJM_NITS_A"/>
    <x v="0"/>
    <x v="0"/>
    <x v="0"/>
    <x v="0"/>
  </r>
  <r>
    <n v="2019"/>
    <s v="117"/>
    <s v="4470112"/>
    <m/>
    <n v="0"/>
    <s v="Duquesne Ratio Adjustment"/>
    <n v="7"/>
    <s v="KWH"/>
    <s v="G0000117"/>
    <s v="DLPM"/>
    <n v="0"/>
    <s v="2019-07-01"/>
    <s v="OFFSYS_E"/>
    <x v="0"/>
    <x v="0"/>
    <x v="9"/>
    <x v="0"/>
  </r>
  <r>
    <n v="2019"/>
    <s v="117"/>
    <s v="4470112"/>
    <m/>
    <n v="-7609.79"/>
    <s v="Duquesne Ratio Adjustment"/>
    <n v="7"/>
    <s v="KWH"/>
    <s v="G0000117"/>
    <s v="DLPM"/>
    <n v="0"/>
    <s v="2019-07-02"/>
    <s v="OFFSYS_E"/>
    <x v="0"/>
    <x v="0"/>
    <x v="9"/>
    <x v="0"/>
  </r>
  <r>
    <n v="2019"/>
    <s v="117"/>
    <s v="4470112"/>
    <m/>
    <n v="7521.53"/>
    <s v="Duquesne Ratio Adjustment"/>
    <n v="7"/>
    <s v="KWH"/>
    <s v="G0000117"/>
    <s v="DLPM"/>
    <n v="0"/>
    <s v="2019-07-31"/>
    <s v="OFFSYS_A"/>
    <x v="0"/>
    <x v="0"/>
    <x v="9"/>
    <x v="0"/>
  </r>
  <r>
    <n v="2019"/>
    <s v="117"/>
    <s v="4470112"/>
    <m/>
    <n v="19847.419999999998"/>
    <s v="Duquesne Ratio Adjustment"/>
    <n v="7"/>
    <s v="KWH"/>
    <s v="G0000117"/>
    <s v="DLPM"/>
    <n v="0"/>
    <s v="2019-07-31"/>
    <s v="OFFSYS_E"/>
    <x v="0"/>
    <x v="0"/>
    <x v="9"/>
    <x v="0"/>
  </r>
  <r>
    <n v="2019"/>
    <s v="117"/>
    <s v="4470112"/>
    <m/>
    <n v="0"/>
    <s v="Hedge activity"/>
    <n v="7"/>
    <s v="KWH"/>
    <s v="G0000117"/>
    <s v="DLPM"/>
    <n v="0"/>
    <s v="2019-07-01"/>
    <s v="OFFSYS_E"/>
    <x v="0"/>
    <x v="0"/>
    <x v="9"/>
    <x v="0"/>
  </r>
  <r>
    <n v="2019"/>
    <s v="117"/>
    <s v="4470112"/>
    <m/>
    <n v="34990.26"/>
    <s v="Hedge activity"/>
    <n v="7"/>
    <s v="KWH"/>
    <s v="G0000117"/>
    <s v="DLPM"/>
    <n v="699000"/>
    <s v="2019-07-02"/>
    <s v="OFFSYS_E"/>
    <x v="0"/>
    <x v="0"/>
    <x v="9"/>
    <x v="0"/>
  </r>
  <r>
    <n v="2019"/>
    <s v="117"/>
    <s v="4470112"/>
    <m/>
    <n v="-34990.269999999997"/>
    <s v="Hedge activity"/>
    <n v="7"/>
    <s v="KWH"/>
    <s v="G0000117"/>
    <s v="DLPM"/>
    <n v="-699000"/>
    <s v="2019-07-31"/>
    <s v="OFFSYS_A"/>
    <x v="0"/>
    <x v="0"/>
    <x v="9"/>
    <x v="0"/>
  </r>
  <r>
    <n v="2019"/>
    <s v="117"/>
    <s v="4470112"/>
    <m/>
    <n v="-174726.97"/>
    <s v="Hedge activity"/>
    <n v="7"/>
    <s v="KWH"/>
    <s v="G0000117"/>
    <s v="DLPM"/>
    <n v="-3483000"/>
    <s v="2019-07-31"/>
    <s v="OFFSYS_E"/>
    <x v="0"/>
    <x v="0"/>
    <x v="9"/>
    <x v="0"/>
  </r>
  <r>
    <n v="2019"/>
    <s v="117"/>
    <s v="4470112"/>
    <m/>
    <n v="0"/>
    <s v="Non-Trading Bookout Sales-OSS"/>
    <n v="7"/>
    <m/>
    <s v="G0000117"/>
    <s v="NASIA"/>
    <n v="0"/>
    <s v="2019-07-31"/>
    <s v="NONECR"/>
    <x v="0"/>
    <x v="0"/>
    <x v="30"/>
    <x v="5"/>
  </r>
  <r>
    <n v="2019"/>
    <s v="117"/>
    <s v="4470115"/>
    <m/>
    <n v="-950.25"/>
    <s v="1250 - Meter Correction Charge"/>
    <n v="7"/>
    <m/>
    <s v="G0000117"/>
    <s v="PJM"/>
    <n v="0"/>
    <s v="2019-07-31"/>
    <s v="PJM_A_6120"/>
    <x v="0"/>
    <x v="0"/>
    <x v="0"/>
    <x v="0"/>
  </r>
  <r>
    <n v="2019"/>
    <s v="117"/>
    <s v="4470115"/>
    <m/>
    <n v="-74.66"/>
    <s v="1250 - Meter Error Correction"/>
    <n v="7"/>
    <m/>
    <s v="G0000117"/>
    <s v="PJM"/>
    <n v="0"/>
    <s v="2019-07-31"/>
    <s v="PJM_A_6120"/>
    <x v="0"/>
    <x v="0"/>
    <x v="0"/>
    <x v="0"/>
  </r>
  <r>
    <n v="2019"/>
    <s v="117"/>
    <s v="4470115"/>
    <m/>
    <n v="-16.75"/>
    <s v="1250A - Adj. to Meter Error Co"/>
    <n v="7"/>
    <m/>
    <s v="G0000117"/>
    <s v="PJM"/>
    <n v="0"/>
    <s v="2019-07-31"/>
    <s v="PJM_A_6120"/>
    <x v="0"/>
    <x v="0"/>
    <x v="0"/>
    <x v="0"/>
  </r>
  <r>
    <n v="2019"/>
    <s v="117"/>
    <s v="4470115"/>
    <m/>
    <n v="0"/>
    <s v="Quarterly Reclass of State Jur"/>
    <n v="7"/>
    <m/>
    <s v="G0000117"/>
    <s v="NASIA"/>
    <n v="0"/>
    <s v="2019-07-31"/>
    <s v="AJETXINCON"/>
    <x v="0"/>
    <x v="0"/>
    <x v="30"/>
    <x v="5"/>
  </r>
  <r>
    <n v="2019"/>
    <s v="117"/>
    <s v="4470116"/>
    <m/>
    <n v="-11815.27"/>
    <s v="1250 - Meter Correction Charge"/>
    <n v="7"/>
    <m/>
    <s v="G0000117"/>
    <s v="PJM"/>
    <n v="0"/>
    <s v="2019-07-31"/>
    <s v="PJM_A_6120"/>
    <x v="0"/>
    <x v="0"/>
    <x v="0"/>
    <x v="0"/>
  </r>
  <r>
    <n v="2019"/>
    <s v="117"/>
    <s v="4470116"/>
    <m/>
    <n v="-928.39"/>
    <s v="1250 - Meter Error Correction"/>
    <n v="7"/>
    <m/>
    <s v="G0000117"/>
    <s v="PJM"/>
    <n v="0"/>
    <s v="2019-07-31"/>
    <s v="PJM_A_6120"/>
    <x v="0"/>
    <x v="0"/>
    <x v="0"/>
    <x v="0"/>
  </r>
  <r>
    <n v="2019"/>
    <s v="117"/>
    <s v="4470116"/>
    <m/>
    <n v="-169.86"/>
    <s v="1250A - Adj. to Meter Error Co"/>
    <n v="7"/>
    <m/>
    <s v="G0000117"/>
    <s v="PJM"/>
    <n v="0"/>
    <s v="2019-07-31"/>
    <s v="PJM_A_6120"/>
    <x v="0"/>
    <x v="0"/>
    <x v="0"/>
    <x v="0"/>
  </r>
  <r>
    <n v="2019"/>
    <s v="117"/>
    <s v="4470116"/>
    <m/>
    <n v="0"/>
    <s v="PJM Meter Corrections-LSE"/>
    <n v="7"/>
    <m/>
    <s v="G0000117"/>
    <s v="NASIA"/>
    <n v="0"/>
    <s v="2019-07-31"/>
    <s v="AJETXLSE"/>
    <x v="0"/>
    <x v="0"/>
    <x v="30"/>
    <x v="5"/>
  </r>
  <r>
    <n v="2019"/>
    <s v="117"/>
    <s v="4470126"/>
    <m/>
    <n v="3081.94"/>
    <s v="1210 - Day-Ahead Transmission"/>
    <n v="7"/>
    <m/>
    <s v="G0000117"/>
    <s v="PJM"/>
    <n v="0"/>
    <s v="2019-07-01"/>
    <s v="PJM_ER6115"/>
    <x v="0"/>
    <x v="0"/>
    <x v="0"/>
    <x v="0"/>
  </r>
  <r>
    <n v="2019"/>
    <s v="117"/>
    <s v="4470126"/>
    <m/>
    <n v="-4027.69"/>
    <s v="1210 - Day-Ahead Transmission"/>
    <n v="7"/>
    <m/>
    <s v="G0000117"/>
    <s v="PJM"/>
    <n v="0"/>
    <s v="2019-07-31"/>
    <s v="PJM_A_6120"/>
    <x v="0"/>
    <x v="0"/>
    <x v="0"/>
    <x v="0"/>
  </r>
  <r>
    <n v="2019"/>
    <s v="117"/>
    <s v="4470126"/>
    <m/>
    <n v="132727.57"/>
    <s v="1210 - Day-Ahead Transmission"/>
    <n v="7"/>
    <m/>
    <s v="G0000117"/>
    <s v="PJM"/>
    <n v="0"/>
    <s v="2019-07-31"/>
    <s v="PJM_E_0201"/>
    <x v="0"/>
    <x v="0"/>
    <x v="0"/>
    <x v="0"/>
  </r>
  <r>
    <n v="2019"/>
    <s v="117"/>
    <s v="4470126"/>
    <m/>
    <n v="-52.76"/>
    <s v="1215 - Balancing Transmission"/>
    <n v="7"/>
    <m/>
    <s v="G0000117"/>
    <s v="PJM"/>
    <n v="0"/>
    <s v="2019-07-01"/>
    <s v="PJM_ER6115"/>
    <x v="0"/>
    <x v="0"/>
    <x v="0"/>
    <x v="0"/>
  </r>
  <r>
    <n v="2019"/>
    <s v="117"/>
    <s v="4470126"/>
    <m/>
    <n v="-26.62"/>
    <s v="1215 - Balancing Transmission"/>
    <n v="7"/>
    <m/>
    <s v="G0000117"/>
    <s v="PJM"/>
    <n v="0"/>
    <s v="2019-07-31"/>
    <s v="PJM_A_6120"/>
    <x v="0"/>
    <x v="0"/>
    <x v="0"/>
    <x v="0"/>
  </r>
  <r>
    <n v="2019"/>
    <s v="117"/>
    <s v="4470126"/>
    <m/>
    <n v="16736.400000000001"/>
    <s v="1215 - Balancing Transmission"/>
    <n v="7"/>
    <m/>
    <s v="G0000117"/>
    <s v="PJM"/>
    <n v="0"/>
    <s v="2019-07-31"/>
    <s v="PJM_E_0201"/>
    <x v="0"/>
    <x v="0"/>
    <x v="0"/>
    <x v="0"/>
  </r>
  <r>
    <n v="2019"/>
    <s v="117"/>
    <s v="4470126"/>
    <m/>
    <n v="-1467.45"/>
    <s v="2215 - Balancing Transmission"/>
    <n v="7"/>
    <m/>
    <s v="G0000117"/>
    <s v="PJM"/>
    <n v="0"/>
    <s v="2019-07-01"/>
    <s v="PJM_ER6115"/>
    <x v="0"/>
    <x v="0"/>
    <x v="0"/>
    <x v="0"/>
  </r>
  <r>
    <n v="2019"/>
    <s v="117"/>
    <s v="4470126"/>
    <m/>
    <n v="2146.44"/>
    <s v="2215 - Balancing Transmission"/>
    <n v="7"/>
    <m/>
    <s v="G0000117"/>
    <s v="PJM"/>
    <n v="0"/>
    <s v="2019-07-31"/>
    <s v="PJM_A_6120"/>
    <x v="0"/>
    <x v="0"/>
    <x v="0"/>
    <x v="0"/>
  </r>
  <r>
    <n v="2019"/>
    <s v="117"/>
    <s v="4470126"/>
    <m/>
    <n v="14119.85"/>
    <s v="2215 - Balancing Transmission"/>
    <n v="7"/>
    <m/>
    <s v="G0000117"/>
    <s v="PJM"/>
    <n v="0"/>
    <s v="2019-07-31"/>
    <s v="PJM_E_0201"/>
    <x v="0"/>
    <x v="0"/>
    <x v="0"/>
    <x v="0"/>
  </r>
  <r>
    <n v="2019"/>
    <s v="117"/>
    <s v="4470126"/>
    <m/>
    <n v="-27.13"/>
    <s v="2215A - Balancing Transmission"/>
    <n v="7"/>
    <m/>
    <s v="G0000117"/>
    <s v="PJM"/>
    <n v="0"/>
    <s v="2019-07-31"/>
    <s v="PJM_A_6120"/>
    <x v="0"/>
    <x v="0"/>
    <x v="0"/>
    <x v="0"/>
  </r>
  <r>
    <n v="2019"/>
    <s v="117"/>
    <s v="4470127"/>
    <s v="413"/>
    <n v="-43167.77"/>
    <s v="Capacity Rev from WPCo"/>
    <n v="7"/>
    <m/>
    <s v="G0000117"/>
    <s v="PJM"/>
    <n v="0"/>
    <s v="2019-07-31"/>
    <s v="PJM_WCAP_A"/>
    <x v="1"/>
    <x v="0"/>
    <x v="0"/>
    <x v="0"/>
  </r>
  <r>
    <n v="2019"/>
    <s v="117"/>
    <s v="4470131"/>
    <m/>
    <n v="-16142.19"/>
    <s v="1200 - Day-Ahead Spot Market E"/>
    <n v="7"/>
    <s v="KWH"/>
    <s v="G0000117"/>
    <s v="PJM"/>
    <n v="-678373"/>
    <s v="2019-07-01"/>
    <s v="PJM_ER6382"/>
    <x v="0"/>
    <x v="0"/>
    <x v="0"/>
    <x v="0"/>
  </r>
  <r>
    <n v="2019"/>
    <s v="117"/>
    <s v="4470131"/>
    <m/>
    <n v="15954.95"/>
    <s v="1200 - Day-Ahead Spot Market E"/>
    <n v="7"/>
    <s v="KWH"/>
    <s v="G0000117"/>
    <s v="PJM"/>
    <n v="670505"/>
    <s v="2019-07-31"/>
    <s v="PJM_A_6386"/>
    <x v="0"/>
    <x v="0"/>
    <x v="0"/>
    <x v="0"/>
  </r>
  <r>
    <n v="2019"/>
    <s v="117"/>
    <s v="4470131"/>
    <m/>
    <n v="102851.96"/>
    <s v="1200 - Day-Ahead Spot Market E"/>
    <n v="7"/>
    <s v="KWH"/>
    <s v="G0000117"/>
    <s v="PJM"/>
    <n v="3401423"/>
    <s v="2019-07-31"/>
    <s v="PJM_E_1703"/>
    <x v="0"/>
    <x v="0"/>
    <x v="0"/>
    <x v="0"/>
  </r>
  <r>
    <n v="2019"/>
    <s v="117"/>
    <s v="4470131"/>
    <m/>
    <n v="-340.83"/>
    <s v="1205 - Balancing Spot Market E"/>
    <n v="7"/>
    <s v="KWH"/>
    <s v="G0000117"/>
    <s v="PJM"/>
    <n v="-10182"/>
    <s v="2019-07-01"/>
    <s v="PJM_ER6382"/>
    <x v="0"/>
    <x v="0"/>
    <x v="0"/>
    <x v="0"/>
  </r>
  <r>
    <n v="2019"/>
    <s v="117"/>
    <s v="4470131"/>
    <m/>
    <n v="336.88"/>
    <s v="1205 - Balancing Spot Market E"/>
    <n v="7"/>
    <s v="KWH"/>
    <s v="G0000117"/>
    <s v="PJM"/>
    <n v="10065"/>
    <s v="2019-07-31"/>
    <s v="PJM_A_6386"/>
    <x v="0"/>
    <x v="0"/>
    <x v="0"/>
    <x v="0"/>
  </r>
  <r>
    <n v="2019"/>
    <s v="117"/>
    <s v="4470131"/>
    <m/>
    <n v="1536.99"/>
    <s v="1205 - Balancing Spot Market E"/>
    <n v="7"/>
    <s v="KWH"/>
    <s v="G0000117"/>
    <s v="PJM"/>
    <n v="41133"/>
    <s v="2019-07-31"/>
    <s v="PJM_E_1703"/>
    <x v="0"/>
    <x v="0"/>
    <x v="0"/>
    <x v="0"/>
  </r>
  <r>
    <n v="2019"/>
    <s v="117"/>
    <s v="4470131"/>
    <m/>
    <n v="-191.51"/>
    <s v="1210 - Day-Ahead Transmission"/>
    <n v="7"/>
    <m/>
    <s v="G0000117"/>
    <s v="PJM"/>
    <n v="0"/>
    <s v="2019-07-01"/>
    <s v="PJM_ER6382"/>
    <x v="0"/>
    <x v="0"/>
    <x v="0"/>
    <x v="0"/>
  </r>
  <r>
    <n v="2019"/>
    <s v="117"/>
    <s v="4470131"/>
    <m/>
    <n v="189.26"/>
    <s v="1210 - Day-Ahead Transmission"/>
    <n v="7"/>
    <m/>
    <s v="G0000117"/>
    <s v="PJM"/>
    <n v="0"/>
    <s v="2019-07-31"/>
    <s v="PJM_A_6386"/>
    <x v="0"/>
    <x v="0"/>
    <x v="0"/>
    <x v="0"/>
  </r>
  <r>
    <n v="2019"/>
    <s v="117"/>
    <s v="4470131"/>
    <m/>
    <n v="2064.79"/>
    <s v="1210 - Day-Ahead Transmission"/>
    <n v="7"/>
    <m/>
    <s v="G0000117"/>
    <s v="PJM"/>
    <n v="0"/>
    <s v="2019-07-31"/>
    <s v="PJM_E_1703"/>
    <x v="0"/>
    <x v="0"/>
    <x v="0"/>
    <x v="0"/>
  </r>
  <r>
    <n v="2019"/>
    <s v="117"/>
    <s v="4470131"/>
    <m/>
    <n v="-14.12"/>
    <s v="1215 - Balancing Transmission"/>
    <n v="7"/>
    <m/>
    <s v="G0000117"/>
    <s v="PJM"/>
    <n v="0"/>
    <s v="2019-07-01"/>
    <s v="PJM_ER6382"/>
    <x v="0"/>
    <x v="0"/>
    <x v="0"/>
    <x v="0"/>
  </r>
  <r>
    <n v="2019"/>
    <s v="117"/>
    <s v="4470131"/>
    <m/>
    <n v="13.96"/>
    <s v="1215 - Balancing Transmission"/>
    <n v="7"/>
    <m/>
    <s v="G0000117"/>
    <s v="PJM"/>
    <n v="0"/>
    <s v="2019-07-31"/>
    <s v="PJM_A_6386"/>
    <x v="0"/>
    <x v="0"/>
    <x v="0"/>
    <x v="0"/>
  </r>
  <r>
    <n v="2019"/>
    <s v="117"/>
    <s v="4470131"/>
    <m/>
    <n v="179.85"/>
    <s v="1215 - Balancing Transmission"/>
    <n v="7"/>
    <m/>
    <s v="G0000117"/>
    <s v="PJM"/>
    <n v="0"/>
    <s v="2019-07-31"/>
    <s v="PJM_E_1703"/>
    <x v="0"/>
    <x v="0"/>
    <x v="0"/>
    <x v="0"/>
  </r>
  <r>
    <n v="2019"/>
    <s v="117"/>
    <s v="4470131"/>
    <m/>
    <n v="-1.03"/>
    <s v="1220 - Day-Ahead Transmission"/>
    <n v="7"/>
    <m/>
    <s v="G0000117"/>
    <s v="PJM"/>
    <n v="0"/>
    <s v="2019-07-01"/>
    <s v="PJM_ER6382"/>
    <x v="0"/>
    <x v="0"/>
    <x v="0"/>
    <x v="0"/>
  </r>
  <r>
    <n v="2019"/>
    <s v="117"/>
    <s v="4470131"/>
    <m/>
    <n v="1.06"/>
    <s v="1220 - Day-Ahead Transmission"/>
    <n v="7"/>
    <m/>
    <s v="G0000117"/>
    <s v="PJM"/>
    <n v="0"/>
    <s v="2019-07-31"/>
    <s v="PJM_A_6386"/>
    <x v="0"/>
    <x v="0"/>
    <x v="0"/>
    <x v="0"/>
  </r>
  <r>
    <n v="2019"/>
    <s v="117"/>
    <s v="4470131"/>
    <m/>
    <n v="-536.41"/>
    <s v="1220 - Day-Ahead Transmission"/>
    <n v="7"/>
    <m/>
    <s v="G0000117"/>
    <s v="PJM"/>
    <n v="0"/>
    <s v="2019-07-31"/>
    <s v="PJM_E_1703"/>
    <x v="0"/>
    <x v="0"/>
    <x v="0"/>
    <x v="0"/>
  </r>
  <r>
    <n v="2019"/>
    <s v="117"/>
    <s v="4470131"/>
    <m/>
    <n v="-3.86"/>
    <s v="1225 - Balancing Transmission"/>
    <n v="7"/>
    <m/>
    <s v="G0000117"/>
    <s v="PJM"/>
    <n v="0"/>
    <s v="2019-07-01"/>
    <s v="PJM_ER6382"/>
    <x v="0"/>
    <x v="0"/>
    <x v="0"/>
    <x v="0"/>
  </r>
  <r>
    <n v="2019"/>
    <s v="117"/>
    <s v="4470131"/>
    <m/>
    <n v="3.8"/>
    <s v="1225 - Balancing Transmission"/>
    <n v="7"/>
    <m/>
    <s v="G0000117"/>
    <s v="PJM"/>
    <n v="0"/>
    <s v="2019-07-31"/>
    <s v="PJM_A_6386"/>
    <x v="0"/>
    <x v="0"/>
    <x v="0"/>
    <x v="0"/>
  </r>
  <r>
    <n v="2019"/>
    <s v="117"/>
    <s v="4470131"/>
    <m/>
    <n v="27.67"/>
    <s v="1225 - Balancing Transmission"/>
    <n v="7"/>
    <m/>
    <s v="G0000117"/>
    <s v="PJM"/>
    <n v="0"/>
    <s v="2019-07-31"/>
    <s v="PJM_E_1703"/>
    <x v="0"/>
    <x v="0"/>
    <x v="0"/>
    <x v="0"/>
  </r>
  <r>
    <n v="2019"/>
    <s v="117"/>
    <s v="4470131"/>
    <m/>
    <n v="1.73"/>
    <s v="1230 - Inadvertent Interchange"/>
    <n v="7"/>
    <m/>
    <s v="G0000117"/>
    <s v="PJM"/>
    <n v="0"/>
    <s v="2019-07-01"/>
    <s v="PJM_ER6382"/>
    <x v="0"/>
    <x v="0"/>
    <x v="0"/>
    <x v="0"/>
  </r>
  <r>
    <n v="2019"/>
    <s v="117"/>
    <s v="4470131"/>
    <m/>
    <n v="-1.72"/>
    <s v="1230 - Inadvertent Interchange"/>
    <n v="7"/>
    <m/>
    <s v="G0000117"/>
    <s v="PJM"/>
    <n v="0"/>
    <s v="2019-07-31"/>
    <s v="PJM_A_6386"/>
    <x v="0"/>
    <x v="0"/>
    <x v="0"/>
    <x v="0"/>
  </r>
  <r>
    <n v="2019"/>
    <s v="117"/>
    <s v="4470131"/>
    <m/>
    <n v="4.4000000000000004"/>
    <s v="1230 - Inadvertent Interchange"/>
    <n v="7"/>
    <m/>
    <s v="G0000117"/>
    <s v="PJM"/>
    <n v="0"/>
    <s v="2019-07-31"/>
    <s v="PJM_E_1703"/>
    <x v="0"/>
    <x v="0"/>
    <x v="0"/>
    <x v="0"/>
  </r>
  <r>
    <n v="2019"/>
    <s v="117"/>
    <s v="4470131"/>
    <m/>
    <n v="0.3"/>
    <s v="1242 - Day-Ahead Load Response"/>
    <n v="7"/>
    <m/>
    <s v="G0000117"/>
    <s v="PJM"/>
    <n v="0"/>
    <s v="2019-07-31"/>
    <s v="PJM_A_6386"/>
    <x v="0"/>
    <x v="0"/>
    <x v="0"/>
    <x v="0"/>
  </r>
  <r>
    <n v="2019"/>
    <s v="117"/>
    <s v="4470131"/>
    <m/>
    <n v="-0.9"/>
    <s v="1250 - Meter Error Correction"/>
    <n v="7"/>
    <m/>
    <s v="G0000117"/>
    <s v="PJM"/>
    <n v="0"/>
    <s v="2019-07-31"/>
    <s v="PJM_A_6386"/>
    <x v="0"/>
    <x v="0"/>
    <x v="0"/>
    <x v="0"/>
  </r>
  <r>
    <n v="2019"/>
    <s v="117"/>
    <s v="4470131"/>
    <m/>
    <n v="0.93"/>
    <s v="1250 - Meter Error Correction"/>
    <n v="7"/>
    <m/>
    <s v="G0000117"/>
    <s v="PJM"/>
    <n v="0"/>
    <s v="2019-07-31"/>
    <s v="PJM_E_1703"/>
    <x v="0"/>
    <x v="0"/>
    <x v="0"/>
    <x v="0"/>
  </r>
  <r>
    <n v="2019"/>
    <s v="117"/>
    <s v="4470131"/>
    <m/>
    <n v="-12.46"/>
    <s v="1250A - Adj. to Meter Error Co"/>
    <n v="7"/>
    <m/>
    <s v="G0000117"/>
    <s v="PJM"/>
    <n v="0"/>
    <s v="2019-07-31"/>
    <s v="PJM_A_6386"/>
    <x v="0"/>
    <x v="0"/>
    <x v="0"/>
    <x v="0"/>
  </r>
  <r>
    <n v="2019"/>
    <s v="117"/>
    <s v="4470131"/>
    <m/>
    <n v="-149.5"/>
    <s v="1301 - Schedule 9-1: Control A"/>
    <n v="7"/>
    <m/>
    <s v="G0000117"/>
    <s v="PJM"/>
    <n v="0"/>
    <s v="2019-07-01"/>
    <s v="PJM_ER6382"/>
    <x v="0"/>
    <x v="0"/>
    <x v="0"/>
    <x v="0"/>
  </r>
  <r>
    <n v="2019"/>
    <s v="117"/>
    <s v="4470131"/>
    <m/>
    <n v="147.75"/>
    <s v="1301 - Schedule 9-1: Control A"/>
    <n v="7"/>
    <m/>
    <s v="G0000117"/>
    <s v="PJM"/>
    <n v="0"/>
    <s v="2019-07-31"/>
    <s v="PJM_A_6386"/>
    <x v="0"/>
    <x v="0"/>
    <x v="0"/>
    <x v="0"/>
  </r>
  <r>
    <n v="2019"/>
    <s v="117"/>
    <s v="4470131"/>
    <m/>
    <n v="746.83"/>
    <s v="1301 - Schedule 9-1: Control A"/>
    <n v="7"/>
    <m/>
    <s v="G0000117"/>
    <s v="PJM"/>
    <n v="0"/>
    <s v="2019-07-31"/>
    <s v="PJM_E_1703"/>
    <x v="0"/>
    <x v="0"/>
    <x v="0"/>
    <x v="0"/>
  </r>
  <r>
    <n v="2019"/>
    <s v="117"/>
    <s v="4470131"/>
    <m/>
    <n v="-37.520000000000003"/>
    <s v="1303 - Schedule 9-3: Market Su"/>
    <n v="7"/>
    <m/>
    <s v="G0000117"/>
    <s v="PJM"/>
    <n v="0"/>
    <s v="2019-07-01"/>
    <s v="PJM_ER6382"/>
    <x v="0"/>
    <x v="0"/>
    <x v="0"/>
    <x v="0"/>
  </r>
  <r>
    <n v="2019"/>
    <s v="117"/>
    <s v="4470131"/>
    <m/>
    <n v="37.15"/>
    <s v="1303 - Schedule 9-3: Market Su"/>
    <n v="7"/>
    <m/>
    <s v="G0000117"/>
    <s v="PJM"/>
    <n v="0"/>
    <s v="2019-07-31"/>
    <s v="PJM_A_6386"/>
    <x v="0"/>
    <x v="0"/>
    <x v="0"/>
    <x v="0"/>
  </r>
  <r>
    <n v="2019"/>
    <s v="117"/>
    <s v="4470131"/>
    <m/>
    <n v="181.5"/>
    <s v="1303 - Schedule 9-3: Market Su"/>
    <n v="7"/>
    <m/>
    <s v="G0000117"/>
    <s v="PJM"/>
    <n v="0"/>
    <s v="2019-07-31"/>
    <s v="PJM_E_1703"/>
    <x v="0"/>
    <x v="0"/>
    <x v="0"/>
    <x v="0"/>
  </r>
  <r>
    <n v="2019"/>
    <s v="117"/>
    <s v="4470131"/>
    <m/>
    <n v="-1.1100000000000001"/>
    <s v="1304 - Schedule 9-4: Regulatio"/>
    <n v="7"/>
    <m/>
    <s v="G0000117"/>
    <s v="PJM"/>
    <n v="0"/>
    <s v="2019-07-01"/>
    <s v="PJM_ER6382"/>
    <x v="0"/>
    <x v="0"/>
    <x v="0"/>
    <x v="0"/>
  </r>
  <r>
    <n v="2019"/>
    <s v="117"/>
    <s v="4470131"/>
    <m/>
    <n v="1.1000000000000001"/>
    <s v="1304 - Schedule 9-4: Regulatio"/>
    <n v="7"/>
    <m/>
    <s v="G0000117"/>
    <s v="PJM"/>
    <n v="0"/>
    <s v="2019-07-31"/>
    <s v="PJM_A_6386"/>
    <x v="0"/>
    <x v="0"/>
    <x v="0"/>
    <x v="0"/>
  </r>
  <r>
    <n v="2019"/>
    <s v="117"/>
    <s v="4470131"/>
    <m/>
    <n v="5.13"/>
    <s v="1304 - Schedule 9-4: Regulatio"/>
    <n v="7"/>
    <m/>
    <s v="G0000117"/>
    <s v="PJM"/>
    <n v="0"/>
    <s v="2019-07-31"/>
    <s v="PJM_E_1703"/>
    <x v="0"/>
    <x v="0"/>
    <x v="0"/>
    <x v="0"/>
  </r>
  <r>
    <n v="2019"/>
    <s v="117"/>
    <s v="4470131"/>
    <m/>
    <n v="-8.4"/>
    <s v="1305 - Schedule 9-5: Capacity"/>
    <n v="7"/>
    <m/>
    <s v="G0000117"/>
    <s v="PJM"/>
    <n v="0"/>
    <s v="2019-07-01"/>
    <s v="PJM_ER6382"/>
    <x v="0"/>
    <x v="0"/>
    <x v="0"/>
    <x v="0"/>
  </r>
  <r>
    <n v="2019"/>
    <s v="117"/>
    <s v="4470131"/>
    <m/>
    <n v="8.4"/>
    <s v="1305 - Schedule 9-5: Capacity"/>
    <n v="7"/>
    <m/>
    <s v="G0000117"/>
    <s v="PJM"/>
    <n v="0"/>
    <s v="2019-07-31"/>
    <s v="PJM_A_6386"/>
    <x v="0"/>
    <x v="0"/>
    <x v="0"/>
    <x v="0"/>
  </r>
  <r>
    <n v="2019"/>
    <s v="117"/>
    <s v="4470131"/>
    <m/>
    <n v="31"/>
    <s v="1305 - Schedule 9-5: Capacity"/>
    <n v="7"/>
    <m/>
    <s v="G0000117"/>
    <s v="PJM"/>
    <n v="0"/>
    <s v="2019-07-31"/>
    <s v="PJM_E_1703"/>
    <x v="0"/>
    <x v="0"/>
    <x v="0"/>
    <x v="0"/>
  </r>
  <r>
    <n v="2019"/>
    <s v="117"/>
    <s v="4470131"/>
    <m/>
    <n v="2.93"/>
    <s v="1307 - Schedule 9-3 Offset: Ma"/>
    <n v="7"/>
    <m/>
    <s v="G0000117"/>
    <s v="PJM"/>
    <n v="0"/>
    <s v="2019-07-01"/>
    <s v="PJM_ER6382"/>
    <x v="0"/>
    <x v="0"/>
    <x v="0"/>
    <x v="0"/>
  </r>
  <r>
    <n v="2019"/>
    <s v="117"/>
    <s v="4470131"/>
    <m/>
    <n v="-2.91"/>
    <s v="1307 - Schedule 9-3 Offset: Ma"/>
    <n v="7"/>
    <m/>
    <s v="G0000117"/>
    <s v="PJM"/>
    <n v="0"/>
    <s v="2019-07-31"/>
    <s v="PJM_A_6386"/>
    <x v="0"/>
    <x v="0"/>
    <x v="0"/>
    <x v="0"/>
  </r>
  <r>
    <n v="2019"/>
    <s v="117"/>
    <s v="4470131"/>
    <m/>
    <n v="-11.72"/>
    <s v="1307 - Schedule 9-3 Offset: Ma"/>
    <n v="7"/>
    <m/>
    <s v="G0000117"/>
    <s v="PJM"/>
    <n v="0"/>
    <s v="2019-07-31"/>
    <s v="PJM_E_1703"/>
    <x v="0"/>
    <x v="0"/>
    <x v="0"/>
    <x v="0"/>
  </r>
  <r>
    <n v="2019"/>
    <s v="117"/>
    <s v="4470131"/>
    <m/>
    <n v="16.66"/>
    <s v="1308 - Schedule 9-1: Control A"/>
    <n v="7"/>
    <m/>
    <s v="G0000117"/>
    <s v="PJM"/>
    <n v="0"/>
    <s v="2019-07-01"/>
    <s v="PJM_ER6382"/>
    <x v="0"/>
    <x v="0"/>
    <x v="0"/>
    <x v="0"/>
  </r>
  <r>
    <n v="2019"/>
    <s v="117"/>
    <s v="4470131"/>
    <m/>
    <n v="-16.440000000000001"/>
    <s v="1308 - Schedule 9-1: Control A"/>
    <n v="7"/>
    <m/>
    <s v="G0000117"/>
    <s v="PJM"/>
    <n v="0"/>
    <s v="2019-07-31"/>
    <s v="PJM_A_6386"/>
    <x v="0"/>
    <x v="0"/>
    <x v="0"/>
    <x v="0"/>
  </r>
  <r>
    <n v="2019"/>
    <s v="117"/>
    <s v="4470131"/>
    <m/>
    <n v="3.9"/>
    <s v="1310 - Schedule 9-3: Market Su"/>
    <n v="7"/>
    <m/>
    <s v="G0000117"/>
    <s v="PJM"/>
    <n v="0"/>
    <s v="2019-07-01"/>
    <s v="PJM_ER6382"/>
    <x v="0"/>
    <x v="0"/>
    <x v="0"/>
    <x v="0"/>
  </r>
  <r>
    <n v="2019"/>
    <s v="117"/>
    <s v="4470131"/>
    <m/>
    <n v="-3.86"/>
    <s v="1310 - Schedule 9-3: Market Su"/>
    <n v="7"/>
    <m/>
    <s v="G0000117"/>
    <s v="PJM"/>
    <n v="0"/>
    <s v="2019-07-31"/>
    <s v="PJM_A_6386"/>
    <x v="0"/>
    <x v="0"/>
    <x v="0"/>
    <x v="0"/>
  </r>
  <r>
    <n v="2019"/>
    <s v="117"/>
    <s v="4470131"/>
    <m/>
    <n v="0.23"/>
    <s v="1311 - Schedule 9-4: Regulatio"/>
    <n v="7"/>
    <m/>
    <s v="G0000117"/>
    <s v="PJM"/>
    <n v="0"/>
    <s v="2019-07-01"/>
    <s v="PJM_ER6382"/>
    <x v="0"/>
    <x v="0"/>
    <x v="0"/>
    <x v="0"/>
  </r>
  <r>
    <n v="2019"/>
    <s v="117"/>
    <s v="4470131"/>
    <m/>
    <n v="-0.23"/>
    <s v="1311 - Schedule 9-4: Regulatio"/>
    <n v="7"/>
    <m/>
    <s v="G0000117"/>
    <s v="PJM"/>
    <n v="0"/>
    <s v="2019-07-31"/>
    <s v="PJM_A_6386"/>
    <x v="0"/>
    <x v="0"/>
    <x v="0"/>
    <x v="0"/>
  </r>
  <r>
    <n v="2019"/>
    <s v="117"/>
    <s v="4470131"/>
    <m/>
    <n v="0.9"/>
    <s v="1312 - Schedule 9-5: Capacity"/>
    <n v="7"/>
    <m/>
    <s v="G0000117"/>
    <s v="PJM"/>
    <n v="0"/>
    <s v="2019-07-01"/>
    <s v="PJM_ER6382"/>
    <x v="0"/>
    <x v="0"/>
    <x v="0"/>
    <x v="0"/>
  </r>
  <r>
    <n v="2019"/>
    <s v="117"/>
    <s v="4470131"/>
    <m/>
    <n v="-0.9"/>
    <s v="1312 - Schedule 9-5: Capacity"/>
    <n v="7"/>
    <m/>
    <s v="G0000117"/>
    <s v="PJM"/>
    <n v="0"/>
    <s v="2019-07-31"/>
    <s v="PJM_A_6386"/>
    <x v="0"/>
    <x v="0"/>
    <x v="0"/>
    <x v="0"/>
  </r>
  <r>
    <n v="2019"/>
    <s v="117"/>
    <s v="4470131"/>
    <m/>
    <n v="-2.93"/>
    <s v="1313 - Schedule 9-PJMSettlemen"/>
    <n v="7"/>
    <m/>
    <s v="G0000117"/>
    <s v="PJM"/>
    <n v="0"/>
    <s v="2019-07-01"/>
    <s v="PJM_ER6382"/>
    <x v="0"/>
    <x v="0"/>
    <x v="0"/>
    <x v="0"/>
  </r>
  <r>
    <n v="2019"/>
    <s v="117"/>
    <s v="4470131"/>
    <m/>
    <n v="2.91"/>
    <s v="1313 - Schedule 9-PJMSettlemen"/>
    <n v="7"/>
    <m/>
    <s v="G0000117"/>
    <s v="PJM"/>
    <n v="0"/>
    <s v="2019-07-31"/>
    <s v="PJM_A_6386"/>
    <x v="0"/>
    <x v="0"/>
    <x v="0"/>
    <x v="0"/>
  </r>
  <r>
    <n v="2019"/>
    <s v="117"/>
    <s v="4470131"/>
    <m/>
    <n v="11.72"/>
    <s v="1313 - Schedule 9-PJMSettlemen"/>
    <n v="7"/>
    <m/>
    <s v="G0000117"/>
    <s v="PJM"/>
    <n v="0"/>
    <s v="2019-07-31"/>
    <s v="PJM_E_1703"/>
    <x v="0"/>
    <x v="0"/>
    <x v="0"/>
    <x v="0"/>
  </r>
  <r>
    <n v="2019"/>
    <s v="117"/>
    <s v="4470131"/>
    <m/>
    <n v="-3.98"/>
    <s v="1314 - Schedule 9-Market Monit"/>
    <n v="7"/>
    <m/>
    <s v="G0000117"/>
    <s v="PJM"/>
    <n v="0"/>
    <s v="2019-07-01"/>
    <s v="PJM_ER6382"/>
    <x v="0"/>
    <x v="0"/>
    <x v="0"/>
    <x v="0"/>
  </r>
  <r>
    <n v="2019"/>
    <s v="117"/>
    <s v="4470131"/>
    <m/>
    <n v="3.94"/>
    <s v="1314 - Schedule 9-Market Monit"/>
    <n v="7"/>
    <m/>
    <s v="G0000117"/>
    <s v="PJM"/>
    <n v="0"/>
    <s v="2019-07-31"/>
    <s v="PJM_A_6386"/>
    <x v="0"/>
    <x v="0"/>
    <x v="0"/>
    <x v="0"/>
  </r>
  <r>
    <n v="2019"/>
    <s v="117"/>
    <s v="4470131"/>
    <m/>
    <n v="19.489999999999998"/>
    <s v="1314 - Schedule 9-Market Monit"/>
    <n v="7"/>
    <m/>
    <s v="G0000117"/>
    <s v="PJM"/>
    <n v="0"/>
    <s v="2019-07-31"/>
    <s v="PJM_E_1703"/>
    <x v="0"/>
    <x v="0"/>
    <x v="0"/>
    <x v="0"/>
  </r>
  <r>
    <n v="2019"/>
    <s v="117"/>
    <s v="4470131"/>
    <m/>
    <n v="-53.72"/>
    <s v="1315 - Schedule 9-FERC: FERC A"/>
    <n v="7"/>
    <m/>
    <s v="G0000117"/>
    <s v="PJM"/>
    <n v="0"/>
    <s v="2019-07-01"/>
    <s v="PJM_ER6382"/>
    <x v="0"/>
    <x v="0"/>
    <x v="0"/>
    <x v="0"/>
  </r>
  <r>
    <n v="2019"/>
    <s v="117"/>
    <s v="4470131"/>
    <m/>
    <n v="53.14"/>
    <s v="1315 - Schedule 9-FERC: FERC A"/>
    <n v="7"/>
    <m/>
    <s v="G0000117"/>
    <s v="PJM"/>
    <n v="0"/>
    <s v="2019-07-31"/>
    <s v="PJM_A_6386"/>
    <x v="0"/>
    <x v="0"/>
    <x v="0"/>
    <x v="0"/>
  </r>
  <r>
    <n v="2019"/>
    <s v="117"/>
    <s v="4470131"/>
    <m/>
    <n v="268.49"/>
    <s v="1315 - Schedule 9-FERC: FERC A"/>
    <n v="7"/>
    <m/>
    <s v="G0000117"/>
    <s v="PJM"/>
    <n v="0"/>
    <s v="2019-07-31"/>
    <s v="PJM_E_1703"/>
    <x v="0"/>
    <x v="0"/>
    <x v="0"/>
    <x v="0"/>
  </r>
  <r>
    <n v="2019"/>
    <s v="117"/>
    <s v="4470131"/>
    <m/>
    <n v="-0.62"/>
    <s v="1316 - Schedule 9-OPSI: Organi"/>
    <n v="7"/>
    <m/>
    <s v="G0000117"/>
    <s v="PJM"/>
    <n v="0"/>
    <s v="2019-07-01"/>
    <s v="PJM_ER6382"/>
    <x v="0"/>
    <x v="0"/>
    <x v="0"/>
    <x v="0"/>
  </r>
  <r>
    <n v="2019"/>
    <s v="117"/>
    <s v="4470131"/>
    <m/>
    <n v="0.62"/>
    <s v="1316 - Schedule 9-OPSI: Organi"/>
    <n v="7"/>
    <m/>
    <s v="G0000117"/>
    <s v="PJM"/>
    <n v="0"/>
    <s v="2019-07-31"/>
    <s v="PJM_A_6386"/>
    <x v="0"/>
    <x v="0"/>
    <x v="0"/>
    <x v="0"/>
  </r>
  <r>
    <n v="2019"/>
    <s v="117"/>
    <s v="4470131"/>
    <m/>
    <n v="2.69"/>
    <s v="1316 - Schedule 9-OPSI: Organi"/>
    <n v="7"/>
    <m/>
    <s v="G0000117"/>
    <s v="PJM"/>
    <n v="0"/>
    <s v="2019-07-31"/>
    <s v="PJM_E_1703"/>
    <x v="0"/>
    <x v="0"/>
    <x v="0"/>
    <x v="0"/>
  </r>
  <r>
    <n v="2019"/>
    <s v="117"/>
    <s v="4470131"/>
    <m/>
    <n v="-10.07"/>
    <s v="1317 - Schedule 10-NERC: North"/>
    <n v="7"/>
    <m/>
    <s v="G0000117"/>
    <s v="PJM"/>
    <n v="0"/>
    <s v="2019-07-01"/>
    <s v="PJM_ER6382"/>
    <x v="0"/>
    <x v="0"/>
    <x v="0"/>
    <x v="0"/>
  </r>
  <r>
    <n v="2019"/>
    <s v="117"/>
    <s v="4470131"/>
    <m/>
    <n v="9.94"/>
    <s v="1317 - Schedule 10-NERC: North"/>
    <n v="7"/>
    <m/>
    <s v="G0000117"/>
    <s v="PJM"/>
    <n v="0"/>
    <s v="2019-07-31"/>
    <s v="PJM_A_6386"/>
    <x v="0"/>
    <x v="0"/>
    <x v="0"/>
    <x v="0"/>
  </r>
  <r>
    <n v="2019"/>
    <s v="117"/>
    <s v="4470131"/>
    <m/>
    <n v="50.29"/>
    <s v="1317 - Schedule 10-NERC: North"/>
    <n v="7"/>
    <m/>
    <s v="G0000117"/>
    <s v="PJM"/>
    <n v="0"/>
    <s v="2019-07-31"/>
    <s v="PJM_E_1703"/>
    <x v="0"/>
    <x v="0"/>
    <x v="0"/>
    <x v="0"/>
  </r>
  <r>
    <n v="2019"/>
    <s v="117"/>
    <s v="4470131"/>
    <m/>
    <n v="-15.47"/>
    <s v="1318 - Schedule 10-RFC: Reliab"/>
    <n v="7"/>
    <m/>
    <s v="G0000117"/>
    <s v="PJM"/>
    <n v="0"/>
    <s v="2019-07-01"/>
    <s v="PJM_ER6382"/>
    <x v="0"/>
    <x v="0"/>
    <x v="0"/>
    <x v="0"/>
  </r>
  <r>
    <n v="2019"/>
    <s v="117"/>
    <s v="4470131"/>
    <m/>
    <n v="15.32"/>
    <s v="1318 - Schedule 10-RFC: Reliab"/>
    <n v="7"/>
    <m/>
    <s v="G0000117"/>
    <s v="PJM"/>
    <n v="0"/>
    <s v="2019-07-31"/>
    <s v="PJM_A_6386"/>
    <x v="0"/>
    <x v="0"/>
    <x v="0"/>
    <x v="0"/>
  </r>
  <r>
    <n v="2019"/>
    <s v="117"/>
    <s v="4470131"/>
    <m/>
    <n v="77.37"/>
    <s v="1318 - Schedule 10-RFC: Reliab"/>
    <n v="7"/>
    <m/>
    <s v="G0000117"/>
    <s v="PJM"/>
    <n v="0"/>
    <s v="2019-07-31"/>
    <s v="PJM_E_1703"/>
    <x v="0"/>
    <x v="0"/>
    <x v="0"/>
    <x v="0"/>
  </r>
  <r>
    <n v="2019"/>
    <s v="117"/>
    <s v="4470131"/>
    <m/>
    <n v="-0.35"/>
    <s v="1319 - Schedule 9-CAPS: Consum"/>
    <n v="7"/>
    <m/>
    <s v="G0000117"/>
    <s v="PJM"/>
    <n v="0"/>
    <s v="2019-07-01"/>
    <s v="PJM_ER6382"/>
    <x v="0"/>
    <x v="0"/>
    <x v="0"/>
    <x v="0"/>
  </r>
  <r>
    <n v="2019"/>
    <s v="117"/>
    <s v="4470131"/>
    <m/>
    <n v="0.34"/>
    <s v="1319 - Schedule 9-CAPS: Consum"/>
    <n v="7"/>
    <m/>
    <s v="G0000117"/>
    <s v="PJM"/>
    <n v="0"/>
    <s v="2019-07-31"/>
    <s v="PJM_A_6386"/>
    <x v="0"/>
    <x v="0"/>
    <x v="0"/>
    <x v="0"/>
  </r>
  <r>
    <n v="2019"/>
    <s v="117"/>
    <s v="4470131"/>
    <m/>
    <n v="1.98"/>
    <s v="1319 - Schedule 9-CAPS: Consum"/>
    <n v="7"/>
    <m/>
    <s v="G0000117"/>
    <s v="PJM"/>
    <n v="0"/>
    <s v="2019-07-31"/>
    <s v="PJM_E_1703"/>
    <x v="0"/>
    <x v="0"/>
    <x v="0"/>
    <x v="0"/>
  </r>
  <r>
    <n v="2019"/>
    <s v="117"/>
    <s v="4470131"/>
    <m/>
    <n v="-36.06"/>
    <s v="1320 - Transmission Owner Sche"/>
    <n v="7"/>
    <m/>
    <s v="G0000117"/>
    <s v="PJM"/>
    <n v="0"/>
    <s v="2019-07-01"/>
    <s v="PJM_ER6382"/>
    <x v="0"/>
    <x v="0"/>
    <x v="0"/>
    <x v="0"/>
  </r>
  <r>
    <n v="2019"/>
    <s v="117"/>
    <s v="4470131"/>
    <m/>
    <n v="35.67"/>
    <s v="1320 - Transmission Owner Sche"/>
    <n v="7"/>
    <m/>
    <s v="G0000117"/>
    <s v="PJM"/>
    <n v="0"/>
    <s v="2019-07-31"/>
    <s v="PJM_A_6386"/>
    <x v="0"/>
    <x v="0"/>
    <x v="0"/>
    <x v="0"/>
  </r>
  <r>
    <n v="2019"/>
    <s v="117"/>
    <s v="4470131"/>
    <m/>
    <n v="180.37"/>
    <s v="1320 - Transmission Owner Sche"/>
    <n v="7"/>
    <m/>
    <s v="G0000117"/>
    <s v="PJM"/>
    <n v="0"/>
    <s v="2019-07-31"/>
    <s v="PJM_E_1703"/>
    <x v="0"/>
    <x v="0"/>
    <x v="0"/>
    <x v="0"/>
  </r>
  <r>
    <n v="2019"/>
    <s v="117"/>
    <s v="4470131"/>
    <m/>
    <n v="-35.700000000000003"/>
    <s v="1330 - Reactive Supply and Vol"/>
    <n v="7"/>
    <m/>
    <s v="G0000117"/>
    <s v="PJM"/>
    <n v="0"/>
    <s v="2019-07-01"/>
    <s v="PJM_ER6382"/>
    <x v="0"/>
    <x v="0"/>
    <x v="0"/>
    <x v="0"/>
  </r>
  <r>
    <n v="2019"/>
    <s v="117"/>
    <s v="4470131"/>
    <m/>
    <n v="50.4"/>
    <s v="1330 - Reactive Supply and Vol"/>
    <n v="7"/>
    <m/>
    <s v="G0000117"/>
    <s v="PJM"/>
    <n v="0"/>
    <s v="2019-07-31"/>
    <s v="PJM_A_6386"/>
    <x v="0"/>
    <x v="0"/>
    <x v="0"/>
    <x v="0"/>
  </r>
  <r>
    <n v="2019"/>
    <s v="117"/>
    <s v="4470131"/>
    <m/>
    <n v="181.35"/>
    <s v="1330 - Reactive Supply and Vol"/>
    <n v="7"/>
    <m/>
    <s v="G0000117"/>
    <s v="PJM"/>
    <n v="0"/>
    <s v="2019-07-31"/>
    <s v="PJM_E_1703"/>
    <x v="0"/>
    <x v="0"/>
    <x v="0"/>
    <x v="0"/>
  </r>
  <r>
    <n v="2019"/>
    <s v="117"/>
    <s v="4470131"/>
    <m/>
    <n v="-63.3"/>
    <s v="1340 - Regulation and Frequenc"/>
    <n v="7"/>
    <m/>
    <s v="G0000117"/>
    <s v="PJM"/>
    <n v="0"/>
    <s v="2019-07-01"/>
    <s v="PJM_ER6382"/>
    <x v="0"/>
    <x v="0"/>
    <x v="0"/>
    <x v="0"/>
  </r>
  <r>
    <n v="2019"/>
    <s v="117"/>
    <s v="4470131"/>
    <m/>
    <n v="62.54"/>
    <s v="1340 - Regulation and Frequenc"/>
    <n v="7"/>
    <m/>
    <s v="G0000117"/>
    <s v="PJM"/>
    <n v="0"/>
    <s v="2019-07-31"/>
    <s v="PJM_A_6386"/>
    <x v="0"/>
    <x v="0"/>
    <x v="0"/>
    <x v="0"/>
  </r>
  <r>
    <n v="2019"/>
    <s v="117"/>
    <s v="4470131"/>
    <m/>
    <n v="362.41"/>
    <s v="1340 - Regulation and Frequenc"/>
    <n v="7"/>
    <m/>
    <s v="G0000117"/>
    <s v="PJM"/>
    <n v="0"/>
    <s v="2019-07-31"/>
    <s v="PJM_E_1703"/>
    <x v="0"/>
    <x v="0"/>
    <x v="0"/>
    <x v="0"/>
  </r>
  <r>
    <n v="2019"/>
    <s v="117"/>
    <s v="4470131"/>
    <m/>
    <n v="0.01"/>
    <s v="1340A - Adj. to Regulation and"/>
    <n v="7"/>
    <m/>
    <s v="G0000117"/>
    <s v="PJM"/>
    <n v="0"/>
    <s v="2019-07-31"/>
    <s v="PJM_A_6386"/>
    <x v="0"/>
    <x v="0"/>
    <x v="0"/>
    <x v="0"/>
  </r>
  <r>
    <n v="2019"/>
    <s v="117"/>
    <s v="4470131"/>
    <m/>
    <n v="-16.72"/>
    <s v="1360 - Synchronized Reserve Ti"/>
    <n v="7"/>
    <m/>
    <s v="G0000117"/>
    <s v="PJM"/>
    <n v="0"/>
    <s v="2019-07-01"/>
    <s v="PJM_ER6382"/>
    <x v="0"/>
    <x v="0"/>
    <x v="0"/>
    <x v="0"/>
  </r>
  <r>
    <n v="2019"/>
    <s v="117"/>
    <s v="4470131"/>
    <m/>
    <n v="16.55"/>
    <s v="1360 - Synchronized Reserve Ti"/>
    <n v="7"/>
    <m/>
    <s v="G0000117"/>
    <s v="PJM"/>
    <n v="0"/>
    <s v="2019-07-31"/>
    <s v="PJM_A_6386"/>
    <x v="0"/>
    <x v="0"/>
    <x v="0"/>
    <x v="0"/>
  </r>
  <r>
    <n v="2019"/>
    <s v="117"/>
    <s v="4470131"/>
    <m/>
    <n v="214.54"/>
    <s v="1360 - Synchronized Reserve Ti"/>
    <n v="7"/>
    <m/>
    <s v="G0000117"/>
    <s v="PJM"/>
    <n v="0"/>
    <s v="2019-07-31"/>
    <s v="PJM_E_1703"/>
    <x v="0"/>
    <x v="0"/>
    <x v="0"/>
    <x v="0"/>
  </r>
  <r>
    <n v="2019"/>
    <s v="117"/>
    <s v="4470131"/>
    <m/>
    <n v="-6.03"/>
    <s v="1362 - Non-Synchronized Reserv"/>
    <n v="7"/>
    <m/>
    <s v="G0000117"/>
    <s v="PJM"/>
    <n v="0"/>
    <s v="2019-07-01"/>
    <s v="PJM_ER6382"/>
    <x v="0"/>
    <x v="0"/>
    <x v="0"/>
    <x v="0"/>
  </r>
  <r>
    <n v="2019"/>
    <s v="117"/>
    <s v="4470131"/>
    <m/>
    <n v="5.95"/>
    <s v="1362 - Non-Synchronized Reserv"/>
    <n v="7"/>
    <m/>
    <s v="G0000117"/>
    <s v="PJM"/>
    <n v="0"/>
    <s v="2019-07-31"/>
    <s v="PJM_A_6386"/>
    <x v="0"/>
    <x v="0"/>
    <x v="0"/>
    <x v="0"/>
  </r>
  <r>
    <n v="2019"/>
    <s v="117"/>
    <s v="4470131"/>
    <m/>
    <n v="32.75"/>
    <s v="1362 - Non-Synchronized Reserv"/>
    <n v="7"/>
    <m/>
    <s v="G0000117"/>
    <s v="PJM"/>
    <n v="0"/>
    <s v="2019-07-31"/>
    <s v="PJM_E_1703"/>
    <x v="0"/>
    <x v="0"/>
    <x v="0"/>
    <x v="0"/>
  </r>
  <r>
    <n v="2019"/>
    <s v="117"/>
    <s v="4470131"/>
    <m/>
    <n v="-0.02"/>
    <s v="1362A - Non-Synchronized Reser"/>
    <n v="7"/>
    <m/>
    <s v="G0000117"/>
    <s v="PJM"/>
    <n v="0"/>
    <s v="2019-07-31"/>
    <s v="PJM_A_6386"/>
    <x v="0"/>
    <x v="0"/>
    <x v="0"/>
    <x v="0"/>
  </r>
  <r>
    <n v="2019"/>
    <s v="117"/>
    <s v="4470131"/>
    <m/>
    <n v="-14.29"/>
    <s v="1365 - Day-Ahead Scheduling Re"/>
    <n v="7"/>
    <m/>
    <s v="G0000117"/>
    <s v="PJM"/>
    <n v="0"/>
    <s v="2019-07-01"/>
    <s v="PJM_ER6382"/>
    <x v="0"/>
    <x v="0"/>
    <x v="0"/>
    <x v="0"/>
  </r>
  <r>
    <n v="2019"/>
    <s v="117"/>
    <s v="4470131"/>
    <m/>
    <n v="14.12"/>
    <s v="1365 - Day-Ahead Scheduling Re"/>
    <n v="7"/>
    <m/>
    <s v="G0000117"/>
    <s v="PJM"/>
    <n v="0"/>
    <s v="2019-07-31"/>
    <s v="PJM_A_6386"/>
    <x v="0"/>
    <x v="0"/>
    <x v="0"/>
    <x v="0"/>
  </r>
  <r>
    <n v="2019"/>
    <s v="117"/>
    <s v="4470131"/>
    <m/>
    <n v="241.34"/>
    <s v="1365 - Day-Ahead Scheduling Re"/>
    <n v="7"/>
    <m/>
    <s v="G0000117"/>
    <s v="PJM"/>
    <n v="0"/>
    <s v="2019-07-31"/>
    <s v="PJM_E_1703"/>
    <x v="0"/>
    <x v="0"/>
    <x v="0"/>
    <x v="0"/>
  </r>
  <r>
    <n v="2019"/>
    <s v="117"/>
    <s v="4470131"/>
    <m/>
    <n v="-25.88"/>
    <s v="1370 - Day-Ahead Operating Res"/>
    <n v="7"/>
    <m/>
    <s v="G0000117"/>
    <s v="PJM"/>
    <n v="0"/>
    <s v="2019-07-01"/>
    <s v="PJM_ER6382"/>
    <x v="0"/>
    <x v="0"/>
    <x v="0"/>
    <x v="0"/>
  </r>
  <r>
    <n v="2019"/>
    <s v="117"/>
    <s v="4470131"/>
    <m/>
    <n v="25.52"/>
    <s v="1370 - Day-Ahead Operating Res"/>
    <n v="7"/>
    <m/>
    <s v="G0000117"/>
    <s v="PJM"/>
    <n v="0"/>
    <s v="2019-07-31"/>
    <s v="PJM_A_6386"/>
    <x v="0"/>
    <x v="0"/>
    <x v="0"/>
    <x v="0"/>
  </r>
  <r>
    <n v="2019"/>
    <s v="117"/>
    <s v="4470131"/>
    <m/>
    <n v="56.97"/>
    <s v="1370 - Day-Ahead Operating Res"/>
    <n v="7"/>
    <m/>
    <s v="G0000117"/>
    <s v="PJM"/>
    <n v="0"/>
    <s v="2019-07-31"/>
    <s v="PJM_E_1703"/>
    <x v="0"/>
    <x v="0"/>
    <x v="0"/>
    <x v="0"/>
  </r>
  <r>
    <n v="2019"/>
    <s v="117"/>
    <s v="4470131"/>
    <m/>
    <n v="-30.72"/>
    <s v="1375 - Balancing Operating Res"/>
    <n v="7"/>
    <m/>
    <s v="G0000117"/>
    <s v="PJM"/>
    <n v="0"/>
    <s v="2019-07-01"/>
    <s v="PJM_ER6382"/>
    <x v="0"/>
    <x v="0"/>
    <x v="0"/>
    <x v="0"/>
  </r>
  <r>
    <n v="2019"/>
    <s v="117"/>
    <s v="4470131"/>
    <m/>
    <n v="30.33"/>
    <s v="1375 - Balancing Operating Res"/>
    <n v="7"/>
    <m/>
    <s v="G0000117"/>
    <s v="PJM"/>
    <n v="0"/>
    <s v="2019-07-31"/>
    <s v="PJM_A_6386"/>
    <x v="0"/>
    <x v="0"/>
    <x v="0"/>
    <x v="0"/>
  </r>
  <r>
    <n v="2019"/>
    <s v="117"/>
    <s v="4470131"/>
    <m/>
    <n v="286.98"/>
    <s v="1375 - Balancing Operating Res"/>
    <n v="7"/>
    <m/>
    <s v="G0000117"/>
    <s v="PJM"/>
    <n v="0"/>
    <s v="2019-07-31"/>
    <s v="PJM_E_1703"/>
    <x v="0"/>
    <x v="0"/>
    <x v="0"/>
    <x v="0"/>
  </r>
  <r>
    <n v="2019"/>
    <s v="117"/>
    <s v="4470131"/>
    <m/>
    <n v="-0.1"/>
    <s v="1375A - Adj. to Balancing Oper"/>
    <n v="7"/>
    <m/>
    <s v="G0000117"/>
    <s v="PJM"/>
    <n v="0"/>
    <s v="2019-07-31"/>
    <s v="PJM_A_6386"/>
    <x v="0"/>
    <x v="0"/>
    <x v="0"/>
    <x v="0"/>
  </r>
  <r>
    <n v="2019"/>
    <s v="117"/>
    <s v="4470131"/>
    <m/>
    <n v="-3"/>
    <s v="1380 - Black Start Service Cha"/>
    <n v="7"/>
    <m/>
    <s v="G0000117"/>
    <s v="PJM"/>
    <n v="0"/>
    <s v="2019-07-01"/>
    <s v="PJM_ER6382"/>
    <x v="0"/>
    <x v="0"/>
    <x v="0"/>
    <x v="0"/>
  </r>
  <r>
    <n v="2019"/>
    <s v="117"/>
    <s v="4470131"/>
    <m/>
    <n v="3"/>
    <s v="1380 - Black Start Service Cha"/>
    <n v="7"/>
    <m/>
    <s v="G0000117"/>
    <s v="PJM"/>
    <n v="0"/>
    <s v="2019-07-31"/>
    <s v="PJM_A_6386"/>
    <x v="0"/>
    <x v="0"/>
    <x v="0"/>
    <x v="0"/>
  </r>
  <r>
    <n v="2019"/>
    <s v="117"/>
    <s v="4470131"/>
    <m/>
    <n v="10.23"/>
    <s v="1380 - Black Start Service Cha"/>
    <n v="7"/>
    <m/>
    <s v="G0000117"/>
    <s v="PJM"/>
    <n v="0"/>
    <s v="2019-07-31"/>
    <s v="PJM_E_1703"/>
    <x v="0"/>
    <x v="0"/>
    <x v="0"/>
    <x v="0"/>
  </r>
  <r>
    <n v="2019"/>
    <s v="117"/>
    <s v="4470131"/>
    <m/>
    <n v="-259.8"/>
    <s v="1400 - Load Reconciliation for"/>
    <n v="7"/>
    <m/>
    <s v="G0000117"/>
    <s v="PJM"/>
    <n v="0"/>
    <s v="2019-07-01"/>
    <s v="PJM_ER6382"/>
    <x v="0"/>
    <x v="0"/>
    <x v="0"/>
    <x v="0"/>
  </r>
  <r>
    <n v="2019"/>
    <s v="117"/>
    <s v="4470131"/>
    <m/>
    <n v="256.8"/>
    <s v="1400 - Load Reconciliation for"/>
    <n v="7"/>
    <m/>
    <s v="G0000117"/>
    <s v="PJM"/>
    <n v="0"/>
    <s v="2019-07-31"/>
    <s v="PJM_A_6386"/>
    <x v="0"/>
    <x v="0"/>
    <x v="0"/>
    <x v="0"/>
  </r>
  <r>
    <n v="2019"/>
    <s v="117"/>
    <s v="4470131"/>
    <m/>
    <n v="0.6"/>
    <s v="1410 - Load Reconciliation for"/>
    <n v="7"/>
    <m/>
    <s v="G0000117"/>
    <s v="PJM"/>
    <n v="0"/>
    <s v="2019-07-01"/>
    <s v="PJM_ER6382"/>
    <x v="0"/>
    <x v="0"/>
    <x v="0"/>
    <x v="0"/>
  </r>
  <r>
    <n v="2019"/>
    <s v="117"/>
    <s v="4470131"/>
    <m/>
    <n v="-0.6"/>
    <s v="1410 - Load Reconciliation for"/>
    <n v="7"/>
    <m/>
    <s v="G0000117"/>
    <s v="PJM"/>
    <n v="0"/>
    <s v="2019-07-31"/>
    <s v="PJM_A_6386"/>
    <x v="0"/>
    <x v="0"/>
    <x v="0"/>
    <x v="0"/>
  </r>
  <r>
    <n v="2019"/>
    <s v="117"/>
    <s v="4470131"/>
    <m/>
    <n v="0.3"/>
    <s v="1420 - Load Reconciliation for"/>
    <n v="7"/>
    <m/>
    <s v="G0000117"/>
    <s v="PJM"/>
    <n v="0"/>
    <s v="2019-07-01"/>
    <s v="PJM_ER6382"/>
    <x v="0"/>
    <x v="0"/>
    <x v="0"/>
    <x v="0"/>
  </r>
  <r>
    <n v="2019"/>
    <s v="117"/>
    <s v="4470131"/>
    <m/>
    <n v="-0.3"/>
    <s v="1420 - Load Reconciliation for"/>
    <n v="7"/>
    <m/>
    <s v="G0000117"/>
    <s v="PJM"/>
    <n v="0"/>
    <s v="2019-07-31"/>
    <s v="PJM_A_6386"/>
    <x v="0"/>
    <x v="0"/>
    <x v="0"/>
    <x v="0"/>
  </r>
  <r>
    <n v="2019"/>
    <s v="117"/>
    <s v="4470131"/>
    <m/>
    <n v="-2.7"/>
    <s v="1440 - Load Reconciliation for"/>
    <n v="7"/>
    <m/>
    <s v="G0000117"/>
    <s v="PJM"/>
    <n v="0"/>
    <s v="2019-07-01"/>
    <s v="PJM_ER6382"/>
    <x v="0"/>
    <x v="0"/>
    <x v="0"/>
    <x v="0"/>
  </r>
  <r>
    <n v="2019"/>
    <s v="117"/>
    <s v="4470131"/>
    <m/>
    <n v="2.7"/>
    <s v="1440 - Load Reconciliation for"/>
    <n v="7"/>
    <m/>
    <s v="G0000117"/>
    <s v="PJM"/>
    <n v="0"/>
    <s v="2019-07-31"/>
    <s v="PJM_A_6386"/>
    <x v="0"/>
    <x v="0"/>
    <x v="0"/>
    <x v="0"/>
  </r>
  <r>
    <n v="2019"/>
    <s v="117"/>
    <s v="4470131"/>
    <m/>
    <n v="0.3"/>
    <s v="1441 - Load Reconciliation for"/>
    <n v="7"/>
    <m/>
    <s v="G0000117"/>
    <s v="PJM"/>
    <n v="0"/>
    <s v="2019-07-01"/>
    <s v="PJM_ER6382"/>
    <x v="0"/>
    <x v="0"/>
    <x v="0"/>
    <x v="0"/>
  </r>
  <r>
    <n v="2019"/>
    <s v="117"/>
    <s v="4470131"/>
    <m/>
    <n v="-0.3"/>
    <s v="1441 - Load Reconciliation for"/>
    <n v="7"/>
    <m/>
    <s v="G0000117"/>
    <s v="PJM"/>
    <n v="0"/>
    <s v="2019-07-31"/>
    <s v="PJM_A_6386"/>
    <x v="0"/>
    <x v="0"/>
    <x v="0"/>
    <x v="0"/>
  </r>
  <r>
    <n v="2019"/>
    <s v="117"/>
    <s v="4470131"/>
    <m/>
    <n v="-0.9"/>
    <s v="1445 - Load Reconciliation for"/>
    <n v="7"/>
    <m/>
    <s v="G0000117"/>
    <s v="PJM"/>
    <n v="0"/>
    <s v="2019-07-01"/>
    <s v="PJM_ER6382"/>
    <x v="0"/>
    <x v="0"/>
    <x v="0"/>
    <x v="0"/>
  </r>
  <r>
    <n v="2019"/>
    <s v="117"/>
    <s v="4470131"/>
    <m/>
    <n v="0.9"/>
    <s v="1445 - Load Reconciliation for"/>
    <n v="7"/>
    <m/>
    <s v="G0000117"/>
    <s v="PJM"/>
    <n v="0"/>
    <s v="2019-07-31"/>
    <s v="PJM_A_6386"/>
    <x v="0"/>
    <x v="0"/>
    <x v="0"/>
    <x v="0"/>
  </r>
  <r>
    <n v="2019"/>
    <s v="117"/>
    <s v="4470131"/>
    <m/>
    <n v="-0.3"/>
    <s v="1448 - Load Reconciliation for"/>
    <n v="7"/>
    <m/>
    <s v="G0000117"/>
    <s v="PJM"/>
    <n v="0"/>
    <s v="2019-07-01"/>
    <s v="PJM_ER6382"/>
    <x v="0"/>
    <x v="0"/>
    <x v="0"/>
    <x v="0"/>
  </r>
  <r>
    <n v="2019"/>
    <s v="117"/>
    <s v="4470131"/>
    <m/>
    <n v="0.3"/>
    <s v="1448 - Load Reconciliation for"/>
    <n v="7"/>
    <m/>
    <s v="G0000117"/>
    <s v="PJM"/>
    <n v="0"/>
    <s v="2019-07-31"/>
    <s v="PJM_A_6386"/>
    <x v="0"/>
    <x v="0"/>
    <x v="0"/>
    <x v="0"/>
  </r>
  <r>
    <n v="2019"/>
    <s v="117"/>
    <s v="4470131"/>
    <m/>
    <n v="-0.6"/>
    <s v="1450 - Load Reconciliation for"/>
    <n v="7"/>
    <m/>
    <s v="G0000117"/>
    <s v="PJM"/>
    <n v="0"/>
    <s v="2019-07-01"/>
    <s v="PJM_ER6382"/>
    <x v="0"/>
    <x v="0"/>
    <x v="0"/>
    <x v="0"/>
  </r>
  <r>
    <n v="2019"/>
    <s v="117"/>
    <s v="4470131"/>
    <m/>
    <n v="0.6"/>
    <s v="1450 - Load Reconciliation for"/>
    <n v="7"/>
    <m/>
    <s v="G0000117"/>
    <s v="PJM"/>
    <n v="0"/>
    <s v="2019-07-31"/>
    <s v="PJM_A_6386"/>
    <x v="0"/>
    <x v="0"/>
    <x v="0"/>
    <x v="0"/>
  </r>
  <r>
    <n v="2019"/>
    <s v="117"/>
    <s v="4470131"/>
    <m/>
    <n v="-0.9"/>
    <s v="1460 - Load Reconciliation for"/>
    <n v="7"/>
    <m/>
    <s v="G0000117"/>
    <s v="PJM"/>
    <n v="0"/>
    <s v="2019-07-01"/>
    <s v="PJM_ER6382"/>
    <x v="0"/>
    <x v="0"/>
    <x v="0"/>
    <x v="0"/>
  </r>
  <r>
    <n v="2019"/>
    <s v="117"/>
    <s v="4470131"/>
    <m/>
    <n v="0.9"/>
    <s v="1460 - Load Reconciliation for"/>
    <n v="7"/>
    <m/>
    <s v="G0000117"/>
    <s v="PJM"/>
    <n v="0"/>
    <s v="2019-07-31"/>
    <s v="PJM_A_6386"/>
    <x v="0"/>
    <x v="0"/>
    <x v="0"/>
    <x v="0"/>
  </r>
  <r>
    <n v="2019"/>
    <s v="117"/>
    <s v="4470131"/>
    <m/>
    <n v="-0.3"/>
    <s v="1470 - Load Reconciliation for"/>
    <n v="7"/>
    <m/>
    <s v="G0000117"/>
    <s v="PJM"/>
    <n v="0"/>
    <s v="2019-07-01"/>
    <s v="PJM_ER6382"/>
    <x v="0"/>
    <x v="0"/>
    <x v="0"/>
    <x v="0"/>
  </r>
  <r>
    <n v="2019"/>
    <s v="117"/>
    <s v="4470131"/>
    <m/>
    <n v="0.3"/>
    <s v="1470 - Load Reconciliation for"/>
    <n v="7"/>
    <m/>
    <s v="G0000117"/>
    <s v="PJM"/>
    <n v="0"/>
    <s v="2019-07-31"/>
    <s v="PJM_A_6386"/>
    <x v="0"/>
    <x v="0"/>
    <x v="0"/>
    <x v="0"/>
  </r>
  <r>
    <n v="2019"/>
    <s v="117"/>
    <s v="4470131"/>
    <m/>
    <n v="-0.3"/>
    <s v="1478 - Load Reconciliation for"/>
    <n v="7"/>
    <m/>
    <s v="G0000117"/>
    <s v="PJM"/>
    <n v="0"/>
    <s v="2019-07-01"/>
    <s v="PJM_ER6382"/>
    <x v="0"/>
    <x v="0"/>
    <x v="0"/>
    <x v="0"/>
  </r>
  <r>
    <n v="2019"/>
    <s v="117"/>
    <s v="4470131"/>
    <m/>
    <n v="0.3"/>
    <s v="1478 - Load Reconciliation for"/>
    <n v="7"/>
    <m/>
    <s v="G0000117"/>
    <s v="PJM"/>
    <n v="0"/>
    <s v="2019-07-31"/>
    <s v="PJM_A_6386"/>
    <x v="0"/>
    <x v="0"/>
    <x v="0"/>
    <x v="0"/>
  </r>
  <r>
    <n v="2019"/>
    <s v="117"/>
    <s v="4470131"/>
    <m/>
    <n v="-7549.2"/>
    <s v="1610 - Locational Reliability"/>
    <n v="7"/>
    <m/>
    <s v="G0000117"/>
    <s v="PJM"/>
    <n v="0"/>
    <s v="2019-07-01"/>
    <s v="PJM_ER6382"/>
    <x v="0"/>
    <x v="0"/>
    <x v="0"/>
    <x v="0"/>
  </r>
  <r>
    <n v="2019"/>
    <s v="117"/>
    <s v="4470131"/>
    <m/>
    <n v="7461.8"/>
    <s v="1610 - Locational Reliability"/>
    <n v="7"/>
    <m/>
    <s v="G0000117"/>
    <s v="PJM"/>
    <n v="0"/>
    <s v="2019-07-31"/>
    <s v="PJM_A_6386"/>
    <x v="0"/>
    <x v="0"/>
    <x v="0"/>
    <x v="0"/>
  </r>
  <r>
    <n v="2019"/>
    <s v="117"/>
    <s v="4470131"/>
    <m/>
    <n v="27612.94"/>
    <s v="1610 - Locational Reliability"/>
    <n v="7"/>
    <m/>
    <s v="G0000117"/>
    <s v="PJM"/>
    <n v="0"/>
    <s v="2019-07-31"/>
    <s v="PJM_E_1703"/>
    <x v="0"/>
    <x v="0"/>
    <x v="0"/>
    <x v="0"/>
  </r>
  <r>
    <n v="2019"/>
    <s v="117"/>
    <s v="4470131"/>
    <m/>
    <n v="5.0999999999999996"/>
    <s v="2140 - Non-Firm Point-to-Point"/>
    <n v="7"/>
    <m/>
    <s v="G0000117"/>
    <s v="PJM"/>
    <n v="0"/>
    <s v="2019-07-01"/>
    <s v="PJM_ER6382"/>
    <x v="0"/>
    <x v="0"/>
    <x v="0"/>
    <x v="0"/>
  </r>
  <r>
    <n v="2019"/>
    <s v="117"/>
    <s v="4470131"/>
    <m/>
    <n v="-6.9"/>
    <s v="2140 - Non-Firm Point-to-Point"/>
    <n v="7"/>
    <m/>
    <s v="G0000117"/>
    <s v="PJM"/>
    <n v="0"/>
    <s v="2019-07-31"/>
    <s v="PJM_A_6386"/>
    <x v="0"/>
    <x v="0"/>
    <x v="0"/>
    <x v="0"/>
  </r>
  <r>
    <n v="2019"/>
    <s v="117"/>
    <s v="4470131"/>
    <m/>
    <n v="-32.86"/>
    <s v="2140 - Non-Firm Point-to-Point"/>
    <n v="7"/>
    <m/>
    <s v="G0000117"/>
    <s v="PJM"/>
    <n v="0"/>
    <s v="2019-07-31"/>
    <s v="PJM_E_1703"/>
    <x v="0"/>
    <x v="0"/>
    <x v="0"/>
    <x v="0"/>
  </r>
  <r>
    <n v="2019"/>
    <s v="117"/>
    <s v="4470131"/>
    <m/>
    <n v="-1.19"/>
    <s v="2140A - Adj. to Non-Firm Point"/>
    <n v="7"/>
    <m/>
    <s v="G0000117"/>
    <s v="PJM"/>
    <n v="0"/>
    <s v="2019-07-31"/>
    <s v="PJM_A_6386"/>
    <x v="0"/>
    <x v="0"/>
    <x v="0"/>
    <x v="0"/>
  </r>
  <r>
    <n v="2019"/>
    <s v="117"/>
    <s v="4470131"/>
    <m/>
    <n v="-85.17"/>
    <s v="2215 - Balancing Transmission"/>
    <n v="7"/>
    <m/>
    <s v="G0000117"/>
    <s v="PJM"/>
    <n v="0"/>
    <s v="2019-07-01"/>
    <s v="PJM_ER6382"/>
    <x v="0"/>
    <x v="0"/>
    <x v="0"/>
    <x v="0"/>
  </r>
  <r>
    <n v="2019"/>
    <s v="117"/>
    <s v="4470131"/>
    <m/>
    <n v="84.08"/>
    <s v="2215 - Balancing Transmission"/>
    <n v="7"/>
    <m/>
    <s v="G0000117"/>
    <s v="PJM"/>
    <n v="0"/>
    <s v="2019-07-31"/>
    <s v="PJM_A_6386"/>
    <x v="0"/>
    <x v="0"/>
    <x v="0"/>
    <x v="0"/>
  </r>
  <r>
    <n v="2019"/>
    <s v="117"/>
    <s v="4470131"/>
    <m/>
    <n v="375"/>
    <s v="2215 - Balancing Transmission"/>
    <n v="7"/>
    <m/>
    <s v="G0000117"/>
    <s v="PJM"/>
    <n v="0"/>
    <s v="2019-07-31"/>
    <s v="PJM_E_1703"/>
    <x v="0"/>
    <x v="0"/>
    <x v="0"/>
    <x v="0"/>
  </r>
  <r>
    <n v="2019"/>
    <s v="117"/>
    <s v="4470131"/>
    <m/>
    <n v="-0.37"/>
    <s v="2215A - Balancing Transmission"/>
    <n v="7"/>
    <m/>
    <s v="G0000117"/>
    <s v="PJM"/>
    <n v="0"/>
    <s v="2019-07-31"/>
    <s v="PJM_A_6386"/>
    <x v="0"/>
    <x v="0"/>
    <x v="0"/>
    <x v="0"/>
  </r>
  <r>
    <n v="2019"/>
    <s v="117"/>
    <s v="4470131"/>
    <m/>
    <n v="23.82"/>
    <s v="2217A - Adj. to Planning Perio"/>
    <n v="7"/>
    <m/>
    <s v="G0000117"/>
    <s v="PJM"/>
    <n v="0"/>
    <s v="2019-07-31"/>
    <s v="PJM_A_6386"/>
    <x v="0"/>
    <x v="0"/>
    <x v="0"/>
    <x v="0"/>
  </r>
  <r>
    <n v="2019"/>
    <s v="117"/>
    <s v="4470131"/>
    <m/>
    <n v="137.82"/>
    <s v="2220 - Transmission Losses Cre"/>
    <n v="7"/>
    <m/>
    <s v="G0000117"/>
    <s v="PJM"/>
    <n v="0"/>
    <s v="2019-07-01"/>
    <s v="PJM_ER6382"/>
    <x v="0"/>
    <x v="0"/>
    <x v="0"/>
    <x v="0"/>
  </r>
  <r>
    <n v="2019"/>
    <s v="117"/>
    <s v="4470131"/>
    <m/>
    <n v="-136.22"/>
    <s v="2220 - Transmission Losses Cre"/>
    <n v="7"/>
    <m/>
    <s v="G0000117"/>
    <s v="PJM"/>
    <n v="0"/>
    <s v="2019-07-31"/>
    <s v="PJM_A_6386"/>
    <x v="0"/>
    <x v="0"/>
    <x v="0"/>
    <x v="0"/>
  </r>
  <r>
    <n v="2019"/>
    <s v="117"/>
    <s v="4470131"/>
    <m/>
    <n v="-1152.3900000000001"/>
    <s v="2220 - Transmission Losses Cre"/>
    <n v="7"/>
    <m/>
    <s v="G0000117"/>
    <s v="PJM"/>
    <n v="0"/>
    <s v="2019-07-31"/>
    <s v="PJM_E_1703"/>
    <x v="0"/>
    <x v="0"/>
    <x v="0"/>
    <x v="0"/>
  </r>
  <r>
    <n v="2019"/>
    <s v="117"/>
    <s v="4470131"/>
    <m/>
    <n v="-1.37"/>
    <s v="2390A - Fuel Cost Policy Penal"/>
    <n v="7"/>
    <m/>
    <s v="G0000117"/>
    <s v="PJM"/>
    <n v="0"/>
    <s v="2019-07-31"/>
    <s v="PJM_A_6386"/>
    <x v="0"/>
    <x v="0"/>
    <x v="0"/>
    <x v="0"/>
  </r>
  <r>
    <n v="2019"/>
    <s v="117"/>
    <s v="4470131"/>
    <m/>
    <n v="-1.8"/>
    <s v="2415 - Balancing Transmission"/>
    <n v="7"/>
    <m/>
    <s v="G0000117"/>
    <s v="PJM"/>
    <n v="0"/>
    <s v="2019-07-01"/>
    <s v="PJM_ER6382"/>
    <x v="0"/>
    <x v="0"/>
    <x v="0"/>
    <x v="0"/>
  </r>
  <r>
    <n v="2019"/>
    <s v="117"/>
    <s v="4470131"/>
    <m/>
    <n v="1.8"/>
    <s v="2415 - Balancing Transmission"/>
    <n v="7"/>
    <m/>
    <s v="G0000117"/>
    <s v="PJM"/>
    <n v="0"/>
    <s v="2019-07-31"/>
    <s v="PJM_A_6386"/>
    <x v="0"/>
    <x v="0"/>
    <x v="0"/>
    <x v="0"/>
  </r>
  <r>
    <n v="2019"/>
    <s v="117"/>
    <s v="4470131"/>
    <m/>
    <n v="2.1"/>
    <s v="2420 - Load Reconciliation for"/>
    <n v="7"/>
    <m/>
    <s v="G0000117"/>
    <s v="PJM"/>
    <n v="0"/>
    <s v="2019-07-01"/>
    <s v="PJM_ER6382"/>
    <x v="0"/>
    <x v="0"/>
    <x v="0"/>
    <x v="0"/>
  </r>
  <r>
    <n v="2019"/>
    <s v="117"/>
    <s v="4470131"/>
    <m/>
    <n v="-2.1"/>
    <s v="2420 - Load Reconciliation for"/>
    <n v="7"/>
    <m/>
    <s v="G0000117"/>
    <s v="PJM"/>
    <n v="0"/>
    <s v="2019-07-31"/>
    <s v="PJM_A_6386"/>
    <x v="0"/>
    <x v="0"/>
    <x v="0"/>
    <x v="0"/>
  </r>
  <r>
    <n v="2019"/>
    <s v="117"/>
    <s v="4470131"/>
    <m/>
    <n v="207.3"/>
    <s v="2510 - Auction Revenue Rights"/>
    <n v="7"/>
    <m/>
    <s v="G0000117"/>
    <s v="PJM"/>
    <n v="0"/>
    <s v="2019-07-01"/>
    <s v="PJM_ER6382"/>
    <x v="0"/>
    <x v="0"/>
    <x v="0"/>
    <x v="0"/>
  </r>
  <r>
    <n v="2019"/>
    <s v="117"/>
    <s v="4470131"/>
    <m/>
    <n v="-204.83"/>
    <s v="2510 - Auction Revenue Rights"/>
    <n v="7"/>
    <m/>
    <s v="G0000117"/>
    <s v="PJM"/>
    <n v="0"/>
    <s v="2019-07-31"/>
    <s v="PJM_A_6386"/>
    <x v="0"/>
    <x v="0"/>
    <x v="0"/>
    <x v="0"/>
  </r>
  <r>
    <n v="2019"/>
    <s v="117"/>
    <s v="4470131"/>
    <m/>
    <n v="-759.91"/>
    <s v="2510 - Auction Revenue Rights"/>
    <n v="7"/>
    <m/>
    <s v="G0000117"/>
    <s v="PJM"/>
    <n v="0"/>
    <s v="2019-07-31"/>
    <s v="PJM_E_1703"/>
    <x v="0"/>
    <x v="0"/>
    <x v="0"/>
    <x v="0"/>
  </r>
  <r>
    <n v="2019"/>
    <s v="117"/>
    <s v="4470131"/>
    <m/>
    <n v="0.21"/>
    <s v="2661 - Capacity Resource Defic"/>
    <n v="7"/>
    <m/>
    <s v="G0000117"/>
    <s v="PJM"/>
    <n v="0"/>
    <s v="2019-07-01"/>
    <s v="PJM_ER6382"/>
    <x v="0"/>
    <x v="0"/>
    <x v="0"/>
    <x v="0"/>
  </r>
  <r>
    <n v="2019"/>
    <s v="117"/>
    <s v="4470131"/>
    <m/>
    <n v="-0.3"/>
    <s v="2661 - Capacity Resource Defic"/>
    <n v="7"/>
    <m/>
    <s v="G0000117"/>
    <s v="PJM"/>
    <n v="0"/>
    <s v="2019-07-31"/>
    <s v="PJM_A_6386"/>
    <x v="0"/>
    <x v="0"/>
    <x v="0"/>
    <x v="0"/>
  </r>
  <r>
    <n v="2019"/>
    <s v="117"/>
    <s v="4470131"/>
    <m/>
    <n v="-1.7"/>
    <s v="2661 - Capacity Resource Defic"/>
    <n v="7"/>
    <m/>
    <s v="G0000117"/>
    <s v="PJM"/>
    <n v="0"/>
    <s v="2019-07-31"/>
    <s v="PJM_E_1703"/>
    <x v="0"/>
    <x v="0"/>
    <x v="0"/>
    <x v="0"/>
  </r>
  <r>
    <n v="2019"/>
    <s v="117"/>
    <s v="4470131"/>
    <m/>
    <n v="0"/>
    <s v="PJM (PAR) Adjustments"/>
    <n v="7"/>
    <m/>
    <s v="G0000117"/>
    <s v="PJM"/>
    <n v="0"/>
    <s v="2019-07-31"/>
    <s v="PJMMISCPAR"/>
    <x v="0"/>
    <x v="0"/>
    <x v="0"/>
    <x v="0"/>
  </r>
  <r>
    <n v="2019"/>
    <s v="117"/>
    <s v="4470131"/>
    <m/>
    <n v="0"/>
    <s v="PJM (PAR) Adjustments"/>
    <n v="7"/>
    <s v="KWH"/>
    <s v="G0000117"/>
    <s v="PJM"/>
    <n v="-10801"/>
    <s v="2019-07-01"/>
    <s v="PJM_PAR_E"/>
    <x v="0"/>
    <x v="0"/>
    <x v="0"/>
    <x v="0"/>
  </r>
  <r>
    <n v="2019"/>
    <s v="117"/>
    <s v="4470131"/>
    <m/>
    <n v="-3.62"/>
    <s v="PJM (PAR) Adjustments"/>
    <n v="7"/>
    <s v="KWH"/>
    <s v="G0000117"/>
    <s v="PJM"/>
    <n v="10675"/>
    <s v="2019-07-31"/>
    <s v="PJM_PAR_A"/>
    <x v="0"/>
    <x v="0"/>
    <x v="0"/>
    <x v="0"/>
  </r>
  <r>
    <n v="2019"/>
    <s v="117"/>
    <s v="4470143"/>
    <m/>
    <n v="7.8"/>
    <s v="Broker Comm - Actual"/>
    <n v="7"/>
    <m/>
    <s v="G0000117"/>
    <s v="AMRX2"/>
    <n v="0"/>
    <s v="2019-07-31"/>
    <s v="CA0420"/>
    <x v="0"/>
    <x v="0"/>
    <x v="1"/>
    <x v="0"/>
  </r>
  <r>
    <n v="2019"/>
    <s v="117"/>
    <s v="4470143"/>
    <m/>
    <n v="3.9"/>
    <s v="Broker Comm - Actual"/>
    <n v="7"/>
    <m/>
    <s v="G0000117"/>
    <s v="EVOF2"/>
    <n v="0"/>
    <s v="2019-07-31"/>
    <s v="CA0420"/>
    <x v="0"/>
    <x v="0"/>
    <x v="3"/>
    <x v="0"/>
  </r>
  <r>
    <n v="2019"/>
    <s v="117"/>
    <s v="4470143"/>
    <m/>
    <n v="8.31"/>
    <s v="Broker Comm - Actual"/>
    <n v="7"/>
    <m/>
    <s v="G0000117"/>
    <s v="ICET2"/>
    <n v="0"/>
    <s v="2019-07-31"/>
    <s v="CA0420"/>
    <x v="0"/>
    <x v="0"/>
    <x v="13"/>
    <x v="0"/>
  </r>
  <r>
    <n v="2019"/>
    <s v="117"/>
    <s v="4470143"/>
    <m/>
    <n v="98.71"/>
    <s v="Mizuho - Power - Comm &amp; Fees"/>
    <n v="7"/>
    <m/>
    <s v="G0000117"/>
    <s v="MSUI2"/>
    <n v="0"/>
    <s v="2019-07-31"/>
    <s v="MIZ_FUT"/>
    <x v="0"/>
    <x v="0"/>
    <x v="18"/>
    <x v="0"/>
  </r>
  <r>
    <n v="2019"/>
    <s v="117"/>
    <s v="4470143"/>
    <m/>
    <n v="-21432.17"/>
    <s v="Mizuho- Power- Gains &amp; Losses"/>
    <n v="7"/>
    <m/>
    <s v="G0000117"/>
    <s v="MSUI2"/>
    <n v="0"/>
    <s v="2019-07-31"/>
    <s v="MIZ_FUT"/>
    <x v="0"/>
    <x v="0"/>
    <x v="18"/>
    <x v="0"/>
  </r>
  <r>
    <n v="2019"/>
    <s v="117"/>
    <s v="4470143"/>
    <m/>
    <n v="425.96"/>
    <s v="RBC &amp; Mizuho Power Accruals"/>
    <n v="7"/>
    <m/>
    <s v="G0000117"/>
    <s v="RBCC2"/>
    <n v="0"/>
    <s v="2019-07-31"/>
    <s v="RBC_MIZ_A"/>
    <x v="0"/>
    <x v="0"/>
    <x v="19"/>
    <x v="0"/>
  </r>
  <r>
    <n v="2019"/>
    <s v="117"/>
    <s v="4470143"/>
    <m/>
    <n v="-659.44"/>
    <s v="RBC &amp; Mizuho Power Accruals"/>
    <n v="7"/>
    <m/>
    <s v="G0000117"/>
    <s v="WELF2"/>
    <n v="0"/>
    <s v="2019-07-31"/>
    <s v="RBC_MIZ_A"/>
    <x v="0"/>
    <x v="0"/>
    <x v="20"/>
    <x v="0"/>
  </r>
  <r>
    <n v="2019"/>
    <s v="117"/>
    <s v="4470143"/>
    <m/>
    <n v="-124038.91"/>
    <s v="RBC - Power - Gains &amp; Losses"/>
    <n v="7"/>
    <m/>
    <s v="G0000117"/>
    <s v="RBCC2"/>
    <n v="0"/>
    <s v="2019-07-31"/>
    <s v="RBC_FUT"/>
    <x v="0"/>
    <x v="0"/>
    <x v="19"/>
    <x v="0"/>
  </r>
  <r>
    <n v="2019"/>
    <s v="117"/>
    <s v="4470143"/>
    <m/>
    <n v="53.91"/>
    <s v="Re-book Actual CESR Ratio"/>
    <n v="7"/>
    <m/>
    <s v="G0000117"/>
    <s v="MSUI2"/>
    <n v="0"/>
    <s v="2019-07-31"/>
    <s v="CESR_REC"/>
    <x v="0"/>
    <x v="0"/>
    <x v="18"/>
    <x v="0"/>
  </r>
  <r>
    <n v="2019"/>
    <s v="117"/>
    <s v="4470143"/>
    <m/>
    <n v="-66713.52"/>
    <s v="Re-book Actual CESR Ratio"/>
    <n v="7"/>
    <m/>
    <s v="G0000117"/>
    <s v="RBCC2"/>
    <n v="0"/>
    <s v="2019-07-31"/>
    <s v="CESR_REC"/>
    <x v="0"/>
    <x v="0"/>
    <x v="19"/>
    <x v="0"/>
  </r>
  <r>
    <n v="2019"/>
    <s v="117"/>
    <s v="4470143"/>
    <m/>
    <n v="-57130.53"/>
    <s v="Re-book Actual CESR Ratio"/>
    <n v="7"/>
    <m/>
    <s v="G0000117"/>
    <s v="WELF2"/>
    <n v="0"/>
    <s v="2019-07-31"/>
    <s v="CESR_REC"/>
    <x v="0"/>
    <x v="0"/>
    <x v="20"/>
    <x v="0"/>
  </r>
  <r>
    <n v="2019"/>
    <s v="117"/>
    <s v="4470143"/>
    <m/>
    <n v="-54.54"/>
    <s v="Reverse Estimated CESR Ratio"/>
    <n v="7"/>
    <m/>
    <s v="G0000117"/>
    <s v="MSUI2"/>
    <n v="0"/>
    <s v="2019-07-31"/>
    <s v="CESR_REC"/>
    <x v="0"/>
    <x v="0"/>
    <x v="18"/>
    <x v="0"/>
  </r>
  <r>
    <n v="2019"/>
    <s v="117"/>
    <s v="4470143"/>
    <m/>
    <n v="67496.429999999993"/>
    <s v="Reverse Estimated CESR Ratio"/>
    <n v="7"/>
    <m/>
    <s v="G0000117"/>
    <s v="RBCC2"/>
    <n v="0"/>
    <s v="2019-07-31"/>
    <s v="CESR_REC"/>
    <x v="0"/>
    <x v="0"/>
    <x v="19"/>
    <x v="0"/>
  </r>
  <r>
    <n v="2019"/>
    <s v="117"/>
    <s v="4470143"/>
    <m/>
    <n v="57800.99"/>
    <s v="Reverse Estimated CESR Ratio"/>
    <n v="7"/>
    <m/>
    <s v="G0000117"/>
    <s v="WELF2"/>
    <n v="0"/>
    <s v="2019-07-31"/>
    <s v="CESR_REC"/>
    <x v="0"/>
    <x v="0"/>
    <x v="20"/>
    <x v="0"/>
  </r>
  <r>
    <n v="2019"/>
    <s v="117"/>
    <s v="4470143"/>
    <m/>
    <n v="248.97"/>
    <s v="WELF - Power - Comm &amp; Fees"/>
    <n v="7"/>
    <m/>
    <s v="G0000117"/>
    <s v="WELF2"/>
    <n v="0"/>
    <s v="2019-07-31"/>
    <s v="WEL_FUT"/>
    <x v="0"/>
    <x v="0"/>
    <x v="20"/>
    <x v="0"/>
  </r>
  <r>
    <n v="2019"/>
    <s v="117"/>
    <s v="4470143"/>
    <m/>
    <n v="-59137.91"/>
    <s v="WELF - Power - Gains &amp; Losses"/>
    <n v="7"/>
    <m/>
    <s v="G0000117"/>
    <s v="WELF2"/>
    <n v="0"/>
    <s v="2019-07-31"/>
    <s v="WEL_FUT"/>
    <x v="0"/>
    <x v="0"/>
    <x v="20"/>
    <x v="0"/>
  </r>
  <r>
    <n v="2019"/>
    <s v="117"/>
    <s v="4470150"/>
    <m/>
    <n v="33.18"/>
    <s v="ACT - NITS 30.9"/>
    <n v="7"/>
    <m/>
    <s v="G0000117"/>
    <s v="PJM"/>
    <n v="0"/>
    <s v="2019-07-31"/>
    <s v="PJMTR_ACT"/>
    <x v="2"/>
    <x v="1"/>
    <x v="24"/>
    <x v="3"/>
  </r>
  <r>
    <n v="2019"/>
    <s v="117"/>
    <s v="4470150"/>
    <m/>
    <n v="12185.61"/>
    <s v="ACT - SCHEDULE 1A DISPATCH"/>
    <n v="7"/>
    <m/>
    <s v="G0000117"/>
    <s v="PJM"/>
    <n v="0"/>
    <s v="2019-07-31"/>
    <s v="PJMTR_ACT"/>
    <x v="2"/>
    <x v="1"/>
    <x v="24"/>
    <x v="3"/>
  </r>
  <r>
    <n v="2019"/>
    <s v="117"/>
    <s v="4470150"/>
    <m/>
    <n v="373.51"/>
    <s v="ACT-BUCKEYE EXP"/>
    <n v="7"/>
    <m/>
    <s v="G0000117"/>
    <s v="PJM"/>
    <n v="0"/>
    <s v="2019-07-31"/>
    <s v="PJMTR_N_A"/>
    <x v="2"/>
    <x v="1"/>
    <x v="24"/>
    <x v="3"/>
  </r>
  <r>
    <n v="2019"/>
    <s v="117"/>
    <s v="4470150"/>
    <m/>
    <n v="1579.91"/>
    <s v="ACT-ENHANCMTS EXP"/>
    <n v="7"/>
    <m/>
    <s v="G0000117"/>
    <s v="PJM"/>
    <n v="0"/>
    <s v="2019-07-31"/>
    <s v="PJMTR_N_A"/>
    <x v="2"/>
    <x v="1"/>
    <x v="24"/>
    <x v="3"/>
  </r>
  <r>
    <n v="2019"/>
    <s v="117"/>
    <s v="4470150"/>
    <m/>
    <n v="8223.6"/>
    <s v="ACT-FR ENHANCMTS EXP"/>
    <n v="7"/>
    <m/>
    <s v="G0000117"/>
    <s v="PJM"/>
    <n v="0"/>
    <s v="2019-07-31"/>
    <s v="PJMTR_ACT"/>
    <x v="2"/>
    <x v="1"/>
    <x v="24"/>
    <x v="3"/>
  </r>
  <r>
    <n v="2019"/>
    <s v="117"/>
    <s v="4470150"/>
    <m/>
    <n v="-7.25"/>
    <s v="ACT-FR NITS EXP"/>
    <n v="7"/>
    <m/>
    <s v="G0000117"/>
    <s v="PJM"/>
    <n v="0"/>
    <s v="2019-07-01"/>
    <s v="PJMTRMD_E"/>
    <x v="2"/>
    <x v="1"/>
    <x v="24"/>
    <x v="3"/>
  </r>
  <r>
    <n v="2019"/>
    <s v="117"/>
    <s v="4470150"/>
    <m/>
    <n v="-20.38"/>
    <s v="ACT-FR NITS EXP"/>
    <n v="7"/>
    <m/>
    <s v="G0000117"/>
    <s v="PJM"/>
    <n v="0"/>
    <s v="2019-07-01"/>
    <s v="PJMTRPA_E"/>
    <x v="2"/>
    <x v="1"/>
    <x v="24"/>
    <x v="3"/>
  </r>
  <r>
    <n v="2019"/>
    <s v="117"/>
    <s v="4470150"/>
    <m/>
    <n v="-579.29"/>
    <s v="ACT-FR NITS EXP"/>
    <n v="7"/>
    <m/>
    <s v="G0000117"/>
    <s v="PJM"/>
    <n v="0"/>
    <s v="2019-07-01"/>
    <s v="PJMTRWV_E"/>
    <x v="2"/>
    <x v="1"/>
    <x v="24"/>
    <x v="3"/>
  </r>
  <r>
    <n v="2019"/>
    <s v="117"/>
    <s v="4470150"/>
    <m/>
    <n v="7.25"/>
    <s v="ACT-FR NITS EXP"/>
    <n v="7"/>
    <m/>
    <s v="G0000117"/>
    <s v="PJM"/>
    <n v="0"/>
    <s v="2019-07-31"/>
    <s v="PJMTRMD_A"/>
    <x v="2"/>
    <x v="1"/>
    <x v="24"/>
    <x v="3"/>
  </r>
  <r>
    <n v="2019"/>
    <s v="117"/>
    <s v="4470150"/>
    <m/>
    <n v="7.25"/>
    <s v="ACT-FR NITS EXP"/>
    <n v="7"/>
    <m/>
    <s v="G0000117"/>
    <s v="PJM"/>
    <n v="0"/>
    <s v="2019-07-31"/>
    <s v="PJMTRMD_E"/>
    <x v="2"/>
    <x v="1"/>
    <x v="24"/>
    <x v="3"/>
  </r>
  <r>
    <n v="2019"/>
    <s v="117"/>
    <s v="4470150"/>
    <m/>
    <n v="20.38"/>
    <s v="ACT-FR NITS EXP"/>
    <n v="7"/>
    <m/>
    <s v="G0000117"/>
    <s v="PJM"/>
    <n v="0"/>
    <s v="2019-07-31"/>
    <s v="PJMTRPA_A"/>
    <x v="2"/>
    <x v="1"/>
    <x v="24"/>
    <x v="3"/>
  </r>
  <r>
    <n v="2019"/>
    <s v="117"/>
    <s v="4470150"/>
    <m/>
    <n v="20.38"/>
    <s v="ACT-FR NITS EXP"/>
    <n v="7"/>
    <m/>
    <s v="G0000117"/>
    <s v="PJM"/>
    <n v="0"/>
    <s v="2019-07-31"/>
    <s v="PJMTRPA_E"/>
    <x v="2"/>
    <x v="1"/>
    <x v="24"/>
    <x v="3"/>
  </r>
  <r>
    <n v="2019"/>
    <s v="117"/>
    <s v="4470150"/>
    <m/>
    <n v="579.29"/>
    <s v="ACT-FR NITS EXP"/>
    <n v="7"/>
    <m/>
    <s v="G0000117"/>
    <s v="PJM"/>
    <n v="0"/>
    <s v="2019-07-31"/>
    <s v="PJMTRWV_A"/>
    <x v="2"/>
    <x v="1"/>
    <x v="24"/>
    <x v="3"/>
  </r>
  <r>
    <n v="2019"/>
    <s v="117"/>
    <s v="4470150"/>
    <m/>
    <n v="579.29"/>
    <s v="ACT-FR NITS EXP"/>
    <n v="7"/>
    <m/>
    <s v="G0000117"/>
    <s v="PJM"/>
    <n v="0"/>
    <s v="2019-07-31"/>
    <s v="PJMTRWV_E"/>
    <x v="2"/>
    <x v="1"/>
    <x v="24"/>
    <x v="3"/>
  </r>
  <r>
    <n v="2019"/>
    <s v="117"/>
    <s v="4470150"/>
    <m/>
    <n v="55053.42"/>
    <s v="ACT-FR NITS EXPENSE"/>
    <n v="7"/>
    <m/>
    <s v="G0000117"/>
    <s v="PJM"/>
    <n v="0"/>
    <s v="2019-07-31"/>
    <s v="PJMTR_ACT"/>
    <x v="2"/>
    <x v="1"/>
    <x v="24"/>
    <x v="3"/>
  </r>
  <r>
    <n v="2019"/>
    <s v="117"/>
    <s v="4470150"/>
    <m/>
    <n v="61034.720000000001"/>
    <s v="ACT-NITS EXP"/>
    <n v="7"/>
    <m/>
    <s v="G0000117"/>
    <s v="PJM"/>
    <n v="0"/>
    <s v="2019-07-31"/>
    <s v="PJMTR_N_A"/>
    <x v="2"/>
    <x v="1"/>
    <x v="24"/>
    <x v="3"/>
  </r>
  <r>
    <n v="2019"/>
    <s v="117"/>
    <s v="4470150"/>
    <m/>
    <n v="1565.08"/>
    <s v="ACT-PWR FACTOR EXP"/>
    <n v="7"/>
    <m/>
    <s v="G0000117"/>
    <s v="PJM"/>
    <n v="0"/>
    <s v="2019-07-31"/>
    <s v="PJMTR_N_A"/>
    <x v="2"/>
    <x v="1"/>
    <x v="24"/>
    <x v="3"/>
  </r>
  <r>
    <n v="2019"/>
    <s v="117"/>
    <s v="4470150"/>
    <m/>
    <n v="173.69"/>
    <s v="ACT-TRANSM OWNER EXP"/>
    <n v="7"/>
    <m/>
    <s v="G0000117"/>
    <s v="PJM"/>
    <n v="0"/>
    <s v="2019-07-31"/>
    <s v="PJMTR_N_A"/>
    <x v="2"/>
    <x v="1"/>
    <x v="24"/>
    <x v="3"/>
  </r>
  <r>
    <n v="2019"/>
    <s v="117"/>
    <s v="4470150"/>
    <m/>
    <n v="-33.18"/>
    <s v="EST - NITS 30.9"/>
    <n v="7"/>
    <m/>
    <s v="G0000117"/>
    <s v="PJM"/>
    <n v="0"/>
    <s v="2019-07-01"/>
    <s v="PJMTR_EST"/>
    <x v="2"/>
    <x v="1"/>
    <x v="24"/>
    <x v="3"/>
  </r>
  <r>
    <n v="2019"/>
    <s v="117"/>
    <s v="4470150"/>
    <m/>
    <n v="33.18"/>
    <s v="EST - NITS 30.9"/>
    <n v="7"/>
    <m/>
    <s v="G0000117"/>
    <s v="PJM"/>
    <n v="0"/>
    <s v="2019-07-31"/>
    <s v="PJMTR_EST"/>
    <x v="2"/>
    <x v="1"/>
    <x v="24"/>
    <x v="3"/>
  </r>
  <r>
    <n v="2019"/>
    <s v="117"/>
    <s v="4470150"/>
    <m/>
    <n v="-199.96"/>
    <s v="EST - SCHEDULE 1A DISPATCH"/>
    <n v="7"/>
    <m/>
    <s v="G0000117"/>
    <s v="PJM"/>
    <n v="0"/>
    <s v="2019-07-01"/>
    <s v="PJMTR_EST"/>
    <x v="2"/>
    <x v="1"/>
    <x v="24"/>
    <x v="3"/>
  </r>
  <r>
    <n v="2019"/>
    <s v="117"/>
    <s v="4470150"/>
    <m/>
    <n v="253.19"/>
    <s v="EST - SCHEDULE 1A DISPATCH"/>
    <n v="7"/>
    <m/>
    <s v="G0000117"/>
    <s v="PJM"/>
    <n v="0"/>
    <s v="2019-07-31"/>
    <s v="PJMTR_EST"/>
    <x v="2"/>
    <x v="1"/>
    <x v="24"/>
    <x v="3"/>
  </r>
  <r>
    <n v="2019"/>
    <s v="117"/>
    <s v="4470150"/>
    <m/>
    <n v="-8223.6"/>
    <s v="EST-FR ENHANCMTS EXP"/>
    <n v="7"/>
    <m/>
    <s v="G0000117"/>
    <s v="PJM"/>
    <n v="0"/>
    <s v="2019-07-01"/>
    <s v="PJMTR_EST"/>
    <x v="2"/>
    <x v="1"/>
    <x v="24"/>
    <x v="3"/>
  </r>
  <r>
    <n v="2019"/>
    <s v="117"/>
    <s v="4470150"/>
    <m/>
    <n v="8223.6"/>
    <s v="EST-FR ENHANCMTS EXP"/>
    <n v="7"/>
    <m/>
    <s v="G0000117"/>
    <s v="PJM"/>
    <n v="0"/>
    <s v="2019-07-31"/>
    <s v="PJMTR_EST"/>
    <x v="2"/>
    <x v="1"/>
    <x v="24"/>
    <x v="3"/>
  </r>
  <r>
    <n v="2019"/>
    <s v="117"/>
    <s v="4470150"/>
    <m/>
    <n v="-55053.42"/>
    <s v="EST-FR NITS EXPENSE"/>
    <n v="7"/>
    <m/>
    <s v="G0000117"/>
    <s v="PJM"/>
    <n v="0"/>
    <s v="2019-07-01"/>
    <s v="PJMTR_EST"/>
    <x v="2"/>
    <x v="1"/>
    <x v="24"/>
    <x v="3"/>
  </r>
  <r>
    <n v="2019"/>
    <s v="117"/>
    <s v="4470150"/>
    <m/>
    <n v="56889.64"/>
    <s v="EST-FR NITS EXPENSE"/>
    <n v="7"/>
    <m/>
    <s v="G0000117"/>
    <s v="PJM"/>
    <n v="0"/>
    <s v="2019-07-31"/>
    <s v="PJMTR_EST"/>
    <x v="2"/>
    <x v="1"/>
    <x v="24"/>
    <x v="3"/>
  </r>
  <r>
    <n v="2019"/>
    <s v="117"/>
    <s v="4470150"/>
    <m/>
    <n v="12959.8"/>
    <s v="Formula Rate Expenses"/>
    <n v="7"/>
    <m/>
    <s v="G0000117"/>
    <s v="PJM"/>
    <n v="0"/>
    <s v="2019-07-01"/>
    <s v="PJM_TEA_E"/>
    <x v="2"/>
    <x v="1"/>
    <x v="24"/>
    <x v="3"/>
  </r>
  <r>
    <n v="2019"/>
    <s v="117"/>
    <s v="4470150"/>
    <m/>
    <n v="-13174.72"/>
    <s v="Formula Rate Expenses"/>
    <n v="7"/>
    <m/>
    <s v="G0000117"/>
    <s v="PJM"/>
    <n v="0"/>
    <s v="2019-07-31"/>
    <s v="PJM_TEA_A"/>
    <x v="2"/>
    <x v="1"/>
    <x v="24"/>
    <x v="3"/>
  </r>
  <r>
    <n v="2019"/>
    <s v="117"/>
    <s v="4470150"/>
    <m/>
    <n v="-6311.09"/>
    <s v="Formula Rate Expenses"/>
    <n v="7"/>
    <m/>
    <s v="G0000117"/>
    <s v="PJM"/>
    <n v="0"/>
    <s v="2019-07-31"/>
    <s v="PJM_TEA_E"/>
    <x v="2"/>
    <x v="1"/>
    <x v="24"/>
    <x v="3"/>
  </r>
  <r>
    <n v="2019"/>
    <s v="117"/>
    <s v="4470150"/>
    <m/>
    <n v="1761"/>
    <s v="PJM PROV FOR REFUND"/>
    <n v="7"/>
    <m/>
    <s v="G0000117"/>
    <s v="PJM"/>
    <n v="0"/>
    <s v="2019-07-28"/>
    <s v="PJMTR_PROV"/>
    <x v="2"/>
    <x v="1"/>
    <x v="24"/>
    <x v="3"/>
  </r>
  <r>
    <n v="2019"/>
    <s v="117"/>
    <s v="4470150"/>
    <m/>
    <n v="20185"/>
    <s v="PJM PROV FOR REFUND"/>
    <n v="7"/>
    <m/>
    <s v="G0000117"/>
    <s v="PJM"/>
    <n v="0"/>
    <s v="2019-07-28"/>
    <s v="PJM_PROV"/>
    <x v="2"/>
    <x v="1"/>
    <x v="24"/>
    <x v="3"/>
  </r>
  <r>
    <n v="2019"/>
    <s v="117"/>
    <s v="4470150"/>
    <m/>
    <n v="1413"/>
    <s v="PJM PROV FOR REFUND"/>
    <n v="7"/>
    <m/>
    <s v="G0000117"/>
    <s v="PJM"/>
    <n v="0"/>
    <s v="2019-07-29"/>
    <s v="PJMTR_PROV"/>
    <x v="2"/>
    <x v="1"/>
    <x v="24"/>
    <x v="3"/>
  </r>
  <r>
    <n v="2019"/>
    <s v="117"/>
    <s v="4470150"/>
    <m/>
    <n v="17381"/>
    <s v="PJM PROV FOR REFUND"/>
    <n v="7"/>
    <m/>
    <s v="G0000117"/>
    <s v="PJM"/>
    <n v="0"/>
    <s v="2019-07-29"/>
    <s v="PJM_PROV"/>
    <x v="2"/>
    <x v="1"/>
    <x v="24"/>
    <x v="3"/>
  </r>
  <r>
    <n v="2019"/>
    <s v="117"/>
    <s v="4470150"/>
    <m/>
    <n v="1961.3"/>
    <s v="PJM PROV FOR REFUND"/>
    <n v="7"/>
    <m/>
    <s v="G0000117"/>
    <s v="PJM"/>
    <n v="0"/>
    <s v="2019-07-31"/>
    <s v="PJMTR_PROV"/>
    <x v="2"/>
    <x v="1"/>
    <x v="24"/>
    <x v="3"/>
  </r>
  <r>
    <n v="2019"/>
    <s v="117"/>
    <s v="4470150"/>
    <m/>
    <n v="714.98"/>
    <s v="PJM PROV FOR REFUND"/>
    <n v="7"/>
    <m/>
    <s v="G0000117"/>
    <s v="PJM"/>
    <n v="0"/>
    <s v="2019-07-31"/>
    <s v="PJM_PROV"/>
    <x v="2"/>
    <x v="1"/>
    <x v="24"/>
    <x v="3"/>
  </r>
  <r>
    <n v="2019"/>
    <s v="117"/>
    <s v="4470150"/>
    <m/>
    <n v="-64225.14"/>
    <s v="RECORD ESTIMATED PJM REVENUE"/>
    <n v="7"/>
    <m/>
    <s v="G0000117"/>
    <s v="PJM"/>
    <n v="0"/>
    <s v="2019-07-01"/>
    <s v="PJMTR_N_E"/>
    <x v="2"/>
    <x v="1"/>
    <x v="24"/>
    <x v="3"/>
  </r>
  <r>
    <n v="2019"/>
    <s v="117"/>
    <s v="4470150"/>
    <m/>
    <n v="66323.7"/>
    <s v="RECORD ESTIMATED PJM REVENUE"/>
    <n v="7"/>
    <m/>
    <s v="G0000117"/>
    <s v="PJM"/>
    <n v="0"/>
    <s v="2019-07-31"/>
    <s v="PJMTR_N_E"/>
    <x v="2"/>
    <x v="1"/>
    <x v="24"/>
    <x v="3"/>
  </r>
  <r>
    <n v="2019"/>
    <s v="117"/>
    <s v="4470150"/>
    <m/>
    <n v="-17380.580000000002"/>
    <s v="REVERSAL OF JUNE ENTRY"/>
    <n v="7"/>
    <m/>
    <s v="G0000117"/>
    <s v="PJM"/>
    <n v="0"/>
    <s v="2019-07-06"/>
    <s v="PJM_PROV"/>
    <x v="2"/>
    <x v="1"/>
    <x v="24"/>
    <x v="3"/>
  </r>
  <r>
    <n v="2019"/>
    <s v="117"/>
    <s v="4470150"/>
    <m/>
    <n v="-1413"/>
    <s v="REVERSAL OF JUNE ENTRY"/>
    <n v="7"/>
    <m/>
    <s v="G0000117"/>
    <s v="PJM"/>
    <n v="0"/>
    <s v="2019-07-28"/>
    <s v="PJMTR_PROV"/>
    <x v="2"/>
    <x v="1"/>
    <x v="24"/>
    <x v="3"/>
  </r>
  <r>
    <n v="2019"/>
    <s v="117"/>
    <s v="4470150"/>
    <m/>
    <n v="-17381"/>
    <s v="REVERSAL OF JUNE ENTRY"/>
    <n v="7"/>
    <m/>
    <s v="G0000117"/>
    <s v="PJM"/>
    <n v="0"/>
    <s v="2019-07-28"/>
    <s v="PJM_PROV"/>
    <x v="2"/>
    <x v="1"/>
    <x v="24"/>
    <x v="3"/>
  </r>
  <r>
    <n v="2019"/>
    <s v="117"/>
    <s v="4470150"/>
    <m/>
    <n v="-1413"/>
    <s v="REVERSAL OF JUNE ENTRY"/>
    <n v="7"/>
    <m/>
    <s v="G0000117"/>
    <s v="PJM"/>
    <n v="0"/>
    <s v="2019-07-29"/>
    <s v="PJMTR_PROV"/>
    <x v="2"/>
    <x v="1"/>
    <x v="24"/>
    <x v="3"/>
  </r>
  <r>
    <n v="2019"/>
    <s v="117"/>
    <s v="4470151"/>
    <s v="250"/>
    <n v="-2794.8"/>
    <s v="AEPSC-AUC MAR 2018 12 MO"/>
    <n v="7"/>
    <s v="KWH"/>
    <s v="G0000117"/>
    <s v="OHPA2"/>
    <n v="-53735.86"/>
    <s v="2019-07-01"/>
    <s v="EPOHAUCT"/>
    <x v="0"/>
    <x v="0"/>
    <x v="25"/>
    <x v="0"/>
  </r>
  <r>
    <n v="2019"/>
    <s v="117"/>
    <s v="4470151"/>
    <s v="250"/>
    <n v="2790.9"/>
    <s v="AEPSC-AUC MAR 2018 12 MO"/>
    <n v="7"/>
    <s v="KWH"/>
    <s v="G0000117"/>
    <s v="OHPA2"/>
    <n v="53735.86"/>
    <s v="2019-07-31"/>
    <s v="EP8OHAUCT"/>
    <x v="0"/>
    <x v="0"/>
    <x v="25"/>
    <x v="0"/>
  </r>
  <r>
    <n v="2019"/>
    <s v="117"/>
    <s v="4470151"/>
    <s v="250"/>
    <n v="-240.24"/>
    <s v="AEPSC-AUC MAR 2018 12 MO"/>
    <n v="7"/>
    <s v="KWH"/>
    <s v="G0000117"/>
    <s v="OHPA2"/>
    <n v="-4619.1000000000004"/>
    <s v="2019-07-31"/>
    <s v="EPOHAUCT"/>
    <x v="0"/>
    <x v="0"/>
    <x v="25"/>
    <x v="0"/>
  </r>
  <r>
    <n v="2019"/>
    <s v="117"/>
    <s v="4470151"/>
    <s v="250"/>
    <n v="71963.990000000005"/>
    <s v="AEPSC-AUC MAR 2018 24 MO"/>
    <n v="7"/>
    <s v="KWH"/>
    <s v="G0000117"/>
    <s v="OHPA2"/>
    <n v="1490246.26"/>
    <s v="2019-07-01"/>
    <s v="EPOHAUCT"/>
    <x v="0"/>
    <x v="0"/>
    <x v="25"/>
    <x v="0"/>
  </r>
  <r>
    <n v="2019"/>
    <s v="117"/>
    <s v="4470151"/>
    <s v="250"/>
    <n v="-71971.8"/>
    <s v="AEPSC-AUC MAR 2018 24 MO"/>
    <n v="7"/>
    <s v="KWH"/>
    <s v="G0000117"/>
    <s v="OHPA2"/>
    <n v="-1490246.26"/>
    <s v="2019-07-31"/>
    <s v="EP8OHAUCT"/>
    <x v="0"/>
    <x v="0"/>
    <x v="25"/>
    <x v="0"/>
  </r>
  <r>
    <n v="2019"/>
    <s v="117"/>
    <s v="4470151"/>
    <s v="250"/>
    <n v="-105082.07"/>
    <s v="AEPSC-AUC MAR 2018 24 MO"/>
    <n v="7"/>
    <s v="KWH"/>
    <s v="G0000117"/>
    <s v="OHPA2"/>
    <n v="-2176062.7799999998"/>
    <s v="2019-07-31"/>
    <s v="EPOHAUCT"/>
    <x v="0"/>
    <x v="0"/>
    <x v="25"/>
    <x v="0"/>
  </r>
  <r>
    <n v="2019"/>
    <s v="117"/>
    <s v="4470151"/>
    <s v="250"/>
    <n v="111752.43"/>
    <s v="AEPSC-AUC MAR 2019 12 MO"/>
    <n v="7"/>
    <s v="KWH"/>
    <s v="G0000117"/>
    <s v="OHPA2"/>
    <n v="2396577.9900000002"/>
    <s v="2019-07-01"/>
    <s v="EPOHAUCT"/>
    <x v="0"/>
    <x v="0"/>
    <x v="25"/>
    <x v="0"/>
  </r>
  <r>
    <n v="2019"/>
    <s v="117"/>
    <s v="4470151"/>
    <s v="250"/>
    <n v="-111752.43"/>
    <s v="AEPSC-AUC MAR 2019 12 MO"/>
    <n v="7"/>
    <s v="KWH"/>
    <s v="G0000117"/>
    <s v="OHPA2"/>
    <n v="-2396577.9900000002"/>
    <s v="2019-07-31"/>
    <s v="EP8OHAUCT"/>
    <x v="0"/>
    <x v="0"/>
    <x v="25"/>
    <x v="0"/>
  </r>
  <r>
    <n v="2019"/>
    <s v="117"/>
    <s v="4470151"/>
    <s v="250"/>
    <n v="-151558.69"/>
    <s v="AEPSC-AUC MAR 2019 12 MO"/>
    <n v="7"/>
    <s v="KWH"/>
    <s v="G0000117"/>
    <s v="OHPA2"/>
    <n v="-3250240.07"/>
    <s v="2019-07-31"/>
    <s v="EPOHAUCT"/>
    <x v="0"/>
    <x v="0"/>
    <x v="25"/>
    <x v="0"/>
  </r>
  <r>
    <n v="2019"/>
    <s v="117"/>
    <s v="4470175"/>
    <m/>
    <n v="-8517.34"/>
    <s v="FERC"/>
    <n v="7"/>
    <m/>
    <s v="G0000117"/>
    <s v="ADJUST"/>
    <n v="0"/>
    <s v="2019-07-31"/>
    <s v="MRGN_BCKTE"/>
    <x v="0"/>
    <x v="0"/>
    <x v="26"/>
    <x v="4"/>
  </r>
  <r>
    <n v="2019"/>
    <s v="117"/>
    <s v="4470175"/>
    <m/>
    <n v="-1124785.95"/>
    <s v="KPCO"/>
    <n v="7"/>
    <m/>
    <s v="G0000117"/>
    <s v="ADJUST"/>
    <n v="0"/>
    <s v="2019-07-31"/>
    <s v="MRGN_BCKTE"/>
    <x v="0"/>
    <x v="0"/>
    <x v="26"/>
    <x v="4"/>
  </r>
  <r>
    <n v="2019"/>
    <s v="117"/>
    <s v="4470176"/>
    <m/>
    <n v="8517.34"/>
    <s v="FERC"/>
    <n v="7"/>
    <m/>
    <s v="G0000117"/>
    <s v="ADJUST"/>
    <n v="0"/>
    <s v="2019-07-31"/>
    <s v="MRGN_BCKTE"/>
    <x v="0"/>
    <x v="0"/>
    <x v="26"/>
    <x v="4"/>
  </r>
  <r>
    <n v="2019"/>
    <s v="117"/>
    <s v="4470176"/>
    <m/>
    <n v="1124785.95"/>
    <s v="KPCO"/>
    <n v="7"/>
    <m/>
    <s v="G0000117"/>
    <s v="ADJUST"/>
    <n v="0"/>
    <s v="2019-07-31"/>
    <s v="MRGN_BCKTE"/>
    <x v="0"/>
    <x v="0"/>
    <x v="26"/>
    <x v="4"/>
  </r>
  <r>
    <n v="2019"/>
    <s v="117"/>
    <s v="4470206"/>
    <m/>
    <n v="2449.37"/>
    <s v="2220 - Transmission Losses Cre"/>
    <n v="7"/>
    <m/>
    <s v="G0000117"/>
    <s v="PJM"/>
    <n v="0"/>
    <s v="2019-07-01"/>
    <s v="PJM_ER6115"/>
    <x v="0"/>
    <x v="0"/>
    <x v="0"/>
    <x v="0"/>
  </r>
  <r>
    <n v="2019"/>
    <s v="117"/>
    <s v="4470206"/>
    <m/>
    <n v="-4414.76"/>
    <s v="2220 - Transmission Losses Cre"/>
    <n v="7"/>
    <m/>
    <s v="G0000117"/>
    <s v="PJM"/>
    <n v="0"/>
    <s v="2019-07-31"/>
    <s v="PJM_A_6120"/>
    <x v="0"/>
    <x v="0"/>
    <x v="0"/>
    <x v="0"/>
  </r>
  <r>
    <n v="2019"/>
    <s v="117"/>
    <s v="4470206"/>
    <m/>
    <n v="-37104.699999999997"/>
    <s v="2220 - Transmission Losses Cre"/>
    <n v="7"/>
    <m/>
    <s v="G0000117"/>
    <s v="PJM"/>
    <n v="0"/>
    <s v="2019-07-31"/>
    <s v="PJM_E_0201"/>
    <x v="0"/>
    <x v="0"/>
    <x v="0"/>
    <x v="0"/>
  </r>
  <r>
    <n v="2019"/>
    <s v="117"/>
    <s v="4470206"/>
    <m/>
    <n v="0.08"/>
    <s v="2220A - Adj. to Transmission L"/>
    <n v="7"/>
    <m/>
    <s v="G0000117"/>
    <s v="PJM"/>
    <n v="0"/>
    <s v="2019-07-31"/>
    <s v="PJM_A_6120"/>
    <x v="0"/>
    <x v="0"/>
    <x v="0"/>
    <x v="0"/>
  </r>
  <r>
    <n v="2019"/>
    <s v="117"/>
    <s v="4470209"/>
    <m/>
    <n v="-25158.51"/>
    <s v="1220 - Day-Ahead Transmission"/>
    <n v="7"/>
    <m/>
    <s v="G0000117"/>
    <s v="PJM"/>
    <n v="0"/>
    <s v="2019-07-01"/>
    <s v="PJM_ER6115"/>
    <x v="0"/>
    <x v="0"/>
    <x v="0"/>
    <x v="0"/>
  </r>
  <r>
    <n v="2019"/>
    <s v="117"/>
    <s v="4470209"/>
    <m/>
    <n v="25429.09"/>
    <s v="1220 - Day-Ahead Transmission"/>
    <n v="7"/>
    <m/>
    <s v="G0000117"/>
    <s v="PJM"/>
    <n v="0"/>
    <s v="2019-07-31"/>
    <s v="PJM_A_6120"/>
    <x v="0"/>
    <x v="0"/>
    <x v="0"/>
    <x v="0"/>
  </r>
  <r>
    <n v="2019"/>
    <s v="117"/>
    <s v="4470209"/>
    <m/>
    <n v="223143.8"/>
    <s v="1220 - Day-Ahead Transmission"/>
    <n v="7"/>
    <m/>
    <s v="G0000117"/>
    <s v="PJM"/>
    <n v="0"/>
    <s v="2019-07-31"/>
    <s v="PJM_E_0201"/>
    <x v="0"/>
    <x v="0"/>
    <x v="0"/>
    <x v="0"/>
  </r>
  <r>
    <n v="2019"/>
    <s v="117"/>
    <s v="4470209"/>
    <m/>
    <n v="-1759.32"/>
    <s v="1225 - Balancing Transmission"/>
    <n v="7"/>
    <m/>
    <s v="G0000117"/>
    <s v="PJM"/>
    <n v="0"/>
    <s v="2019-07-01"/>
    <s v="PJM_ER6115"/>
    <x v="0"/>
    <x v="0"/>
    <x v="0"/>
    <x v="0"/>
  </r>
  <r>
    <n v="2019"/>
    <s v="117"/>
    <s v="4470209"/>
    <m/>
    <n v="1770.85"/>
    <s v="1225 - Balancing Transmission"/>
    <n v="7"/>
    <m/>
    <s v="G0000117"/>
    <s v="PJM"/>
    <n v="0"/>
    <s v="2019-07-31"/>
    <s v="PJM_A_6120"/>
    <x v="0"/>
    <x v="0"/>
    <x v="0"/>
    <x v="0"/>
  </r>
  <r>
    <n v="2019"/>
    <s v="117"/>
    <s v="4470209"/>
    <m/>
    <n v="5104.32"/>
    <s v="1225 - Balancing Transmission"/>
    <n v="7"/>
    <m/>
    <s v="G0000117"/>
    <s v="PJM"/>
    <n v="0"/>
    <s v="2019-07-31"/>
    <s v="PJM_E_0201"/>
    <x v="0"/>
    <x v="0"/>
    <x v="0"/>
    <x v="0"/>
  </r>
  <r>
    <n v="2019"/>
    <s v="117"/>
    <s v="4470214"/>
    <m/>
    <n v="581.35"/>
    <s v="2365 - Day-Ahead Scheduling Re"/>
    <n v="7"/>
    <m/>
    <s v="G0000117"/>
    <s v="PJM"/>
    <n v="0"/>
    <s v="2019-07-01"/>
    <s v="PJM_ER6115"/>
    <x v="0"/>
    <x v="0"/>
    <x v="0"/>
    <x v="0"/>
  </r>
  <r>
    <n v="2019"/>
    <s v="117"/>
    <s v="4470214"/>
    <m/>
    <n v="-8507.56"/>
    <s v="2365 - Day-Ahead Scheduling Re"/>
    <n v="7"/>
    <m/>
    <s v="G0000117"/>
    <s v="PJM"/>
    <n v="0"/>
    <s v="2019-07-31"/>
    <s v="PJM_A_6120"/>
    <x v="0"/>
    <x v="0"/>
    <x v="0"/>
    <x v="0"/>
  </r>
  <r>
    <n v="2019"/>
    <s v="117"/>
    <s v="4470214"/>
    <m/>
    <n v="-9886.2199999999993"/>
    <s v="2365 - Day-Ahead Scheduling Re"/>
    <n v="7"/>
    <m/>
    <s v="G0000117"/>
    <s v="PJM"/>
    <n v="0"/>
    <s v="2019-07-31"/>
    <s v="PJM_E_0201"/>
    <x v="0"/>
    <x v="0"/>
    <x v="0"/>
    <x v="0"/>
  </r>
  <r>
    <n v="2019"/>
    <s v="117"/>
    <s v="4470214"/>
    <m/>
    <n v="0"/>
    <s v="Quarterly Reclass of State Jur"/>
    <n v="7"/>
    <m/>
    <s v="G0000117"/>
    <s v="NASIA"/>
    <n v="0"/>
    <s v="2019-07-31"/>
    <s v="AJETXINCON"/>
    <x v="0"/>
    <x v="0"/>
    <x v="30"/>
    <x v="5"/>
  </r>
  <r>
    <n v="2019"/>
    <s v="117"/>
    <s v="4470215"/>
    <m/>
    <n v="-309.77"/>
    <s v="1365 - Day-Ahead Scheduling Re"/>
    <n v="7"/>
    <m/>
    <s v="G0000117"/>
    <s v="PJM"/>
    <n v="0"/>
    <s v="2019-07-01"/>
    <s v="PJM_ER6115"/>
    <x v="0"/>
    <x v="0"/>
    <x v="0"/>
    <x v="0"/>
  </r>
  <r>
    <n v="2019"/>
    <s v="117"/>
    <s v="4470215"/>
    <m/>
    <n v="4875.55"/>
    <s v="1365 - Day-Ahead Scheduling Re"/>
    <n v="7"/>
    <m/>
    <s v="G0000117"/>
    <s v="PJM"/>
    <n v="0"/>
    <s v="2019-07-31"/>
    <s v="PJM_A_6120"/>
    <x v="0"/>
    <x v="0"/>
    <x v="0"/>
    <x v="0"/>
  </r>
  <r>
    <n v="2019"/>
    <s v="117"/>
    <s v="4470215"/>
    <m/>
    <n v="5850.96"/>
    <s v="1365 - Day-Ahead Scheduling Re"/>
    <n v="7"/>
    <m/>
    <s v="G0000117"/>
    <s v="PJM"/>
    <n v="0"/>
    <s v="2019-07-31"/>
    <s v="PJM_E_0201"/>
    <x v="0"/>
    <x v="0"/>
    <x v="0"/>
    <x v="0"/>
  </r>
  <r>
    <n v="2019"/>
    <s v="117"/>
    <s v="4470215"/>
    <m/>
    <n v="-0.28999999999999998"/>
    <s v="1365A - Adj. to Day-ahead Sche"/>
    <n v="7"/>
    <m/>
    <s v="G0000117"/>
    <s v="PJM"/>
    <n v="0"/>
    <s v="2019-07-31"/>
    <s v="PJM_A_6120"/>
    <x v="0"/>
    <x v="0"/>
    <x v="0"/>
    <x v="0"/>
  </r>
  <r>
    <n v="2019"/>
    <s v="117"/>
    <s v="4470215"/>
    <m/>
    <n v="0"/>
    <s v="Quarterly Reclass of State Jur"/>
    <n v="7"/>
    <m/>
    <s v="G0000117"/>
    <s v="NASIA"/>
    <n v="0"/>
    <s v="2019-07-31"/>
    <s v="AJETXINCON"/>
    <x v="0"/>
    <x v="0"/>
    <x v="30"/>
    <x v="5"/>
  </r>
  <r>
    <n v="2019"/>
    <s v="117"/>
    <s v="4470220"/>
    <m/>
    <n v="-15328.31"/>
    <s v="1340 - Regulation and Frequenc"/>
    <n v="7"/>
    <m/>
    <s v="G0000117"/>
    <s v="PJM"/>
    <n v="0"/>
    <s v="2019-07-01"/>
    <s v="PJM_ER6115"/>
    <x v="0"/>
    <x v="0"/>
    <x v="0"/>
    <x v="0"/>
  </r>
  <r>
    <n v="2019"/>
    <s v="117"/>
    <s v="4470220"/>
    <m/>
    <n v="20729.93"/>
    <s v="1340 - Regulation and Frequenc"/>
    <n v="7"/>
    <m/>
    <s v="G0000117"/>
    <s v="PJM"/>
    <n v="0"/>
    <s v="2019-07-31"/>
    <s v="PJM_A_6120"/>
    <x v="0"/>
    <x v="0"/>
    <x v="0"/>
    <x v="0"/>
  </r>
  <r>
    <n v="2019"/>
    <s v="117"/>
    <s v="4470220"/>
    <m/>
    <n v="45319.41"/>
    <s v="1340 - Regulation and Frequenc"/>
    <n v="7"/>
    <m/>
    <s v="G0000117"/>
    <s v="PJM"/>
    <n v="0"/>
    <s v="2019-07-31"/>
    <s v="PJM_E_0201"/>
    <x v="0"/>
    <x v="0"/>
    <x v="0"/>
    <x v="0"/>
  </r>
  <r>
    <n v="2019"/>
    <s v="117"/>
    <s v="4470220"/>
    <m/>
    <n v="8.6199999999999992"/>
    <s v="1340A - Adj. to Regulation and"/>
    <n v="7"/>
    <m/>
    <s v="G0000117"/>
    <s v="PJM"/>
    <n v="0"/>
    <s v="2019-07-31"/>
    <s v="PJM_A_6120"/>
    <x v="0"/>
    <x v="0"/>
    <x v="0"/>
    <x v="0"/>
  </r>
  <r>
    <n v="2019"/>
    <s v="117"/>
    <s v="4470220"/>
    <m/>
    <n v="25330.47"/>
    <s v="2340 - Regulation and Frequenc"/>
    <n v="7"/>
    <m/>
    <s v="G0000117"/>
    <s v="PJM"/>
    <n v="0"/>
    <s v="2019-07-01"/>
    <s v="PJM_ER6115"/>
    <x v="0"/>
    <x v="0"/>
    <x v="0"/>
    <x v="0"/>
  </r>
  <r>
    <n v="2019"/>
    <s v="117"/>
    <s v="4470220"/>
    <m/>
    <n v="-37301.949999999997"/>
    <s v="2340 - Regulation and Frequenc"/>
    <n v="7"/>
    <m/>
    <s v="G0000117"/>
    <s v="PJM"/>
    <n v="0"/>
    <s v="2019-07-31"/>
    <s v="PJM_A_6120"/>
    <x v="0"/>
    <x v="0"/>
    <x v="0"/>
    <x v="0"/>
  </r>
  <r>
    <n v="2019"/>
    <s v="117"/>
    <s v="4470220"/>
    <m/>
    <n v="-85593.76"/>
    <s v="2340 - Regulation and Frequenc"/>
    <n v="7"/>
    <m/>
    <s v="G0000117"/>
    <s v="PJM"/>
    <n v="0"/>
    <s v="2019-07-31"/>
    <s v="PJM_E_0201"/>
    <x v="0"/>
    <x v="0"/>
    <x v="0"/>
    <x v="0"/>
  </r>
  <r>
    <n v="2019"/>
    <s v="117"/>
    <s v="4470220"/>
    <m/>
    <n v="-70.36"/>
    <s v="2340A - Adj. to Regulation and"/>
    <n v="7"/>
    <m/>
    <s v="G0000117"/>
    <s v="PJM"/>
    <n v="0"/>
    <s v="2019-07-31"/>
    <s v="PJM_A_6120"/>
    <x v="0"/>
    <x v="0"/>
    <x v="0"/>
    <x v="0"/>
  </r>
  <r>
    <n v="2019"/>
    <s v="117"/>
    <s v="4470220"/>
    <m/>
    <n v="0"/>
    <s v="Quarterly Reclass of State Jur"/>
    <n v="7"/>
    <m/>
    <s v="G0000117"/>
    <s v="NASIA"/>
    <n v="0"/>
    <s v="2019-07-31"/>
    <s v="AJETXINCON"/>
    <x v="0"/>
    <x v="0"/>
    <x v="30"/>
    <x v="5"/>
  </r>
  <r>
    <n v="2019"/>
    <s v="117"/>
    <s v="4470221"/>
    <m/>
    <n v="-454.24"/>
    <s v="1360 - Synchronized Reserve Ti"/>
    <n v="7"/>
    <m/>
    <s v="G0000117"/>
    <s v="PJM"/>
    <n v="0"/>
    <s v="2019-07-01"/>
    <s v="PJM_ER6115"/>
    <x v="0"/>
    <x v="0"/>
    <x v="0"/>
    <x v="0"/>
  </r>
  <r>
    <n v="2019"/>
    <s v="117"/>
    <s v="4470221"/>
    <m/>
    <n v="496.99"/>
    <s v="1360 - Synchronized Reserve Ti"/>
    <n v="7"/>
    <m/>
    <s v="G0000117"/>
    <s v="PJM"/>
    <n v="0"/>
    <s v="2019-07-31"/>
    <s v="PJM_A_6120"/>
    <x v="0"/>
    <x v="0"/>
    <x v="0"/>
    <x v="0"/>
  </r>
  <r>
    <n v="2019"/>
    <s v="117"/>
    <s v="4470221"/>
    <m/>
    <n v="4439.49"/>
    <s v="1360 - Synchronized Reserve Ti"/>
    <n v="7"/>
    <m/>
    <s v="G0000117"/>
    <s v="PJM"/>
    <n v="0"/>
    <s v="2019-07-31"/>
    <s v="PJM_E_0201"/>
    <x v="0"/>
    <x v="0"/>
    <x v="0"/>
    <x v="0"/>
  </r>
  <r>
    <n v="2019"/>
    <s v="117"/>
    <s v="4470221"/>
    <m/>
    <n v="880.82"/>
    <s v="2360 - Synchronized Reserve Ti"/>
    <n v="7"/>
    <m/>
    <s v="G0000117"/>
    <s v="PJM"/>
    <n v="0"/>
    <s v="2019-07-01"/>
    <s v="PJM_ER6115"/>
    <x v="0"/>
    <x v="0"/>
    <x v="0"/>
    <x v="0"/>
  </r>
  <r>
    <n v="2019"/>
    <s v="117"/>
    <s v="4470221"/>
    <m/>
    <n v="-933.58"/>
    <s v="2360 - Synchronized Reserve Ti"/>
    <n v="7"/>
    <m/>
    <s v="G0000117"/>
    <s v="PJM"/>
    <n v="0"/>
    <s v="2019-07-31"/>
    <s v="PJM_A_6120"/>
    <x v="0"/>
    <x v="0"/>
    <x v="0"/>
    <x v="0"/>
  </r>
  <r>
    <n v="2019"/>
    <s v="117"/>
    <s v="4470221"/>
    <m/>
    <n v="-8138.36"/>
    <s v="2360 - Synchronized Reserve Ti"/>
    <n v="7"/>
    <m/>
    <s v="G0000117"/>
    <s v="PJM"/>
    <n v="0"/>
    <s v="2019-07-31"/>
    <s v="PJM_E_0201"/>
    <x v="0"/>
    <x v="0"/>
    <x v="0"/>
    <x v="0"/>
  </r>
  <r>
    <n v="2019"/>
    <s v="117"/>
    <s v="4470221"/>
    <m/>
    <n v="0"/>
    <s v="Quarterly Reclass of State Jur"/>
    <n v="7"/>
    <m/>
    <s v="G0000117"/>
    <s v="NASIA"/>
    <n v="0"/>
    <s v="2019-07-31"/>
    <s v="AJETXINCON"/>
    <x v="0"/>
    <x v="0"/>
    <x v="30"/>
    <x v="5"/>
  </r>
  <r>
    <n v="2019"/>
    <s v="117"/>
    <s v="4470222"/>
    <m/>
    <n v="8560.5400000000009"/>
    <s v="1330 - Reactive Supply and Vol"/>
    <n v="7"/>
    <m/>
    <s v="G0000117"/>
    <s v="PJM"/>
    <n v="0"/>
    <s v="2019-07-31"/>
    <s v="PJM_A_6120"/>
    <x v="0"/>
    <x v="0"/>
    <x v="0"/>
    <x v="0"/>
  </r>
  <r>
    <n v="2019"/>
    <s v="117"/>
    <s v="4470222"/>
    <m/>
    <n v="-13494.58"/>
    <s v="1330A - Adj. to Reactive Suppl"/>
    <n v="7"/>
    <m/>
    <s v="G0000117"/>
    <s v="PJM"/>
    <n v="0"/>
    <s v="2019-07-31"/>
    <s v="PJM_A_6120"/>
    <x v="0"/>
    <x v="0"/>
    <x v="0"/>
    <x v="0"/>
  </r>
  <r>
    <n v="2019"/>
    <s v="117"/>
    <s v="4470222"/>
    <m/>
    <n v="-3985.77"/>
    <s v="2330 - Reactive Supply and Vol"/>
    <n v="7"/>
    <m/>
    <s v="G0000117"/>
    <s v="PJM"/>
    <n v="0"/>
    <s v="2019-07-31"/>
    <s v="PJM_A_6120"/>
    <x v="0"/>
    <x v="0"/>
    <x v="0"/>
    <x v="0"/>
  </r>
  <r>
    <n v="2019"/>
    <s v="180"/>
    <s v="4470150"/>
    <m/>
    <n v="-41016.47"/>
    <s v="COOH2 JUL 19"/>
    <n v="7"/>
    <m/>
    <s v="G0000180"/>
    <s v="COOH2"/>
    <n v="0"/>
    <s v="2019-07-31"/>
    <s v="DEDE_E1905"/>
    <x v="0"/>
    <x v="1"/>
    <x v="16"/>
    <x v="1"/>
  </r>
  <r>
    <n v="2019"/>
    <s v="180"/>
    <s v="4470150"/>
    <m/>
    <n v="39868.370000000003"/>
    <s v="COOH2 JUN 19"/>
    <n v="7"/>
    <m/>
    <s v="G0000180"/>
    <s v="COOH2"/>
    <n v="0"/>
    <s v="2019-07-31"/>
    <s v="DEDEER8702"/>
    <x v="0"/>
    <x v="1"/>
    <x v="16"/>
    <x v="1"/>
  </r>
  <r>
    <n v="2019"/>
    <s v="180"/>
    <s v="4470150"/>
    <m/>
    <n v="-39804.400000000001"/>
    <s v="COOH2 JUN 19"/>
    <n v="7"/>
    <m/>
    <s v="G0000180"/>
    <s v="COOH2"/>
    <n v="0"/>
    <s v="2019-07-31"/>
    <s v="DEDE_A8708"/>
    <x v="0"/>
    <x v="1"/>
    <x v="16"/>
    <x v="1"/>
  </r>
  <r>
    <n v="2019"/>
    <s v="180"/>
    <s v="4470150"/>
    <m/>
    <n v="-84821.67"/>
    <s v="VANC2 JUL 19"/>
    <n v="7"/>
    <m/>
    <s v="G0000180"/>
    <s v="VANC2"/>
    <n v="0"/>
    <s v="2019-07-31"/>
    <s v="DEDE_E1905"/>
    <x v="0"/>
    <x v="1"/>
    <x v="17"/>
    <x v="2"/>
  </r>
  <r>
    <n v="2019"/>
    <s v="180"/>
    <s v="4470150"/>
    <m/>
    <n v="82183.86"/>
    <s v="VANC2 JUN 19"/>
    <n v="7"/>
    <m/>
    <s v="G0000180"/>
    <s v="VANC2"/>
    <n v="0"/>
    <s v="2019-07-31"/>
    <s v="DEDEER8702"/>
    <x v="0"/>
    <x v="1"/>
    <x v="17"/>
    <x v="2"/>
  </r>
  <r>
    <n v="2019"/>
    <s v="180"/>
    <s v="4470150"/>
    <m/>
    <n v="-82032.929999999993"/>
    <s v="VANC2 JUN 19"/>
    <n v="7"/>
    <m/>
    <s v="G0000180"/>
    <s v="VANC2"/>
    <n v="0"/>
    <s v="2019-07-31"/>
    <s v="DEDE_A8708"/>
    <x v="0"/>
    <x v="1"/>
    <x v="17"/>
    <x v="2"/>
  </r>
  <r>
    <n v="2019"/>
    <s v="117"/>
    <s v="4470006"/>
    <m/>
    <n v="-1516.16"/>
    <s v="1140 - Non-Firm Point-to-Point"/>
    <n v="8"/>
    <m/>
    <s v="G0000117"/>
    <s v="PJM"/>
    <n v="0"/>
    <s v="2019-08-01"/>
    <s v="PJM_ER3704"/>
    <x v="0"/>
    <x v="0"/>
    <x v="0"/>
    <x v="0"/>
  </r>
  <r>
    <n v="2019"/>
    <s v="117"/>
    <s v="4470006"/>
    <m/>
    <n v="1725.29"/>
    <s v="1140 - Non-Firm Point-to-Point"/>
    <n v="8"/>
    <m/>
    <s v="G0000117"/>
    <s v="PJM"/>
    <n v="0"/>
    <s v="2019-08-31"/>
    <s v="PJM_A_3709"/>
    <x v="0"/>
    <x v="0"/>
    <x v="0"/>
    <x v="0"/>
  </r>
  <r>
    <n v="2019"/>
    <s v="117"/>
    <s v="4470006"/>
    <m/>
    <n v="-20233.3"/>
    <s v="1200 - Day-Ahead Spot Market E"/>
    <n v="8"/>
    <s v="KWH"/>
    <s v="G0000117"/>
    <s v="PJM"/>
    <n v="-601432"/>
    <s v="2019-08-01"/>
    <s v="PJM_ER3704"/>
    <x v="0"/>
    <x v="0"/>
    <x v="0"/>
    <x v="0"/>
  </r>
  <r>
    <n v="2019"/>
    <s v="117"/>
    <s v="4470006"/>
    <m/>
    <n v="19855.63"/>
    <s v="1200 - Day-Ahead Spot Market E"/>
    <n v="8"/>
    <s v="KWH"/>
    <s v="G0000117"/>
    <s v="PJM"/>
    <n v="292620"/>
    <s v="2019-08-31"/>
    <s v="PJM_A_3709"/>
    <x v="0"/>
    <x v="0"/>
    <x v="0"/>
    <x v="0"/>
  </r>
  <r>
    <n v="2019"/>
    <s v="117"/>
    <s v="4470006"/>
    <m/>
    <n v="24883.37"/>
    <s v="1200 - Day-Ahead Spot Market E"/>
    <n v="8"/>
    <s v="KWH"/>
    <s v="G0000117"/>
    <s v="PJM"/>
    <n v="146707"/>
    <s v="2019-08-31"/>
    <s v="PJM_E_7438"/>
    <x v="0"/>
    <x v="0"/>
    <x v="0"/>
    <x v="0"/>
  </r>
  <r>
    <n v="2019"/>
    <s v="117"/>
    <s v="4470006"/>
    <m/>
    <n v="-15.47"/>
    <s v="1205 - Balancing Spot Market E"/>
    <n v="8"/>
    <s v="KWH"/>
    <s v="G0000117"/>
    <s v="PJM"/>
    <n v="-683"/>
    <s v="2019-08-01"/>
    <s v="PJM_ER3704"/>
    <x v="0"/>
    <x v="0"/>
    <x v="0"/>
    <x v="0"/>
  </r>
  <r>
    <n v="2019"/>
    <s v="117"/>
    <s v="4470006"/>
    <m/>
    <n v="-3169.51"/>
    <s v="1205 - Balancing Spot Market E"/>
    <n v="8"/>
    <s v="KWH"/>
    <s v="G0000117"/>
    <s v="PJM"/>
    <n v="-174694"/>
    <s v="2019-08-31"/>
    <s v="PJM_A_3709"/>
    <x v="0"/>
    <x v="0"/>
    <x v="0"/>
    <x v="0"/>
  </r>
  <r>
    <n v="2019"/>
    <s v="117"/>
    <s v="4470006"/>
    <m/>
    <n v="162.28"/>
    <s v="1210 - Day-Ahead Transmission"/>
    <n v="8"/>
    <m/>
    <s v="G0000117"/>
    <s v="PJM"/>
    <n v="0"/>
    <s v="2019-08-01"/>
    <s v="PJM_ER3704"/>
    <x v="0"/>
    <x v="0"/>
    <x v="0"/>
    <x v="0"/>
  </r>
  <r>
    <n v="2019"/>
    <s v="117"/>
    <s v="4470006"/>
    <m/>
    <n v="-162.11000000000001"/>
    <s v="1210 - Day-Ahead Transmission"/>
    <n v="8"/>
    <m/>
    <s v="G0000117"/>
    <s v="PJM"/>
    <n v="0"/>
    <s v="2019-08-31"/>
    <s v="PJM_A_3709"/>
    <x v="0"/>
    <x v="0"/>
    <x v="0"/>
    <x v="0"/>
  </r>
  <r>
    <n v="2019"/>
    <s v="117"/>
    <s v="4470006"/>
    <m/>
    <n v="31.02"/>
    <s v="1210 - Day-Ahead Transmission"/>
    <n v="8"/>
    <m/>
    <s v="G0000117"/>
    <s v="PJM"/>
    <n v="0"/>
    <s v="2019-08-31"/>
    <s v="PJM_E_7438"/>
    <x v="0"/>
    <x v="0"/>
    <x v="0"/>
    <x v="0"/>
  </r>
  <r>
    <n v="2019"/>
    <s v="117"/>
    <s v="4470006"/>
    <m/>
    <n v="20.89"/>
    <s v="1215 - Balancing Transmission"/>
    <n v="8"/>
    <m/>
    <s v="G0000117"/>
    <s v="PJM"/>
    <n v="0"/>
    <s v="2019-08-01"/>
    <s v="PJM_ER3704"/>
    <x v="0"/>
    <x v="0"/>
    <x v="0"/>
    <x v="0"/>
  </r>
  <r>
    <n v="2019"/>
    <s v="117"/>
    <s v="4470006"/>
    <m/>
    <n v="-52.75"/>
    <s v="1215 - Balancing Transmission"/>
    <n v="8"/>
    <m/>
    <s v="G0000117"/>
    <s v="PJM"/>
    <n v="0"/>
    <s v="2019-08-31"/>
    <s v="PJM_A_3709"/>
    <x v="0"/>
    <x v="0"/>
    <x v="0"/>
    <x v="0"/>
  </r>
  <r>
    <n v="2019"/>
    <s v="117"/>
    <s v="4470006"/>
    <m/>
    <n v="318.10000000000002"/>
    <s v="1220 - Day-Ahead Transmission"/>
    <n v="8"/>
    <m/>
    <s v="G0000117"/>
    <s v="PJM"/>
    <n v="0"/>
    <s v="2019-08-01"/>
    <s v="PJM_ER3704"/>
    <x v="0"/>
    <x v="0"/>
    <x v="0"/>
    <x v="0"/>
  </r>
  <r>
    <n v="2019"/>
    <s v="117"/>
    <s v="4470006"/>
    <m/>
    <n v="-309.87"/>
    <s v="1220 - Day-Ahead Transmission"/>
    <n v="8"/>
    <m/>
    <s v="G0000117"/>
    <s v="PJM"/>
    <n v="0"/>
    <s v="2019-08-31"/>
    <s v="PJM_A_3709"/>
    <x v="0"/>
    <x v="0"/>
    <x v="0"/>
    <x v="0"/>
  </r>
  <r>
    <n v="2019"/>
    <s v="117"/>
    <s v="4470006"/>
    <m/>
    <n v="-439.58"/>
    <s v="1220 - Day-Ahead Transmission"/>
    <n v="8"/>
    <m/>
    <s v="G0000117"/>
    <s v="PJM"/>
    <n v="0"/>
    <s v="2019-08-31"/>
    <s v="PJM_E_7438"/>
    <x v="0"/>
    <x v="0"/>
    <x v="0"/>
    <x v="0"/>
  </r>
  <r>
    <n v="2019"/>
    <s v="117"/>
    <s v="4470006"/>
    <m/>
    <n v="15.34"/>
    <s v="1225 - Balancing Transmission"/>
    <n v="8"/>
    <m/>
    <s v="G0000117"/>
    <s v="PJM"/>
    <n v="0"/>
    <s v="2019-08-01"/>
    <s v="PJM_ER3704"/>
    <x v="0"/>
    <x v="0"/>
    <x v="0"/>
    <x v="0"/>
  </r>
  <r>
    <n v="2019"/>
    <s v="117"/>
    <s v="4470006"/>
    <m/>
    <n v="65.28"/>
    <s v="1225 - Balancing Transmission"/>
    <n v="8"/>
    <m/>
    <s v="G0000117"/>
    <s v="PJM"/>
    <n v="0"/>
    <s v="2019-08-31"/>
    <s v="PJM_A_3709"/>
    <x v="0"/>
    <x v="0"/>
    <x v="0"/>
    <x v="0"/>
  </r>
  <r>
    <n v="2019"/>
    <s v="117"/>
    <s v="4470006"/>
    <m/>
    <n v="590.86"/>
    <s v="1330 - Reactive Supply and Vol"/>
    <n v="8"/>
    <m/>
    <s v="G0000117"/>
    <s v="PJM"/>
    <n v="0"/>
    <s v="2019-08-31"/>
    <s v="PJM_A_3709"/>
    <x v="0"/>
    <x v="0"/>
    <x v="0"/>
    <x v="0"/>
  </r>
  <r>
    <n v="2019"/>
    <s v="117"/>
    <s v="4470006"/>
    <m/>
    <n v="-0.09"/>
    <s v="1330A - Adj. to Reactive Suppl"/>
    <n v="8"/>
    <m/>
    <s v="G0000117"/>
    <s v="PJM"/>
    <n v="0"/>
    <s v="2019-08-31"/>
    <s v="PJM_A_3709"/>
    <x v="0"/>
    <x v="0"/>
    <x v="0"/>
    <x v="0"/>
  </r>
  <r>
    <n v="2019"/>
    <s v="117"/>
    <s v="4470006"/>
    <m/>
    <n v="-40.24"/>
    <s v="1375 - Balancing Operating Res"/>
    <n v="8"/>
    <m/>
    <s v="G0000117"/>
    <s v="PJM"/>
    <n v="0"/>
    <s v="2019-08-01"/>
    <s v="PJM_ER3704"/>
    <x v="0"/>
    <x v="0"/>
    <x v="0"/>
    <x v="0"/>
  </r>
  <r>
    <n v="2019"/>
    <s v="117"/>
    <s v="4470006"/>
    <m/>
    <n v="162.74"/>
    <s v="1375 - Balancing Operating Res"/>
    <n v="8"/>
    <m/>
    <s v="G0000117"/>
    <s v="PJM"/>
    <n v="0"/>
    <s v="2019-08-31"/>
    <s v="PJM_A_3709"/>
    <x v="0"/>
    <x v="0"/>
    <x v="0"/>
    <x v="0"/>
  </r>
  <r>
    <n v="2019"/>
    <s v="117"/>
    <s v="4470006"/>
    <m/>
    <n v="-0.04"/>
    <s v="1375A - Adj. to Balancing Oper"/>
    <n v="8"/>
    <m/>
    <s v="G0000117"/>
    <s v="PJM"/>
    <n v="0"/>
    <s v="2019-08-31"/>
    <s v="PJM_A_3709"/>
    <x v="0"/>
    <x v="0"/>
    <x v="0"/>
    <x v="0"/>
  </r>
  <r>
    <n v="2019"/>
    <s v="117"/>
    <s v="4470006"/>
    <m/>
    <n v="110.36"/>
    <s v="1380 - Black Start Service Cha"/>
    <n v="8"/>
    <m/>
    <s v="G0000117"/>
    <s v="PJM"/>
    <n v="0"/>
    <s v="2019-08-31"/>
    <s v="PJM_A_3709"/>
    <x v="0"/>
    <x v="0"/>
    <x v="0"/>
    <x v="0"/>
  </r>
  <r>
    <n v="2019"/>
    <s v="117"/>
    <s v="4470006"/>
    <m/>
    <n v="150.68"/>
    <s v="Broker Comm - Actual"/>
    <n v="8"/>
    <m/>
    <s v="G0000117"/>
    <s v="AMRX2"/>
    <n v="0"/>
    <s v="2019-08-31"/>
    <s v="CA0420"/>
    <x v="0"/>
    <x v="0"/>
    <x v="1"/>
    <x v="0"/>
  </r>
  <r>
    <n v="2019"/>
    <s v="117"/>
    <s v="4470006"/>
    <m/>
    <n v="285.45999999999998"/>
    <s v="Broker Comm - Actual"/>
    <n v="8"/>
    <m/>
    <s v="G0000117"/>
    <s v="APBE2"/>
    <n v="0"/>
    <s v="2019-08-31"/>
    <s v="CA0420"/>
    <x v="0"/>
    <x v="0"/>
    <x v="2"/>
    <x v="0"/>
  </r>
  <r>
    <n v="2019"/>
    <s v="117"/>
    <s v="4470006"/>
    <m/>
    <n v="202.85"/>
    <s v="Broker Comm - Actual"/>
    <n v="8"/>
    <m/>
    <s v="G0000117"/>
    <s v="EVOF2"/>
    <n v="0"/>
    <s v="2019-08-31"/>
    <s v="CA0420"/>
    <x v="0"/>
    <x v="0"/>
    <x v="3"/>
    <x v="0"/>
  </r>
  <r>
    <n v="2019"/>
    <s v="117"/>
    <s v="4470006"/>
    <m/>
    <n v="117.83"/>
    <s v="Broker Comm - Actual"/>
    <n v="8"/>
    <m/>
    <s v="G0000117"/>
    <s v="IVGE2"/>
    <n v="0"/>
    <s v="2019-08-31"/>
    <s v="CA0420"/>
    <x v="0"/>
    <x v="0"/>
    <x v="4"/>
    <x v="0"/>
  </r>
  <r>
    <n v="2019"/>
    <s v="117"/>
    <s v="4470006"/>
    <m/>
    <n v="326.66000000000003"/>
    <s v="Broker Comm - Actual"/>
    <n v="8"/>
    <m/>
    <s v="G0000117"/>
    <s v="PREE2"/>
    <n v="0"/>
    <s v="2019-08-31"/>
    <s v="CA0420"/>
    <x v="0"/>
    <x v="0"/>
    <x v="5"/>
    <x v="0"/>
  </r>
  <r>
    <n v="2019"/>
    <s v="117"/>
    <s v="4470006"/>
    <m/>
    <n v="194.88"/>
    <s v="Broker Comm - Actual"/>
    <n v="8"/>
    <m/>
    <s v="G0000117"/>
    <s v="TFSF2"/>
    <n v="0"/>
    <s v="2019-08-31"/>
    <s v="CA0420"/>
    <x v="0"/>
    <x v="0"/>
    <x v="7"/>
    <x v="0"/>
  </r>
  <r>
    <n v="2019"/>
    <s v="117"/>
    <s v="4470006"/>
    <m/>
    <n v="-30789.09"/>
    <s v="CECA2 AUG 19"/>
    <n v="8"/>
    <s v="KWH"/>
    <s v="G0000117"/>
    <s v="CECA2"/>
    <n v="-858352"/>
    <s v="2019-08-31"/>
    <s v="3RDE_E4711"/>
    <x v="0"/>
    <x v="0"/>
    <x v="33"/>
    <x v="0"/>
  </r>
  <r>
    <n v="2019"/>
    <s v="117"/>
    <s v="4470006"/>
    <m/>
    <n v="30789.09"/>
    <s v="CECA2 JUL 19"/>
    <n v="8"/>
    <s v="KWH"/>
    <s v="G0000117"/>
    <s v="CECA2"/>
    <n v="858352"/>
    <s v="2019-08-31"/>
    <s v="3RDEER9391"/>
    <x v="0"/>
    <x v="0"/>
    <x v="33"/>
    <x v="0"/>
  </r>
  <r>
    <n v="2019"/>
    <s v="117"/>
    <s v="4470006"/>
    <m/>
    <n v="-30789.09"/>
    <s v="CECA2 JUL 19"/>
    <n v="8"/>
    <s v="KWH"/>
    <s v="G0000117"/>
    <s v="CECA2"/>
    <n v="-858352"/>
    <s v="2019-08-31"/>
    <s v="3RDE_A9387"/>
    <x v="0"/>
    <x v="0"/>
    <x v="33"/>
    <x v="0"/>
  </r>
  <r>
    <n v="2019"/>
    <s v="117"/>
    <s v="4470006"/>
    <m/>
    <n v="12227.88"/>
    <s v="Duquesne Ratio Adjustment"/>
    <n v="8"/>
    <s v="KWH"/>
    <s v="G0000117"/>
    <s v="DLPM"/>
    <n v="0"/>
    <s v="2019-08-01"/>
    <s v="OFFSYS_E"/>
    <x v="0"/>
    <x v="0"/>
    <x v="9"/>
    <x v="0"/>
  </r>
  <r>
    <n v="2019"/>
    <s v="117"/>
    <s v="4470006"/>
    <m/>
    <n v="-12227.88"/>
    <s v="Duquesne Ratio Adjustment"/>
    <n v="8"/>
    <s v="KWH"/>
    <s v="G0000117"/>
    <s v="DLPM"/>
    <n v="0"/>
    <s v="2019-08-31"/>
    <s v="OFFSYS_A"/>
    <x v="0"/>
    <x v="0"/>
    <x v="9"/>
    <x v="0"/>
  </r>
  <r>
    <n v="2019"/>
    <s v="117"/>
    <s v="4470006"/>
    <m/>
    <n v="-15667.07"/>
    <s v="Duquesne Ratio Adjustment"/>
    <n v="8"/>
    <s v="KWH"/>
    <s v="G0000117"/>
    <s v="DLPM"/>
    <n v="0"/>
    <s v="2019-08-31"/>
    <s v="OFFSYS_E"/>
    <x v="0"/>
    <x v="0"/>
    <x v="9"/>
    <x v="0"/>
  </r>
  <r>
    <n v="2019"/>
    <s v="117"/>
    <s v="4470006"/>
    <m/>
    <n v="102109.91"/>
    <s v="Trading activity-sale"/>
    <n v="8"/>
    <s v="KWH"/>
    <s v="G0000117"/>
    <s v="DEOI2"/>
    <n v="1964000"/>
    <s v="2019-08-01"/>
    <s v="OFFSYS_E"/>
    <x v="0"/>
    <x v="0"/>
    <x v="8"/>
    <x v="0"/>
  </r>
  <r>
    <n v="2019"/>
    <s v="117"/>
    <s v="4470006"/>
    <m/>
    <n v="-101183.34"/>
    <s v="Trading activity-sale"/>
    <n v="8"/>
    <s v="KWH"/>
    <s v="G0000117"/>
    <s v="DEOI2"/>
    <n v="-1945000"/>
    <s v="2019-08-31"/>
    <s v="OFFSYS_A"/>
    <x v="0"/>
    <x v="0"/>
    <x v="8"/>
    <x v="0"/>
  </r>
  <r>
    <n v="2019"/>
    <s v="117"/>
    <s v="4470006"/>
    <m/>
    <n v="-96719.78"/>
    <s v="Trading activity-sale"/>
    <n v="8"/>
    <s v="KWH"/>
    <s v="G0000117"/>
    <s v="DEOI2"/>
    <n v="-1861000"/>
    <s v="2019-08-31"/>
    <s v="OFFSYS_E"/>
    <x v="0"/>
    <x v="0"/>
    <x v="8"/>
    <x v="0"/>
  </r>
  <r>
    <n v="2019"/>
    <s v="117"/>
    <s v="4470006"/>
    <m/>
    <n v="199471.18"/>
    <s v="Trading activity-sale"/>
    <n v="8"/>
    <s v="KWH"/>
    <s v="G0000117"/>
    <s v="DLPM"/>
    <n v="3650000"/>
    <s v="2019-08-01"/>
    <s v="OFFSYS_E"/>
    <x v="0"/>
    <x v="0"/>
    <x v="9"/>
    <x v="0"/>
  </r>
  <r>
    <n v="2019"/>
    <s v="117"/>
    <s v="4470006"/>
    <m/>
    <n v="-199471.18"/>
    <s v="Trading activity-sale"/>
    <n v="8"/>
    <s v="KWH"/>
    <s v="G0000117"/>
    <s v="DLPM"/>
    <n v="-3650000"/>
    <s v="2019-08-31"/>
    <s v="OFFSYS_A"/>
    <x v="0"/>
    <x v="0"/>
    <x v="9"/>
    <x v="0"/>
  </r>
  <r>
    <n v="2019"/>
    <s v="117"/>
    <s v="4470006"/>
    <m/>
    <n v="-172284.12"/>
    <s v="Trading activity-sale"/>
    <n v="8"/>
    <s v="KWH"/>
    <s v="G0000117"/>
    <s v="DLPM"/>
    <n v="-3155000"/>
    <s v="2019-08-31"/>
    <s v="OFFSYS_E"/>
    <x v="0"/>
    <x v="0"/>
    <x v="9"/>
    <x v="0"/>
  </r>
  <r>
    <n v="2019"/>
    <s v="117"/>
    <s v="4470006"/>
    <m/>
    <n v="18438.57"/>
    <s v="Trading activity-sale"/>
    <n v="8"/>
    <s v="KWH"/>
    <s v="G0000117"/>
    <s v="DPLG"/>
    <n v="379000"/>
    <s v="2019-08-01"/>
    <s v="OFFSYS_E"/>
    <x v="0"/>
    <x v="0"/>
    <x v="10"/>
    <x v="0"/>
  </r>
  <r>
    <n v="2019"/>
    <s v="117"/>
    <s v="4470006"/>
    <m/>
    <n v="-18438.57"/>
    <s v="Trading activity-sale"/>
    <n v="8"/>
    <s v="KWH"/>
    <s v="G0000117"/>
    <s v="DPLG"/>
    <n v="-379000"/>
    <s v="2019-08-31"/>
    <s v="OFFSYS_A"/>
    <x v="0"/>
    <x v="0"/>
    <x v="10"/>
    <x v="0"/>
  </r>
  <r>
    <n v="2019"/>
    <s v="117"/>
    <s v="4470006"/>
    <m/>
    <n v="-15218.19"/>
    <s v="Trading activity-sale"/>
    <n v="8"/>
    <s v="KWH"/>
    <s v="G0000117"/>
    <s v="DPLG"/>
    <n v="-313000"/>
    <s v="2019-08-31"/>
    <s v="OFFSYS_E"/>
    <x v="0"/>
    <x v="0"/>
    <x v="10"/>
    <x v="0"/>
  </r>
  <r>
    <n v="2019"/>
    <s v="117"/>
    <s v="4470006"/>
    <m/>
    <n v="473295.87"/>
    <s v="Trading activity-sale"/>
    <n v="8"/>
    <s v="KWH"/>
    <s v="G0000117"/>
    <s v="FESC"/>
    <n v="8718000"/>
    <s v="2019-08-01"/>
    <s v="OFFSYS_E"/>
    <x v="0"/>
    <x v="0"/>
    <x v="11"/>
    <x v="0"/>
  </r>
  <r>
    <n v="2019"/>
    <s v="117"/>
    <s v="4470006"/>
    <m/>
    <n v="-473295.87"/>
    <s v="Trading activity-sale"/>
    <n v="8"/>
    <s v="KWH"/>
    <s v="G0000117"/>
    <s v="FESC"/>
    <n v="-8718000"/>
    <s v="2019-08-31"/>
    <s v="OFFSYS_A"/>
    <x v="0"/>
    <x v="0"/>
    <x v="11"/>
    <x v="0"/>
  </r>
  <r>
    <n v="2019"/>
    <s v="117"/>
    <s v="4470006"/>
    <m/>
    <n v="-444971.26"/>
    <s v="Trading activity-sale"/>
    <n v="8"/>
    <s v="KWH"/>
    <s v="G0000117"/>
    <s v="FESC"/>
    <n v="-8208000"/>
    <s v="2019-08-31"/>
    <s v="OFFSYS_E"/>
    <x v="0"/>
    <x v="0"/>
    <x v="11"/>
    <x v="0"/>
  </r>
  <r>
    <n v="2019"/>
    <s v="117"/>
    <s v="4470006"/>
    <m/>
    <n v="567975.94999999995"/>
    <s v="Trading activity-sale"/>
    <n v="8"/>
    <s v="KWH"/>
    <s v="G0000117"/>
    <s v="PPLT2"/>
    <n v="12579000"/>
    <s v="2019-08-01"/>
    <s v="OFFSYS_E"/>
    <x v="0"/>
    <x v="0"/>
    <x v="12"/>
    <x v="0"/>
  </r>
  <r>
    <n v="2019"/>
    <s v="117"/>
    <s v="4470006"/>
    <m/>
    <n v="-567975.72"/>
    <s v="Trading activity-sale"/>
    <n v="8"/>
    <s v="KWH"/>
    <s v="G0000117"/>
    <s v="PPLT2"/>
    <n v="-12579000"/>
    <s v="2019-08-31"/>
    <s v="OFFSYS_A"/>
    <x v="0"/>
    <x v="0"/>
    <x v="12"/>
    <x v="0"/>
  </r>
  <r>
    <n v="2019"/>
    <s v="117"/>
    <s v="4470006"/>
    <m/>
    <n v="-506311.2"/>
    <s v="Trading activity-sale"/>
    <n v="8"/>
    <s v="KWH"/>
    <s v="G0000117"/>
    <s v="PPLT2"/>
    <n v="-11225000"/>
    <s v="2019-08-31"/>
    <s v="OFFSYS_E"/>
    <x v="0"/>
    <x v="0"/>
    <x v="12"/>
    <x v="0"/>
  </r>
  <r>
    <n v="2019"/>
    <s v="117"/>
    <s v="4470010"/>
    <m/>
    <n v="-933974.28"/>
    <s v="1200 - Day-Ahead Spot Market E"/>
    <n v="8"/>
    <s v="KWH"/>
    <s v="G0000117"/>
    <s v="PJM"/>
    <n v="-31430752"/>
    <s v="2019-08-01"/>
    <s v="PJM_ER3704"/>
    <x v="0"/>
    <x v="0"/>
    <x v="0"/>
    <x v="0"/>
  </r>
  <r>
    <n v="2019"/>
    <s v="117"/>
    <s v="4470010"/>
    <m/>
    <n v="933974.28"/>
    <s v="1200 - Day-Ahead Spot Market E"/>
    <n v="8"/>
    <s v="KWH"/>
    <s v="G0000117"/>
    <s v="PJM"/>
    <n v="31430752"/>
    <s v="2019-08-31"/>
    <s v="PJM_A_3709"/>
    <x v="0"/>
    <x v="0"/>
    <x v="0"/>
    <x v="0"/>
  </r>
  <r>
    <n v="2019"/>
    <s v="117"/>
    <s v="4470010"/>
    <m/>
    <n v="759445.87"/>
    <s v="1200 - Day-Ahead Spot Market E"/>
    <n v="8"/>
    <s v="KWH"/>
    <s v="G0000117"/>
    <s v="PJM"/>
    <n v="29723430"/>
    <s v="2019-08-31"/>
    <s v="PJM_E_8702"/>
    <x v="0"/>
    <x v="0"/>
    <x v="0"/>
    <x v="0"/>
  </r>
  <r>
    <n v="2019"/>
    <s v="117"/>
    <s v="4470010"/>
    <m/>
    <n v="-51739.8"/>
    <s v="1205 - Balancing Spot Market E"/>
    <n v="8"/>
    <s v="KWH"/>
    <s v="G0000117"/>
    <s v="PJM"/>
    <n v="-1333564"/>
    <s v="2019-08-01"/>
    <s v="PJM_ER3704"/>
    <x v="0"/>
    <x v="0"/>
    <x v="0"/>
    <x v="0"/>
  </r>
  <r>
    <n v="2019"/>
    <s v="117"/>
    <s v="4470010"/>
    <m/>
    <n v="51739.8"/>
    <s v="1205 - Balancing Spot Market E"/>
    <n v="8"/>
    <s v="KWH"/>
    <s v="G0000117"/>
    <s v="PJM"/>
    <n v="1333564"/>
    <s v="2019-08-31"/>
    <s v="PJM_A_3709"/>
    <x v="0"/>
    <x v="0"/>
    <x v="0"/>
    <x v="0"/>
  </r>
  <r>
    <n v="2019"/>
    <s v="117"/>
    <s v="4470010"/>
    <m/>
    <n v="2864.33"/>
    <s v="1205 - Balancing Spot Market E"/>
    <n v="8"/>
    <s v="KWH"/>
    <s v="G0000117"/>
    <s v="PJM"/>
    <n v="-257920"/>
    <s v="2019-08-31"/>
    <s v="PJM_E_8702"/>
    <x v="0"/>
    <x v="0"/>
    <x v="0"/>
    <x v="0"/>
  </r>
  <r>
    <n v="2019"/>
    <s v="117"/>
    <s v="4470010"/>
    <m/>
    <n v="15510.69"/>
    <s v="1210 - Day-Ahead Transmission"/>
    <n v="8"/>
    <m/>
    <s v="G0000117"/>
    <s v="PJM"/>
    <n v="0"/>
    <s v="2019-08-01"/>
    <s v="PJM_ER3704"/>
    <x v="0"/>
    <x v="0"/>
    <x v="0"/>
    <x v="0"/>
  </r>
  <r>
    <n v="2019"/>
    <s v="117"/>
    <s v="4470010"/>
    <m/>
    <n v="-15510.69"/>
    <s v="1210 - Day-Ahead Transmission"/>
    <n v="8"/>
    <m/>
    <s v="G0000117"/>
    <s v="PJM"/>
    <n v="0"/>
    <s v="2019-08-31"/>
    <s v="PJM_A_3709"/>
    <x v="0"/>
    <x v="0"/>
    <x v="0"/>
    <x v="0"/>
  </r>
  <r>
    <n v="2019"/>
    <s v="117"/>
    <s v="4470010"/>
    <m/>
    <n v="-8651.2199999999993"/>
    <s v="1210 - Day-Ahead Transmission"/>
    <n v="8"/>
    <m/>
    <s v="G0000117"/>
    <s v="PJM"/>
    <n v="0"/>
    <s v="2019-08-31"/>
    <s v="PJM_E_8702"/>
    <x v="0"/>
    <x v="0"/>
    <x v="0"/>
    <x v="0"/>
  </r>
  <r>
    <n v="2019"/>
    <s v="117"/>
    <s v="4470010"/>
    <m/>
    <n v="159.72999999999999"/>
    <s v="1215 - Balancing Transmission"/>
    <n v="8"/>
    <m/>
    <s v="G0000117"/>
    <s v="PJM"/>
    <n v="0"/>
    <s v="2019-08-01"/>
    <s v="PJM_ER3704"/>
    <x v="0"/>
    <x v="0"/>
    <x v="0"/>
    <x v="0"/>
  </r>
  <r>
    <n v="2019"/>
    <s v="117"/>
    <s v="4470010"/>
    <m/>
    <n v="-159.72999999999999"/>
    <s v="1215 - Balancing Transmission"/>
    <n v="8"/>
    <m/>
    <s v="G0000117"/>
    <s v="PJM"/>
    <n v="0"/>
    <s v="2019-08-31"/>
    <s v="PJM_A_3709"/>
    <x v="0"/>
    <x v="0"/>
    <x v="0"/>
    <x v="0"/>
  </r>
  <r>
    <n v="2019"/>
    <s v="117"/>
    <s v="4470010"/>
    <m/>
    <n v="654.30999999999995"/>
    <s v="1215 - Balancing Transmission"/>
    <n v="8"/>
    <m/>
    <s v="G0000117"/>
    <s v="PJM"/>
    <n v="0"/>
    <s v="2019-08-31"/>
    <s v="PJM_E_8702"/>
    <x v="0"/>
    <x v="0"/>
    <x v="0"/>
    <x v="0"/>
  </r>
  <r>
    <n v="2019"/>
    <s v="117"/>
    <s v="4470010"/>
    <m/>
    <n v="3229.26"/>
    <s v="1220 - Day-Ahead Transmission"/>
    <n v="8"/>
    <m/>
    <s v="G0000117"/>
    <s v="PJM"/>
    <n v="0"/>
    <s v="2019-08-01"/>
    <s v="PJM_ER3704"/>
    <x v="0"/>
    <x v="0"/>
    <x v="0"/>
    <x v="0"/>
  </r>
  <r>
    <n v="2019"/>
    <s v="117"/>
    <s v="4470010"/>
    <m/>
    <n v="-3229.26"/>
    <s v="1220 - Day-Ahead Transmission"/>
    <n v="8"/>
    <m/>
    <s v="G0000117"/>
    <s v="PJM"/>
    <n v="0"/>
    <s v="2019-08-31"/>
    <s v="PJM_A_3709"/>
    <x v="0"/>
    <x v="0"/>
    <x v="0"/>
    <x v="0"/>
  </r>
  <r>
    <n v="2019"/>
    <s v="117"/>
    <s v="4470010"/>
    <m/>
    <n v="-2782.69"/>
    <s v="1220 - Day-Ahead Transmission"/>
    <n v="8"/>
    <m/>
    <s v="G0000117"/>
    <s v="PJM"/>
    <n v="0"/>
    <s v="2019-08-31"/>
    <s v="PJM_E_8702"/>
    <x v="0"/>
    <x v="0"/>
    <x v="0"/>
    <x v="0"/>
  </r>
  <r>
    <n v="2019"/>
    <s v="117"/>
    <s v="4470010"/>
    <m/>
    <n v="144.34"/>
    <s v="1225 - Balancing Transmission"/>
    <n v="8"/>
    <m/>
    <s v="G0000117"/>
    <s v="PJM"/>
    <n v="0"/>
    <s v="2019-08-01"/>
    <s v="PJM_ER3704"/>
    <x v="0"/>
    <x v="0"/>
    <x v="0"/>
    <x v="0"/>
  </r>
  <r>
    <n v="2019"/>
    <s v="117"/>
    <s v="4470010"/>
    <m/>
    <n v="-144.34"/>
    <s v="1225 - Balancing Transmission"/>
    <n v="8"/>
    <m/>
    <s v="G0000117"/>
    <s v="PJM"/>
    <n v="0"/>
    <s v="2019-08-31"/>
    <s v="PJM_A_3709"/>
    <x v="0"/>
    <x v="0"/>
    <x v="0"/>
    <x v="0"/>
  </r>
  <r>
    <n v="2019"/>
    <s v="117"/>
    <s v="4470010"/>
    <m/>
    <n v="-71.650000000000006"/>
    <s v="1225 - Balancing Transmission"/>
    <n v="8"/>
    <m/>
    <s v="G0000117"/>
    <s v="PJM"/>
    <n v="0"/>
    <s v="2019-08-31"/>
    <s v="PJM_E_8702"/>
    <x v="0"/>
    <x v="0"/>
    <x v="0"/>
    <x v="0"/>
  </r>
  <r>
    <n v="2019"/>
    <s v="117"/>
    <s v="4470010"/>
    <m/>
    <n v="-34.93"/>
    <s v="1230 - Inadvertent Interchange"/>
    <n v="8"/>
    <m/>
    <s v="G0000117"/>
    <s v="PJM"/>
    <n v="0"/>
    <s v="2019-08-01"/>
    <s v="PJM_ER3704"/>
    <x v="0"/>
    <x v="0"/>
    <x v="0"/>
    <x v="0"/>
  </r>
  <r>
    <n v="2019"/>
    <s v="117"/>
    <s v="4470010"/>
    <m/>
    <n v="34.93"/>
    <s v="1230 - Inadvertent Interchange"/>
    <n v="8"/>
    <m/>
    <s v="G0000117"/>
    <s v="PJM"/>
    <n v="0"/>
    <s v="2019-08-31"/>
    <s v="PJM_A_3709"/>
    <x v="0"/>
    <x v="0"/>
    <x v="0"/>
    <x v="0"/>
  </r>
  <r>
    <n v="2019"/>
    <s v="117"/>
    <s v="4470010"/>
    <m/>
    <n v="-256.43"/>
    <s v="1230 - Inadvertent Interchange"/>
    <n v="8"/>
    <m/>
    <s v="G0000117"/>
    <s v="PJM"/>
    <n v="0"/>
    <s v="2019-08-31"/>
    <s v="PJM_E_8702"/>
    <x v="0"/>
    <x v="0"/>
    <x v="0"/>
    <x v="0"/>
  </r>
  <r>
    <n v="2019"/>
    <s v="117"/>
    <s v="4470010"/>
    <m/>
    <n v="2.17"/>
    <s v="1242 - Day-Ahead Load Response"/>
    <n v="8"/>
    <m/>
    <s v="G0000117"/>
    <s v="PJM"/>
    <n v="0"/>
    <s v="2019-08-31"/>
    <s v="PJM_A_3709"/>
    <x v="0"/>
    <x v="0"/>
    <x v="0"/>
    <x v="0"/>
  </r>
  <r>
    <n v="2019"/>
    <s v="117"/>
    <s v="4470010"/>
    <m/>
    <n v="-1.24"/>
    <s v="1250 - Meter Error Correction"/>
    <n v="8"/>
    <m/>
    <s v="G0000117"/>
    <s v="PJM"/>
    <n v="0"/>
    <s v="2019-08-01"/>
    <s v="PJM_ER3704"/>
    <x v="0"/>
    <x v="0"/>
    <x v="0"/>
    <x v="0"/>
  </r>
  <r>
    <n v="2019"/>
    <s v="117"/>
    <s v="4470010"/>
    <m/>
    <n v="1.24"/>
    <s v="1250 - Meter Error Correction"/>
    <n v="8"/>
    <m/>
    <s v="G0000117"/>
    <s v="PJM"/>
    <n v="0"/>
    <s v="2019-08-31"/>
    <s v="PJM_A_3709"/>
    <x v="0"/>
    <x v="0"/>
    <x v="0"/>
    <x v="0"/>
  </r>
  <r>
    <n v="2019"/>
    <s v="117"/>
    <s v="4470010"/>
    <m/>
    <n v="19.62"/>
    <s v="1250 - Meter Error Correction"/>
    <n v="8"/>
    <m/>
    <s v="G0000117"/>
    <s v="PJM"/>
    <n v="0"/>
    <s v="2019-08-31"/>
    <s v="PJM_E_8702"/>
    <x v="0"/>
    <x v="0"/>
    <x v="0"/>
    <x v="0"/>
  </r>
  <r>
    <n v="2019"/>
    <s v="117"/>
    <s v="4470010"/>
    <m/>
    <n v="178.4"/>
    <s v="1250A - Adj. to Meter Error Co"/>
    <n v="8"/>
    <m/>
    <s v="G0000117"/>
    <s v="PJM"/>
    <n v="0"/>
    <s v="2019-08-31"/>
    <s v="PJM_A_3709"/>
    <x v="0"/>
    <x v="0"/>
    <x v="0"/>
    <x v="0"/>
  </r>
  <r>
    <n v="2019"/>
    <s v="117"/>
    <s v="4470010"/>
    <m/>
    <n v="-7234.59"/>
    <s v="1301 - Schedule 9-1: Control A"/>
    <n v="8"/>
    <m/>
    <s v="G0000117"/>
    <s v="PJM"/>
    <n v="0"/>
    <s v="2019-08-01"/>
    <s v="PJM_ER3704"/>
    <x v="0"/>
    <x v="0"/>
    <x v="0"/>
    <x v="0"/>
  </r>
  <r>
    <n v="2019"/>
    <s v="117"/>
    <s v="4470010"/>
    <m/>
    <n v="7276.78"/>
    <s v="1301 - Schedule 9-1: Control A"/>
    <n v="8"/>
    <m/>
    <s v="G0000117"/>
    <s v="PJM"/>
    <n v="0"/>
    <s v="2019-08-31"/>
    <s v="PJM_A_3709"/>
    <x v="0"/>
    <x v="0"/>
    <x v="0"/>
    <x v="0"/>
  </r>
  <r>
    <n v="2019"/>
    <s v="117"/>
    <s v="4470010"/>
    <m/>
    <n v="6384.56"/>
    <s v="1301 - Schedule 9-1: Control A"/>
    <n v="8"/>
    <m/>
    <s v="G0000117"/>
    <s v="PJM"/>
    <n v="0"/>
    <s v="2019-08-31"/>
    <s v="PJM_E_8702"/>
    <x v="0"/>
    <x v="0"/>
    <x v="0"/>
    <x v="0"/>
  </r>
  <r>
    <n v="2019"/>
    <s v="117"/>
    <s v="4470010"/>
    <m/>
    <n v="-1633.24"/>
    <s v="1303 - Schedule 9-3: Market Su"/>
    <n v="8"/>
    <m/>
    <s v="G0000117"/>
    <s v="PJM"/>
    <n v="0"/>
    <s v="2019-08-01"/>
    <s v="PJM_ER3704"/>
    <x v="0"/>
    <x v="0"/>
    <x v="0"/>
    <x v="0"/>
  </r>
  <r>
    <n v="2019"/>
    <s v="117"/>
    <s v="4470010"/>
    <m/>
    <n v="1642.57"/>
    <s v="1303 - Schedule 9-3: Market Su"/>
    <n v="8"/>
    <m/>
    <s v="G0000117"/>
    <s v="PJM"/>
    <n v="0"/>
    <s v="2019-08-31"/>
    <s v="PJM_A_3709"/>
    <x v="0"/>
    <x v="0"/>
    <x v="0"/>
    <x v="0"/>
  </r>
  <r>
    <n v="2019"/>
    <s v="117"/>
    <s v="4470010"/>
    <m/>
    <n v="1444.47"/>
    <s v="1303 - Schedule 9-3: Market Su"/>
    <n v="8"/>
    <m/>
    <s v="G0000117"/>
    <s v="PJM"/>
    <n v="0"/>
    <s v="2019-08-31"/>
    <s v="PJM_E_8702"/>
    <x v="0"/>
    <x v="0"/>
    <x v="0"/>
    <x v="0"/>
  </r>
  <r>
    <n v="2019"/>
    <s v="117"/>
    <s v="4470010"/>
    <m/>
    <n v="-48.67"/>
    <s v="1304 - Schedule 9-4: Regulatio"/>
    <n v="8"/>
    <m/>
    <s v="G0000117"/>
    <s v="PJM"/>
    <n v="0"/>
    <s v="2019-08-01"/>
    <s v="PJM_ER3704"/>
    <x v="0"/>
    <x v="0"/>
    <x v="0"/>
    <x v="0"/>
  </r>
  <r>
    <n v="2019"/>
    <s v="117"/>
    <s v="4470010"/>
    <m/>
    <n v="48.67"/>
    <s v="1304 - Schedule 9-4: Regulatio"/>
    <n v="8"/>
    <m/>
    <s v="G0000117"/>
    <s v="PJM"/>
    <n v="0"/>
    <s v="2019-08-31"/>
    <s v="PJM_A_3709"/>
    <x v="0"/>
    <x v="0"/>
    <x v="0"/>
    <x v="0"/>
  </r>
  <r>
    <n v="2019"/>
    <s v="117"/>
    <s v="4470010"/>
    <m/>
    <n v="47.08"/>
    <s v="1304 - Schedule 9-4: Regulatio"/>
    <n v="8"/>
    <m/>
    <s v="G0000117"/>
    <s v="PJM"/>
    <n v="0"/>
    <s v="2019-08-31"/>
    <s v="PJM_E_8702"/>
    <x v="0"/>
    <x v="0"/>
    <x v="0"/>
    <x v="0"/>
  </r>
  <r>
    <n v="2019"/>
    <s v="117"/>
    <s v="4470010"/>
    <m/>
    <n v="-290.47000000000003"/>
    <s v="1305 - Schedule 9-5: Capacity"/>
    <n v="8"/>
    <m/>
    <s v="G0000117"/>
    <s v="PJM"/>
    <n v="0"/>
    <s v="2019-08-01"/>
    <s v="PJM_ER3704"/>
    <x v="0"/>
    <x v="0"/>
    <x v="0"/>
    <x v="0"/>
  </r>
  <r>
    <n v="2019"/>
    <s v="117"/>
    <s v="4470010"/>
    <m/>
    <n v="290.47000000000003"/>
    <s v="1305 - Schedule 9-5: Capacity"/>
    <n v="8"/>
    <m/>
    <s v="G0000117"/>
    <s v="PJM"/>
    <n v="0"/>
    <s v="2019-08-31"/>
    <s v="PJM_A_3709"/>
    <x v="0"/>
    <x v="0"/>
    <x v="0"/>
    <x v="0"/>
  </r>
  <r>
    <n v="2019"/>
    <s v="117"/>
    <s v="4470010"/>
    <m/>
    <n v="293.51"/>
    <s v="1305 - Schedule 9-5: Capacity"/>
    <n v="8"/>
    <m/>
    <s v="G0000117"/>
    <s v="PJM"/>
    <n v="0"/>
    <s v="2019-08-31"/>
    <s v="PJM_E_8702"/>
    <x v="0"/>
    <x v="0"/>
    <x v="0"/>
    <x v="0"/>
  </r>
  <r>
    <n v="2019"/>
    <s v="117"/>
    <s v="4470010"/>
    <m/>
    <n v="147.84"/>
    <s v="1307 - Schedule 9-3 Offset: Ma"/>
    <n v="8"/>
    <m/>
    <s v="G0000117"/>
    <s v="PJM"/>
    <n v="0"/>
    <s v="2019-08-01"/>
    <s v="PJM_ER3704"/>
    <x v="0"/>
    <x v="0"/>
    <x v="0"/>
    <x v="0"/>
  </r>
  <r>
    <n v="2019"/>
    <s v="117"/>
    <s v="4470010"/>
    <m/>
    <n v="-148.79"/>
    <s v="1307 - Schedule 9-3 Offset: Ma"/>
    <n v="8"/>
    <m/>
    <s v="G0000117"/>
    <s v="PJM"/>
    <n v="0"/>
    <s v="2019-08-31"/>
    <s v="PJM_A_3709"/>
    <x v="0"/>
    <x v="0"/>
    <x v="0"/>
    <x v="0"/>
  </r>
  <r>
    <n v="2019"/>
    <s v="117"/>
    <s v="4470010"/>
    <m/>
    <n v="-130.46"/>
    <s v="1307 - Schedule 9-3 Offset: Ma"/>
    <n v="8"/>
    <m/>
    <s v="G0000117"/>
    <s v="PJM"/>
    <n v="0"/>
    <s v="2019-08-31"/>
    <s v="PJM_E_8702"/>
    <x v="0"/>
    <x v="0"/>
    <x v="0"/>
    <x v="0"/>
  </r>
  <r>
    <n v="2019"/>
    <s v="117"/>
    <s v="4470010"/>
    <m/>
    <n v="-147.84"/>
    <s v="1313 - Schedule 9-PJMSettlemen"/>
    <n v="8"/>
    <m/>
    <s v="G0000117"/>
    <s v="PJM"/>
    <n v="0"/>
    <s v="2019-08-01"/>
    <s v="PJM_ER3704"/>
    <x v="0"/>
    <x v="0"/>
    <x v="0"/>
    <x v="0"/>
  </r>
  <r>
    <n v="2019"/>
    <s v="117"/>
    <s v="4470010"/>
    <m/>
    <n v="148.79"/>
    <s v="1313 - Schedule 9-PJMSettlemen"/>
    <n v="8"/>
    <m/>
    <s v="G0000117"/>
    <s v="PJM"/>
    <n v="0"/>
    <s v="2019-08-31"/>
    <s v="PJM_A_3709"/>
    <x v="0"/>
    <x v="0"/>
    <x v="0"/>
    <x v="0"/>
  </r>
  <r>
    <n v="2019"/>
    <s v="117"/>
    <s v="4470010"/>
    <m/>
    <n v="130.46"/>
    <s v="1313 - Schedule 9-PJMSettlemen"/>
    <n v="8"/>
    <m/>
    <s v="G0000117"/>
    <s v="PJM"/>
    <n v="0"/>
    <s v="2019-08-31"/>
    <s v="PJM_E_8702"/>
    <x v="0"/>
    <x v="0"/>
    <x v="0"/>
    <x v="0"/>
  </r>
  <r>
    <n v="2019"/>
    <s v="117"/>
    <s v="4470010"/>
    <m/>
    <n v="-180.52"/>
    <s v="1314 - Schedule 9-Market Monit"/>
    <n v="8"/>
    <m/>
    <s v="G0000117"/>
    <s v="PJM"/>
    <n v="0"/>
    <s v="2019-08-01"/>
    <s v="PJM_ER3704"/>
    <x v="0"/>
    <x v="0"/>
    <x v="0"/>
    <x v="0"/>
  </r>
  <r>
    <n v="2019"/>
    <s v="117"/>
    <s v="4470010"/>
    <m/>
    <n v="181.56"/>
    <s v="1314 - Schedule 9-Market Monit"/>
    <n v="8"/>
    <m/>
    <s v="G0000117"/>
    <s v="PJM"/>
    <n v="0"/>
    <s v="2019-08-31"/>
    <s v="PJM_A_3709"/>
    <x v="0"/>
    <x v="0"/>
    <x v="0"/>
    <x v="0"/>
  </r>
  <r>
    <n v="2019"/>
    <s v="117"/>
    <s v="4470010"/>
    <m/>
    <n v="159.5"/>
    <s v="1314 - Schedule 9-Market Monit"/>
    <n v="8"/>
    <m/>
    <s v="G0000117"/>
    <s v="PJM"/>
    <n v="0"/>
    <s v="2019-08-31"/>
    <s v="PJM_E_8702"/>
    <x v="0"/>
    <x v="0"/>
    <x v="0"/>
    <x v="0"/>
  </r>
  <r>
    <n v="2019"/>
    <s v="117"/>
    <s v="4470010"/>
    <m/>
    <n v="-2600.7800000000002"/>
    <s v="1315 - Schedule 9-FERC: FERC A"/>
    <n v="8"/>
    <m/>
    <s v="G0000117"/>
    <s v="PJM"/>
    <n v="0"/>
    <s v="2019-08-01"/>
    <s v="PJM_ER3704"/>
    <x v="0"/>
    <x v="0"/>
    <x v="0"/>
    <x v="0"/>
  </r>
  <r>
    <n v="2019"/>
    <s v="117"/>
    <s v="4470010"/>
    <m/>
    <n v="2615.9499999999998"/>
    <s v="1315 - Schedule 9-FERC: FERC A"/>
    <n v="8"/>
    <m/>
    <s v="G0000117"/>
    <s v="PJM"/>
    <n v="0"/>
    <s v="2019-08-31"/>
    <s v="PJM_A_3709"/>
    <x v="0"/>
    <x v="0"/>
    <x v="0"/>
    <x v="0"/>
  </r>
  <r>
    <n v="2019"/>
    <s v="117"/>
    <s v="4470010"/>
    <m/>
    <n v="2295.16"/>
    <s v="1315 - Schedule 9-FERC: FERC A"/>
    <n v="8"/>
    <m/>
    <s v="G0000117"/>
    <s v="PJM"/>
    <n v="0"/>
    <s v="2019-08-31"/>
    <s v="PJM_E_8702"/>
    <x v="0"/>
    <x v="0"/>
    <x v="0"/>
    <x v="0"/>
  </r>
  <r>
    <n v="2019"/>
    <s v="117"/>
    <s v="4470010"/>
    <m/>
    <n v="-25.89"/>
    <s v="1316 - Schedule 9-OPSI: Organi"/>
    <n v="8"/>
    <m/>
    <s v="G0000117"/>
    <s v="PJM"/>
    <n v="0"/>
    <s v="2019-08-01"/>
    <s v="PJM_ER3704"/>
    <x v="0"/>
    <x v="0"/>
    <x v="0"/>
    <x v="0"/>
  </r>
  <r>
    <n v="2019"/>
    <s v="117"/>
    <s v="4470010"/>
    <m/>
    <n v="26.04"/>
    <s v="1316 - Schedule 9-OPSI: Organi"/>
    <n v="8"/>
    <m/>
    <s v="G0000117"/>
    <s v="PJM"/>
    <n v="0"/>
    <s v="2019-08-31"/>
    <s v="PJM_A_3709"/>
    <x v="0"/>
    <x v="0"/>
    <x v="0"/>
    <x v="0"/>
  </r>
  <r>
    <n v="2019"/>
    <s v="117"/>
    <s v="4470010"/>
    <m/>
    <n v="22.81"/>
    <s v="1316 - Schedule 9-OPSI: Organi"/>
    <n v="8"/>
    <m/>
    <s v="G0000117"/>
    <s v="PJM"/>
    <n v="0"/>
    <s v="2019-08-31"/>
    <s v="PJM_E_8702"/>
    <x v="0"/>
    <x v="0"/>
    <x v="0"/>
    <x v="0"/>
  </r>
  <r>
    <n v="2019"/>
    <s v="117"/>
    <s v="4470010"/>
    <m/>
    <n v="-479.27"/>
    <s v="1317 - Schedule 10-NERC: North"/>
    <n v="8"/>
    <m/>
    <s v="G0000117"/>
    <s v="PJM"/>
    <n v="0"/>
    <s v="2019-08-01"/>
    <s v="PJM_ER3704"/>
    <x v="0"/>
    <x v="0"/>
    <x v="0"/>
    <x v="0"/>
  </r>
  <r>
    <n v="2019"/>
    <s v="117"/>
    <s v="4470010"/>
    <m/>
    <n v="479.27"/>
    <s v="1317 - Schedule 10-NERC: North"/>
    <n v="8"/>
    <m/>
    <s v="G0000117"/>
    <s v="PJM"/>
    <n v="0"/>
    <s v="2019-08-31"/>
    <s v="PJM_A_3709"/>
    <x v="0"/>
    <x v="0"/>
    <x v="0"/>
    <x v="0"/>
  </r>
  <r>
    <n v="2019"/>
    <s v="117"/>
    <s v="4470010"/>
    <m/>
    <n v="429.93"/>
    <s v="1317 - Schedule 10-NERC: North"/>
    <n v="8"/>
    <m/>
    <s v="G0000117"/>
    <s v="PJM"/>
    <n v="0"/>
    <s v="2019-08-31"/>
    <s v="PJM_E_8702"/>
    <x v="0"/>
    <x v="0"/>
    <x v="0"/>
    <x v="0"/>
  </r>
  <r>
    <n v="2019"/>
    <s v="117"/>
    <s v="4470010"/>
    <m/>
    <n v="-737.21"/>
    <s v="1318 - Schedule 10-RFC: Reliab"/>
    <n v="8"/>
    <m/>
    <s v="G0000117"/>
    <s v="PJM"/>
    <n v="0"/>
    <s v="2019-08-01"/>
    <s v="PJM_ER3704"/>
    <x v="0"/>
    <x v="0"/>
    <x v="0"/>
    <x v="0"/>
  </r>
  <r>
    <n v="2019"/>
    <s v="117"/>
    <s v="4470010"/>
    <m/>
    <n v="737.21"/>
    <s v="1318 - Schedule 10-RFC: Reliab"/>
    <n v="8"/>
    <m/>
    <s v="G0000117"/>
    <s v="PJM"/>
    <n v="0"/>
    <s v="2019-08-31"/>
    <s v="PJM_A_3709"/>
    <x v="0"/>
    <x v="0"/>
    <x v="0"/>
    <x v="0"/>
  </r>
  <r>
    <n v="2019"/>
    <s v="117"/>
    <s v="4470010"/>
    <m/>
    <n v="661.3"/>
    <s v="1318 - Schedule 10-RFC: Reliab"/>
    <n v="8"/>
    <m/>
    <s v="G0000117"/>
    <s v="PJM"/>
    <n v="0"/>
    <s v="2019-08-31"/>
    <s v="PJM_E_8702"/>
    <x v="0"/>
    <x v="0"/>
    <x v="0"/>
    <x v="0"/>
  </r>
  <r>
    <n v="2019"/>
    <s v="117"/>
    <s v="4470010"/>
    <m/>
    <n v="-18.43"/>
    <s v="1319 - Schedule 9-CAPS: Consum"/>
    <n v="8"/>
    <m/>
    <s v="G0000117"/>
    <s v="PJM"/>
    <n v="0"/>
    <s v="2019-08-01"/>
    <s v="PJM_ER3704"/>
    <x v="0"/>
    <x v="0"/>
    <x v="0"/>
    <x v="0"/>
  </r>
  <r>
    <n v="2019"/>
    <s v="117"/>
    <s v="4470010"/>
    <m/>
    <n v="18.43"/>
    <s v="1319 - Schedule 9-CAPS: Consum"/>
    <n v="8"/>
    <m/>
    <s v="G0000117"/>
    <s v="PJM"/>
    <n v="0"/>
    <s v="2019-08-31"/>
    <s v="PJM_A_3709"/>
    <x v="0"/>
    <x v="0"/>
    <x v="0"/>
    <x v="0"/>
  </r>
  <r>
    <n v="2019"/>
    <s v="117"/>
    <s v="4470010"/>
    <m/>
    <n v="16.579999999999998"/>
    <s v="1319 - Schedule 9-CAPS: Consum"/>
    <n v="8"/>
    <m/>
    <s v="G0000117"/>
    <s v="PJM"/>
    <n v="0"/>
    <s v="2019-08-31"/>
    <s v="PJM_E_8702"/>
    <x v="0"/>
    <x v="0"/>
    <x v="0"/>
    <x v="0"/>
  </r>
  <r>
    <n v="2019"/>
    <s v="117"/>
    <s v="4470010"/>
    <m/>
    <n v="-986.68"/>
    <s v="1320 - Transmission Owner Sche"/>
    <n v="8"/>
    <m/>
    <s v="G0000117"/>
    <s v="PJM"/>
    <n v="0"/>
    <s v="2019-08-01"/>
    <s v="PJM_ER3704"/>
    <x v="0"/>
    <x v="0"/>
    <x v="0"/>
    <x v="0"/>
  </r>
  <r>
    <n v="2019"/>
    <s v="117"/>
    <s v="4470010"/>
    <m/>
    <n v="986.68"/>
    <s v="1320 - Transmission Owner Sche"/>
    <n v="8"/>
    <m/>
    <s v="G0000117"/>
    <s v="PJM"/>
    <n v="0"/>
    <s v="2019-08-31"/>
    <s v="PJM_A_3709"/>
    <x v="0"/>
    <x v="0"/>
    <x v="0"/>
    <x v="0"/>
  </r>
  <r>
    <n v="2019"/>
    <s v="117"/>
    <s v="4470010"/>
    <m/>
    <n v="875.2"/>
    <s v="1320 - Transmission Owner Sche"/>
    <n v="8"/>
    <m/>
    <s v="G0000117"/>
    <s v="PJM"/>
    <n v="0"/>
    <s v="2019-08-31"/>
    <s v="PJM_E_8702"/>
    <x v="0"/>
    <x v="0"/>
    <x v="0"/>
    <x v="0"/>
  </r>
  <r>
    <n v="2019"/>
    <s v="117"/>
    <s v="4470010"/>
    <m/>
    <n v="-12318.16"/>
    <s v="1330 - Reactive Supply and Vol"/>
    <n v="8"/>
    <m/>
    <s v="G0000117"/>
    <s v="PJM"/>
    <n v="0"/>
    <s v="2019-08-01"/>
    <s v="PJM_ER3704"/>
    <x v="0"/>
    <x v="0"/>
    <x v="0"/>
    <x v="0"/>
  </r>
  <r>
    <n v="2019"/>
    <s v="117"/>
    <s v="4470010"/>
    <m/>
    <n v="12146.73"/>
    <s v="1330 - Reactive Supply and Vol"/>
    <n v="8"/>
    <m/>
    <s v="G0000117"/>
    <s v="PJM"/>
    <n v="0"/>
    <s v="2019-08-31"/>
    <s v="PJM_A_3709"/>
    <x v="0"/>
    <x v="0"/>
    <x v="0"/>
    <x v="0"/>
  </r>
  <r>
    <n v="2019"/>
    <s v="117"/>
    <s v="4470010"/>
    <m/>
    <n v="12102.09"/>
    <s v="1330 - Reactive Supply and Vol"/>
    <n v="8"/>
    <m/>
    <s v="G0000117"/>
    <s v="PJM"/>
    <n v="0"/>
    <s v="2019-08-31"/>
    <s v="PJM_E_8702"/>
    <x v="0"/>
    <x v="0"/>
    <x v="0"/>
    <x v="0"/>
  </r>
  <r>
    <n v="2019"/>
    <s v="117"/>
    <s v="4470010"/>
    <m/>
    <n v="-209.88"/>
    <s v="1330A - Adj. to Reactive Suppl"/>
    <n v="8"/>
    <m/>
    <s v="G0000117"/>
    <s v="PJM"/>
    <n v="0"/>
    <s v="2019-08-31"/>
    <s v="PJM_A_3709"/>
    <x v="0"/>
    <x v="0"/>
    <x v="0"/>
    <x v="0"/>
  </r>
  <r>
    <n v="2019"/>
    <s v="117"/>
    <s v="4470010"/>
    <m/>
    <n v="-3446.88"/>
    <s v="1340 - Regulation and Frequenc"/>
    <n v="8"/>
    <m/>
    <s v="G0000117"/>
    <s v="PJM"/>
    <n v="0"/>
    <s v="2019-08-01"/>
    <s v="PJM_ER3704"/>
    <x v="0"/>
    <x v="0"/>
    <x v="0"/>
    <x v="0"/>
  </r>
  <r>
    <n v="2019"/>
    <s v="117"/>
    <s v="4470010"/>
    <m/>
    <n v="3446.88"/>
    <s v="1340 - Regulation and Frequenc"/>
    <n v="8"/>
    <m/>
    <s v="G0000117"/>
    <s v="PJM"/>
    <n v="0"/>
    <s v="2019-08-31"/>
    <s v="PJM_A_3709"/>
    <x v="0"/>
    <x v="0"/>
    <x v="0"/>
    <x v="0"/>
  </r>
  <r>
    <n v="2019"/>
    <s v="117"/>
    <s v="4470010"/>
    <m/>
    <n v="3009.96"/>
    <s v="1340 - Regulation and Frequenc"/>
    <n v="8"/>
    <m/>
    <s v="G0000117"/>
    <s v="PJM"/>
    <n v="0"/>
    <s v="2019-08-31"/>
    <s v="PJM_E_8702"/>
    <x v="0"/>
    <x v="0"/>
    <x v="0"/>
    <x v="0"/>
  </r>
  <r>
    <n v="2019"/>
    <s v="117"/>
    <s v="4470010"/>
    <m/>
    <n v="0.17"/>
    <s v="1340A - Adj. to Regulation and"/>
    <n v="8"/>
    <m/>
    <s v="G0000117"/>
    <s v="PJM"/>
    <n v="0"/>
    <s v="2019-08-31"/>
    <s v="PJM_A_3709"/>
    <x v="0"/>
    <x v="0"/>
    <x v="0"/>
    <x v="0"/>
  </r>
  <r>
    <n v="2019"/>
    <s v="117"/>
    <s v="4470010"/>
    <m/>
    <n v="-2150.6799999999998"/>
    <s v="1360 - Synchronized Reserve Ti"/>
    <n v="8"/>
    <m/>
    <s v="G0000117"/>
    <s v="PJM"/>
    <n v="0"/>
    <s v="2019-08-01"/>
    <s v="PJM_ER3704"/>
    <x v="0"/>
    <x v="0"/>
    <x v="0"/>
    <x v="0"/>
  </r>
  <r>
    <n v="2019"/>
    <s v="117"/>
    <s v="4470010"/>
    <m/>
    <n v="2150.6799999999998"/>
    <s v="1360 - Synchronized Reserve Ti"/>
    <n v="8"/>
    <m/>
    <s v="G0000117"/>
    <s v="PJM"/>
    <n v="0"/>
    <s v="2019-08-31"/>
    <s v="PJM_A_3709"/>
    <x v="0"/>
    <x v="0"/>
    <x v="0"/>
    <x v="0"/>
  </r>
  <r>
    <n v="2019"/>
    <s v="117"/>
    <s v="4470010"/>
    <m/>
    <n v="1203.55"/>
    <s v="1360 - Synchronized Reserve Ti"/>
    <n v="8"/>
    <m/>
    <s v="G0000117"/>
    <s v="PJM"/>
    <n v="0"/>
    <s v="2019-08-31"/>
    <s v="PJM_E_8702"/>
    <x v="0"/>
    <x v="0"/>
    <x v="0"/>
    <x v="0"/>
  </r>
  <r>
    <n v="2019"/>
    <s v="117"/>
    <s v="4470010"/>
    <m/>
    <n v="-418.31"/>
    <s v="1362 - Non-Synchronized Reserv"/>
    <n v="8"/>
    <m/>
    <s v="G0000117"/>
    <s v="PJM"/>
    <n v="0"/>
    <s v="2019-08-01"/>
    <s v="PJM_ER3704"/>
    <x v="0"/>
    <x v="0"/>
    <x v="0"/>
    <x v="0"/>
  </r>
  <r>
    <n v="2019"/>
    <s v="117"/>
    <s v="4470010"/>
    <m/>
    <n v="418.31"/>
    <s v="1362 - Non-Synchronized Reserv"/>
    <n v="8"/>
    <m/>
    <s v="G0000117"/>
    <s v="PJM"/>
    <n v="0"/>
    <s v="2019-08-31"/>
    <s v="PJM_A_3709"/>
    <x v="0"/>
    <x v="0"/>
    <x v="0"/>
    <x v="0"/>
  </r>
  <r>
    <n v="2019"/>
    <s v="117"/>
    <s v="4470010"/>
    <m/>
    <n v="205.35"/>
    <s v="1362 - Non-Synchronized Reserv"/>
    <n v="8"/>
    <m/>
    <s v="G0000117"/>
    <s v="PJM"/>
    <n v="0"/>
    <s v="2019-08-31"/>
    <s v="PJM_E_8702"/>
    <x v="0"/>
    <x v="0"/>
    <x v="0"/>
    <x v="0"/>
  </r>
  <r>
    <n v="2019"/>
    <s v="117"/>
    <s v="4470010"/>
    <m/>
    <n v="-0.12"/>
    <s v="1362A - Non-Synchronized Reser"/>
    <n v="8"/>
    <m/>
    <s v="G0000117"/>
    <s v="PJM"/>
    <n v="0"/>
    <s v="2019-08-31"/>
    <s v="PJM_A_3709"/>
    <x v="0"/>
    <x v="0"/>
    <x v="0"/>
    <x v="0"/>
  </r>
  <r>
    <n v="2019"/>
    <s v="117"/>
    <s v="4470010"/>
    <m/>
    <n v="-2851.44"/>
    <s v="1365 - Day-Ahead Scheduling Re"/>
    <n v="8"/>
    <m/>
    <s v="G0000117"/>
    <s v="PJM"/>
    <n v="0"/>
    <s v="2019-08-01"/>
    <s v="PJM_ER3704"/>
    <x v="0"/>
    <x v="0"/>
    <x v="0"/>
    <x v="0"/>
  </r>
  <r>
    <n v="2019"/>
    <s v="117"/>
    <s v="4470010"/>
    <m/>
    <n v="2851.44"/>
    <s v="1365 - Day-Ahead Scheduling Re"/>
    <n v="8"/>
    <m/>
    <s v="G0000117"/>
    <s v="PJM"/>
    <n v="0"/>
    <s v="2019-08-31"/>
    <s v="PJM_A_3709"/>
    <x v="0"/>
    <x v="0"/>
    <x v="0"/>
    <x v="0"/>
  </r>
  <r>
    <n v="2019"/>
    <s v="117"/>
    <s v="4470010"/>
    <m/>
    <n v="2412.98"/>
    <s v="1365 - Day-Ahead Scheduling Re"/>
    <n v="8"/>
    <m/>
    <s v="G0000117"/>
    <s v="PJM"/>
    <n v="0"/>
    <s v="2019-08-31"/>
    <s v="PJM_E_8702"/>
    <x v="0"/>
    <x v="0"/>
    <x v="0"/>
    <x v="0"/>
  </r>
  <r>
    <n v="2019"/>
    <s v="117"/>
    <s v="4470010"/>
    <m/>
    <n v="-0.05"/>
    <s v="1365A - Adj. to Day-ahead Sche"/>
    <n v="8"/>
    <m/>
    <s v="G0000117"/>
    <s v="PJM"/>
    <n v="0"/>
    <s v="2019-08-31"/>
    <s v="PJM_A_3709"/>
    <x v="0"/>
    <x v="0"/>
    <x v="0"/>
    <x v="0"/>
  </r>
  <r>
    <n v="2019"/>
    <s v="117"/>
    <s v="4470010"/>
    <m/>
    <n v="-533.29"/>
    <s v="1370 - Day-Ahead Operating Res"/>
    <n v="8"/>
    <m/>
    <s v="G0000117"/>
    <s v="PJM"/>
    <n v="0"/>
    <s v="2019-08-01"/>
    <s v="PJM_ER3704"/>
    <x v="0"/>
    <x v="0"/>
    <x v="0"/>
    <x v="0"/>
  </r>
  <r>
    <n v="2019"/>
    <s v="117"/>
    <s v="4470010"/>
    <m/>
    <n v="533.29"/>
    <s v="1370 - Day-Ahead Operating Res"/>
    <n v="8"/>
    <m/>
    <s v="G0000117"/>
    <s v="PJM"/>
    <n v="0"/>
    <s v="2019-08-31"/>
    <s v="PJM_A_3709"/>
    <x v="0"/>
    <x v="0"/>
    <x v="0"/>
    <x v="0"/>
  </r>
  <r>
    <n v="2019"/>
    <s v="117"/>
    <s v="4470010"/>
    <m/>
    <n v="1024.3900000000001"/>
    <s v="1370 - Day-Ahead Operating Res"/>
    <n v="8"/>
    <m/>
    <s v="G0000117"/>
    <s v="PJM"/>
    <n v="0"/>
    <s v="2019-08-31"/>
    <s v="PJM_E_8702"/>
    <x v="0"/>
    <x v="0"/>
    <x v="0"/>
    <x v="0"/>
  </r>
  <r>
    <n v="2019"/>
    <s v="117"/>
    <s v="4470010"/>
    <m/>
    <n v="-2145.0500000000002"/>
    <s v="1375 - Balancing Operating Res"/>
    <n v="8"/>
    <m/>
    <s v="G0000117"/>
    <s v="PJM"/>
    <n v="0"/>
    <s v="2019-08-01"/>
    <s v="PJM_ER3704"/>
    <x v="0"/>
    <x v="0"/>
    <x v="0"/>
    <x v="0"/>
  </r>
  <r>
    <n v="2019"/>
    <s v="117"/>
    <s v="4470010"/>
    <m/>
    <n v="2145.0500000000002"/>
    <s v="1375 - Balancing Operating Res"/>
    <n v="8"/>
    <m/>
    <s v="G0000117"/>
    <s v="PJM"/>
    <n v="0"/>
    <s v="2019-08-31"/>
    <s v="PJM_A_3709"/>
    <x v="0"/>
    <x v="0"/>
    <x v="0"/>
    <x v="0"/>
  </r>
  <r>
    <n v="2019"/>
    <s v="117"/>
    <s v="4470010"/>
    <m/>
    <n v="1220.79"/>
    <s v="1375 - Balancing Operating Res"/>
    <n v="8"/>
    <m/>
    <s v="G0000117"/>
    <s v="PJM"/>
    <n v="0"/>
    <s v="2019-08-31"/>
    <s v="PJM_E_8702"/>
    <x v="0"/>
    <x v="0"/>
    <x v="0"/>
    <x v="0"/>
  </r>
  <r>
    <n v="2019"/>
    <s v="117"/>
    <s v="4470010"/>
    <m/>
    <n v="-0.42"/>
    <s v="1375A - Adj. to Balancing Oper"/>
    <n v="8"/>
    <m/>
    <s v="G0000117"/>
    <s v="PJM"/>
    <n v="0"/>
    <s v="2019-08-31"/>
    <s v="PJM_A_3709"/>
    <x v="0"/>
    <x v="0"/>
    <x v="0"/>
    <x v="0"/>
  </r>
  <r>
    <n v="2019"/>
    <s v="117"/>
    <s v="4470010"/>
    <m/>
    <n v="0.41"/>
    <s v="1378 - Reactive Services Charg"/>
    <n v="8"/>
    <m/>
    <s v="G0000117"/>
    <s v="PJM"/>
    <n v="0"/>
    <s v="2019-08-31"/>
    <s v="PJM_E_8702"/>
    <x v="0"/>
    <x v="0"/>
    <x v="0"/>
    <x v="0"/>
  </r>
  <r>
    <n v="2019"/>
    <s v="117"/>
    <s v="4470010"/>
    <m/>
    <n v="-1780.33"/>
    <s v="1380 - Black Start Service Cha"/>
    <n v="8"/>
    <m/>
    <s v="G0000117"/>
    <s v="PJM"/>
    <n v="0"/>
    <s v="2019-08-01"/>
    <s v="PJM_ER3704"/>
    <x v="0"/>
    <x v="0"/>
    <x v="0"/>
    <x v="0"/>
  </r>
  <r>
    <n v="2019"/>
    <s v="117"/>
    <s v="4470010"/>
    <m/>
    <n v="1780.33"/>
    <s v="1380 - Black Start Service Cha"/>
    <n v="8"/>
    <m/>
    <s v="G0000117"/>
    <s v="PJM"/>
    <n v="0"/>
    <s v="2019-08-31"/>
    <s v="PJM_A_3709"/>
    <x v="0"/>
    <x v="0"/>
    <x v="0"/>
    <x v="0"/>
  </r>
  <r>
    <n v="2019"/>
    <s v="117"/>
    <s v="4470010"/>
    <m/>
    <n v="1869.89"/>
    <s v="1380 - Black Start Service Cha"/>
    <n v="8"/>
    <m/>
    <s v="G0000117"/>
    <s v="PJM"/>
    <n v="0"/>
    <s v="2019-08-31"/>
    <s v="PJM_E_8702"/>
    <x v="0"/>
    <x v="0"/>
    <x v="0"/>
    <x v="0"/>
  </r>
  <r>
    <n v="2019"/>
    <s v="117"/>
    <s v="4470010"/>
    <m/>
    <n v="6.18"/>
    <s v="1380A - Adj. to Black Start Se"/>
    <n v="8"/>
    <m/>
    <s v="G0000117"/>
    <s v="PJM"/>
    <n v="0"/>
    <s v="2019-08-31"/>
    <s v="PJM_A_3709"/>
    <x v="0"/>
    <x v="0"/>
    <x v="0"/>
    <x v="0"/>
  </r>
  <r>
    <n v="2019"/>
    <s v="117"/>
    <s v="4470010"/>
    <m/>
    <n v="-1334.86"/>
    <s v="1400 - Load Reconciliation for"/>
    <n v="8"/>
    <m/>
    <s v="G0000117"/>
    <s v="PJM"/>
    <n v="0"/>
    <s v="2019-08-31"/>
    <s v="PJM_A_3709"/>
    <x v="0"/>
    <x v="0"/>
    <x v="0"/>
    <x v="0"/>
  </r>
  <r>
    <n v="2019"/>
    <s v="117"/>
    <s v="4470010"/>
    <m/>
    <n v="-73.16"/>
    <s v="1410 - Load Reconciliation for"/>
    <n v="8"/>
    <m/>
    <s v="G0000117"/>
    <s v="PJM"/>
    <n v="0"/>
    <s v="2019-08-31"/>
    <s v="PJM_A_3709"/>
    <x v="0"/>
    <x v="0"/>
    <x v="0"/>
    <x v="0"/>
  </r>
  <r>
    <n v="2019"/>
    <s v="117"/>
    <s v="4470010"/>
    <m/>
    <n v="-57.35"/>
    <s v="1420 - Load Reconciliation for"/>
    <n v="8"/>
    <m/>
    <s v="G0000117"/>
    <s v="PJM"/>
    <n v="0"/>
    <s v="2019-08-31"/>
    <s v="PJM_A_3709"/>
    <x v="0"/>
    <x v="0"/>
    <x v="0"/>
    <x v="0"/>
  </r>
  <r>
    <n v="2019"/>
    <s v="117"/>
    <s v="4470010"/>
    <m/>
    <n v="-0.62"/>
    <s v="1430 - Load Reconciliation for"/>
    <n v="8"/>
    <m/>
    <s v="G0000117"/>
    <s v="PJM"/>
    <n v="0"/>
    <s v="2019-08-31"/>
    <s v="PJM_A_3709"/>
    <x v="0"/>
    <x v="0"/>
    <x v="0"/>
    <x v="0"/>
  </r>
  <r>
    <n v="2019"/>
    <s v="117"/>
    <s v="4470010"/>
    <m/>
    <n v="-14.88"/>
    <s v="1440 - Load Reconciliation for"/>
    <n v="8"/>
    <m/>
    <s v="G0000117"/>
    <s v="PJM"/>
    <n v="0"/>
    <s v="2019-08-31"/>
    <s v="PJM_A_3709"/>
    <x v="0"/>
    <x v="0"/>
    <x v="0"/>
    <x v="0"/>
  </r>
  <r>
    <n v="2019"/>
    <s v="117"/>
    <s v="4470010"/>
    <m/>
    <n v="1.86"/>
    <s v="1441 - Load Reconciliation for"/>
    <n v="8"/>
    <m/>
    <s v="G0000117"/>
    <s v="PJM"/>
    <n v="0"/>
    <s v="2019-08-31"/>
    <s v="PJM_A_3709"/>
    <x v="0"/>
    <x v="0"/>
    <x v="0"/>
    <x v="0"/>
  </r>
  <r>
    <n v="2019"/>
    <s v="117"/>
    <s v="4470010"/>
    <m/>
    <n v="-0.31"/>
    <s v="1444 - Load Reconciliation for"/>
    <n v="8"/>
    <m/>
    <s v="G0000117"/>
    <s v="PJM"/>
    <n v="0"/>
    <s v="2019-08-31"/>
    <s v="PJM_A_3709"/>
    <x v="0"/>
    <x v="0"/>
    <x v="0"/>
    <x v="0"/>
  </r>
  <r>
    <n v="2019"/>
    <s v="117"/>
    <s v="4470010"/>
    <m/>
    <n v="-4.34"/>
    <s v="1445 - Load Reconciliation for"/>
    <n v="8"/>
    <m/>
    <s v="G0000117"/>
    <s v="PJM"/>
    <n v="0"/>
    <s v="2019-08-31"/>
    <s v="PJM_A_3709"/>
    <x v="0"/>
    <x v="0"/>
    <x v="0"/>
    <x v="0"/>
  </r>
  <r>
    <n v="2019"/>
    <s v="117"/>
    <s v="4470010"/>
    <m/>
    <n v="-0.62"/>
    <s v="1447 - Load Reconciliation for"/>
    <n v="8"/>
    <m/>
    <s v="G0000117"/>
    <s v="PJM"/>
    <n v="0"/>
    <s v="2019-08-31"/>
    <s v="PJM_A_3709"/>
    <x v="0"/>
    <x v="0"/>
    <x v="0"/>
    <x v="0"/>
  </r>
  <r>
    <n v="2019"/>
    <s v="117"/>
    <s v="4470010"/>
    <m/>
    <n v="-0.93"/>
    <s v="1448 - Load Reconciliation for"/>
    <n v="8"/>
    <m/>
    <s v="G0000117"/>
    <s v="PJM"/>
    <n v="0"/>
    <s v="2019-08-31"/>
    <s v="PJM_A_3709"/>
    <x v="0"/>
    <x v="0"/>
    <x v="0"/>
    <x v="0"/>
  </r>
  <r>
    <n v="2019"/>
    <s v="117"/>
    <s v="4470010"/>
    <m/>
    <n v="2.17"/>
    <s v="1450 - Load Reconciliation for"/>
    <n v="8"/>
    <m/>
    <s v="G0000117"/>
    <s v="PJM"/>
    <n v="0"/>
    <s v="2019-08-31"/>
    <s v="PJM_A_3709"/>
    <x v="0"/>
    <x v="0"/>
    <x v="0"/>
    <x v="0"/>
  </r>
  <r>
    <n v="2019"/>
    <s v="117"/>
    <s v="4470010"/>
    <m/>
    <n v="-5.58"/>
    <s v="1460 - Load Reconciliation for"/>
    <n v="8"/>
    <m/>
    <s v="G0000117"/>
    <s v="PJM"/>
    <n v="0"/>
    <s v="2019-08-31"/>
    <s v="PJM_A_3709"/>
    <x v="0"/>
    <x v="0"/>
    <x v="0"/>
    <x v="0"/>
  </r>
  <r>
    <n v="2019"/>
    <s v="117"/>
    <s v="4470010"/>
    <m/>
    <n v="-2.17"/>
    <s v="1470 - Load Reconciliation for"/>
    <n v="8"/>
    <m/>
    <s v="G0000117"/>
    <s v="PJM"/>
    <n v="0"/>
    <s v="2019-08-31"/>
    <s v="PJM_A_3709"/>
    <x v="0"/>
    <x v="0"/>
    <x v="0"/>
    <x v="0"/>
  </r>
  <r>
    <n v="2019"/>
    <s v="117"/>
    <s v="4470010"/>
    <m/>
    <n v="0"/>
    <s v="1472 - Load Reconciliation for"/>
    <n v="8"/>
    <m/>
    <s v="G0000117"/>
    <s v="PJM"/>
    <n v="0"/>
    <s v="2019-08-31"/>
    <s v="PJM_A_3709"/>
    <x v="0"/>
    <x v="0"/>
    <x v="0"/>
    <x v="0"/>
  </r>
  <r>
    <n v="2019"/>
    <s v="117"/>
    <s v="4470010"/>
    <m/>
    <n v="0"/>
    <s v="1478 - Load Reconciliation for"/>
    <n v="8"/>
    <m/>
    <s v="G0000117"/>
    <s v="PJM"/>
    <n v="0"/>
    <s v="2019-08-31"/>
    <s v="PJM_A_3709"/>
    <x v="0"/>
    <x v="0"/>
    <x v="0"/>
    <x v="0"/>
  </r>
  <r>
    <n v="2019"/>
    <s v="117"/>
    <s v="4470010"/>
    <m/>
    <n v="-261941.6"/>
    <s v="1610 - Locational Reliability"/>
    <n v="8"/>
    <m/>
    <s v="G0000117"/>
    <s v="PJM"/>
    <n v="0"/>
    <s v="2019-08-01"/>
    <s v="PJM_ER3704"/>
    <x v="0"/>
    <x v="0"/>
    <x v="0"/>
    <x v="0"/>
  </r>
  <r>
    <n v="2019"/>
    <s v="117"/>
    <s v="4470010"/>
    <m/>
    <n v="261941.6"/>
    <s v="1610 - Locational Reliability"/>
    <n v="8"/>
    <m/>
    <s v="G0000117"/>
    <s v="PJM"/>
    <n v="0"/>
    <s v="2019-08-31"/>
    <s v="PJM_A_3709"/>
    <x v="0"/>
    <x v="0"/>
    <x v="0"/>
    <x v="0"/>
  </r>
  <r>
    <n v="2019"/>
    <s v="117"/>
    <s v="4470010"/>
    <m/>
    <n v="265518.53000000003"/>
    <s v="1610 - Locational Reliability"/>
    <n v="8"/>
    <m/>
    <s v="G0000117"/>
    <s v="PJM"/>
    <n v="0"/>
    <s v="2019-08-31"/>
    <s v="PJM_E_8702"/>
    <x v="0"/>
    <x v="0"/>
    <x v="0"/>
    <x v="0"/>
  </r>
  <r>
    <n v="2019"/>
    <s v="117"/>
    <s v="4470010"/>
    <m/>
    <n v="-92"/>
    <s v="1720 - RTO Start-up Cost Recov"/>
    <n v="8"/>
    <m/>
    <s v="G0000117"/>
    <s v="PJM"/>
    <n v="0"/>
    <s v="2019-08-01"/>
    <s v="PJM_ER3704"/>
    <x v="0"/>
    <x v="0"/>
    <x v="0"/>
    <x v="0"/>
  </r>
  <r>
    <n v="2019"/>
    <s v="117"/>
    <s v="4470010"/>
    <m/>
    <n v="92"/>
    <s v="1720 - RTO Start-up Cost Recov"/>
    <n v="8"/>
    <m/>
    <s v="G0000117"/>
    <s v="PJM"/>
    <n v="0"/>
    <s v="2019-08-31"/>
    <s v="PJM_A_3709"/>
    <x v="0"/>
    <x v="0"/>
    <x v="0"/>
    <x v="0"/>
  </r>
  <r>
    <n v="2019"/>
    <s v="117"/>
    <s v="4470010"/>
    <m/>
    <n v="97.04"/>
    <s v="1720 - RTO Start-up Cost Recov"/>
    <n v="8"/>
    <m/>
    <s v="G0000117"/>
    <s v="PJM"/>
    <n v="0"/>
    <s v="2019-08-31"/>
    <s v="PJM_E_8702"/>
    <x v="0"/>
    <x v="0"/>
    <x v="0"/>
    <x v="0"/>
  </r>
  <r>
    <n v="2019"/>
    <s v="117"/>
    <s v="4470010"/>
    <m/>
    <n v="-564.51"/>
    <s v="1952 - Deferred Tax Adjustment"/>
    <n v="8"/>
    <m/>
    <s v="G0000117"/>
    <s v="PJM"/>
    <n v="0"/>
    <s v="2019-08-01"/>
    <s v="PJM_ER3704"/>
    <x v="0"/>
    <x v="0"/>
    <x v="0"/>
    <x v="0"/>
  </r>
  <r>
    <n v="2019"/>
    <s v="117"/>
    <s v="4470010"/>
    <m/>
    <n v="564.51"/>
    <s v="1952 - Deferred Tax Adjustment"/>
    <n v="8"/>
    <m/>
    <s v="G0000117"/>
    <s v="PJM"/>
    <n v="0"/>
    <s v="2019-08-31"/>
    <s v="PJM_A_3709"/>
    <x v="0"/>
    <x v="0"/>
    <x v="0"/>
    <x v="0"/>
  </r>
  <r>
    <n v="2019"/>
    <s v="117"/>
    <s v="4470010"/>
    <m/>
    <n v="568.85"/>
    <s v="1952 - Deferred Tax Adjustment"/>
    <n v="8"/>
    <m/>
    <s v="G0000117"/>
    <s v="PJM"/>
    <n v="0"/>
    <s v="2019-08-31"/>
    <s v="PJM_E_8702"/>
    <x v="0"/>
    <x v="0"/>
    <x v="0"/>
    <x v="0"/>
  </r>
  <r>
    <n v="2019"/>
    <s v="117"/>
    <s v="4470010"/>
    <m/>
    <n v="125.55"/>
    <s v="2140 - Non-Firm Point-to-Point"/>
    <n v="8"/>
    <m/>
    <s v="G0000117"/>
    <s v="PJM"/>
    <n v="0"/>
    <s v="2019-08-01"/>
    <s v="PJM_ER3704"/>
    <x v="0"/>
    <x v="0"/>
    <x v="0"/>
    <x v="0"/>
  </r>
  <r>
    <n v="2019"/>
    <s v="117"/>
    <s v="4470010"/>
    <m/>
    <n v="-126.79"/>
    <s v="2140 - Non-Firm Point-to-Point"/>
    <n v="8"/>
    <m/>
    <s v="G0000117"/>
    <s v="PJM"/>
    <n v="0"/>
    <s v="2019-08-31"/>
    <s v="PJM_A_3709"/>
    <x v="0"/>
    <x v="0"/>
    <x v="0"/>
    <x v="0"/>
  </r>
  <r>
    <n v="2019"/>
    <s v="117"/>
    <s v="4470010"/>
    <m/>
    <n v="-126.17"/>
    <s v="2140 - Non-Firm Point-to-Point"/>
    <n v="8"/>
    <m/>
    <s v="G0000117"/>
    <s v="PJM"/>
    <n v="0"/>
    <s v="2019-08-31"/>
    <s v="PJM_E_8702"/>
    <x v="0"/>
    <x v="0"/>
    <x v="0"/>
    <x v="0"/>
  </r>
  <r>
    <n v="2019"/>
    <s v="117"/>
    <s v="4470010"/>
    <m/>
    <n v="-8.82"/>
    <s v="2140A - Adj. to Non-Firm Point"/>
    <n v="8"/>
    <m/>
    <s v="G0000117"/>
    <s v="PJM"/>
    <n v="0"/>
    <s v="2019-08-31"/>
    <s v="PJM_A_3709"/>
    <x v="0"/>
    <x v="0"/>
    <x v="0"/>
    <x v="0"/>
  </r>
  <r>
    <n v="2019"/>
    <s v="117"/>
    <s v="4470010"/>
    <m/>
    <n v="-3495.78"/>
    <s v="2215 - Balancing Transmission"/>
    <n v="8"/>
    <m/>
    <s v="G0000117"/>
    <s v="PJM"/>
    <n v="0"/>
    <s v="2019-08-01"/>
    <s v="PJM_ER3704"/>
    <x v="0"/>
    <x v="0"/>
    <x v="0"/>
    <x v="0"/>
  </r>
  <r>
    <n v="2019"/>
    <s v="117"/>
    <s v="4470010"/>
    <m/>
    <n v="3495.78"/>
    <s v="2215 - Balancing Transmission"/>
    <n v="8"/>
    <m/>
    <s v="G0000117"/>
    <s v="PJM"/>
    <n v="0"/>
    <s v="2019-08-31"/>
    <s v="PJM_A_3709"/>
    <x v="0"/>
    <x v="0"/>
    <x v="0"/>
    <x v="0"/>
  </r>
  <r>
    <n v="2019"/>
    <s v="117"/>
    <s v="4470010"/>
    <m/>
    <n v="2585.9"/>
    <s v="2215 - Balancing Transmission"/>
    <n v="8"/>
    <m/>
    <s v="G0000117"/>
    <s v="PJM"/>
    <n v="0"/>
    <s v="2019-08-31"/>
    <s v="PJM_E_8702"/>
    <x v="0"/>
    <x v="0"/>
    <x v="0"/>
    <x v="0"/>
  </r>
  <r>
    <n v="2019"/>
    <s v="117"/>
    <s v="4470010"/>
    <m/>
    <n v="-0.82"/>
    <s v="2215A - Balancing Transmission"/>
    <n v="8"/>
    <m/>
    <s v="G0000117"/>
    <s v="PJM"/>
    <n v="0"/>
    <s v="2019-08-31"/>
    <s v="PJM_A_3709"/>
    <x v="0"/>
    <x v="0"/>
    <x v="0"/>
    <x v="0"/>
  </r>
  <r>
    <n v="2019"/>
    <s v="117"/>
    <s v="4470010"/>
    <m/>
    <n v="-30.16"/>
    <s v="2217A - Adj. to Planning Perio"/>
    <n v="8"/>
    <m/>
    <s v="G0000117"/>
    <s v="PJM"/>
    <n v="0"/>
    <s v="2019-08-31"/>
    <s v="PJM_A_3709"/>
    <x v="0"/>
    <x v="0"/>
    <x v="0"/>
    <x v="0"/>
  </r>
  <r>
    <n v="2019"/>
    <s v="117"/>
    <s v="4470010"/>
    <m/>
    <n v="10921.58"/>
    <s v="2220 - Transmission Losses Cre"/>
    <n v="8"/>
    <m/>
    <s v="G0000117"/>
    <s v="PJM"/>
    <n v="0"/>
    <s v="2019-08-01"/>
    <s v="PJM_ER3704"/>
    <x v="0"/>
    <x v="0"/>
    <x v="0"/>
    <x v="0"/>
  </r>
  <r>
    <n v="2019"/>
    <s v="117"/>
    <s v="4470010"/>
    <m/>
    <n v="-10921.58"/>
    <s v="2220 - Transmission Losses Cre"/>
    <n v="8"/>
    <m/>
    <s v="G0000117"/>
    <s v="PJM"/>
    <n v="0"/>
    <s v="2019-08-31"/>
    <s v="PJM_A_3709"/>
    <x v="0"/>
    <x v="0"/>
    <x v="0"/>
    <x v="0"/>
  </r>
  <r>
    <n v="2019"/>
    <s v="117"/>
    <s v="4470010"/>
    <m/>
    <n v="-8134.43"/>
    <s v="2220 - Transmission Losses Cre"/>
    <n v="8"/>
    <m/>
    <s v="G0000117"/>
    <s v="PJM"/>
    <n v="0"/>
    <s v="2019-08-31"/>
    <s v="PJM_E_8702"/>
    <x v="0"/>
    <x v="0"/>
    <x v="0"/>
    <x v="0"/>
  </r>
  <r>
    <n v="2019"/>
    <s v="117"/>
    <s v="4470010"/>
    <m/>
    <n v="-0.17"/>
    <s v="2220A - Adj. to Transmission L"/>
    <n v="8"/>
    <m/>
    <s v="G0000117"/>
    <s v="PJM"/>
    <n v="0"/>
    <s v="2019-08-31"/>
    <s v="PJM_A_3709"/>
    <x v="0"/>
    <x v="0"/>
    <x v="0"/>
    <x v="0"/>
  </r>
  <r>
    <n v="2019"/>
    <s v="117"/>
    <s v="4470010"/>
    <m/>
    <n v="-26.24"/>
    <s v="2390A - Fuel Cost Policy Penal"/>
    <n v="8"/>
    <m/>
    <s v="G0000117"/>
    <s v="PJM"/>
    <n v="0"/>
    <s v="2019-08-31"/>
    <s v="PJM_A_3709"/>
    <x v="0"/>
    <x v="0"/>
    <x v="0"/>
    <x v="0"/>
  </r>
  <r>
    <n v="2019"/>
    <s v="117"/>
    <s v="4470010"/>
    <m/>
    <n v="19.22"/>
    <s v="2415 - Balancing Transmission"/>
    <n v="8"/>
    <m/>
    <s v="G0000117"/>
    <s v="PJM"/>
    <n v="0"/>
    <s v="2019-08-31"/>
    <s v="PJM_A_3709"/>
    <x v="0"/>
    <x v="0"/>
    <x v="0"/>
    <x v="0"/>
  </r>
  <r>
    <n v="2019"/>
    <s v="117"/>
    <s v="4470010"/>
    <m/>
    <n v="15.5"/>
    <s v="2420 - Load Reconciliation for"/>
    <n v="8"/>
    <m/>
    <s v="G0000117"/>
    <s v="PJM"/>
    <n v="0"/>
    <s v="2019-08-31"/>
    <s v="PJM_A_3709"/>
    <x v="0"/>
    <x v="0"/>
    <x v="0"/>
    <x v="0"/>
  </r>
  <r>
    <n v="2019"/>
    <s v="117"/>
    <s v="4470010"/>
    <m/>
    <n v="25073.43"/>
    <s v="2510 - Auction Revenue Rights"/>
    <n v="8"/>
    <m/>
    <s v="G0000117"/>
    <s v="PJM"/>
    <n v="0"/>
    <s v="2019-08-01"/>
    <s v="PJM_ER3704"/>
    <x v="0"/>
    <x v="0"/>
    <x v="0"/>
    <x v="0"/>
  </r>
  <r>
    <n v="2019"/>
    <s v="117"/>
    <s v="4470010"/>
    <m/>
    <n v="-25073.43"/>
    <s v="2510 - Auction Revenue Rights"/>
    <n v="8"/>
    <m/>
    <s v="G0000117"/>
    <s v="PJM"/>
    <n v="0"/>
    <s v="2019-08-31"/>
    <s v="PJM_A_3709"/>
    <x v="0"/>
    <x v="0"/>
    <x v="0"/>
    <x v="0"/>
  </r>
  <r>
    <n v="2019"/>
    <s v="117"/>
    <s v="4470010"/>
    <m/>
    <n v="-25700.89"/>
    <s v="2510 - Auction Revenue Rights"/>
    <n v="8"/>
    <m/>
    <s v="G0000117"/>
    <s v="PJM"/>
    <n v="0"/>
    <s v="2019-08-31"/>
    <s v="PJM_E_8702"/>
    <x v="0"/>
    <x v="0"/>
    <x v="0"/>
    <x v="0"/>
  </r>
  <r>
    <n v="2019"/>
    <s v="117"/>
    <s v="4470010"/>
    <m/>
    <n v="-0.79"/>
    <s v="2510A - Auction Revenue Rights"/>
    <n v="8"/>
    <m/>
    <s v="G0000117"/>
    <s v="PJM"/>
    <n v="0"/>
    <s v="2019-08-31"/>
    <s v="PJM_A_3709"/>
    <x v="0"/>
    <x v="0"/>
    <x v="0"/>
    <x v="0"/>
  </r>
  <r>
    <n v="2019"/>
    <s v="117"/>
    <s v="4470010"/>
    <m/>
    <n v="111.86"/>
    <s v="2640 - ICTR for Transmission E"/>
    <n v="8"/>
    <m/>
    <s v="G0000117"/>
    <s v="PJM"/>
    <n v="0"/>
    <s v="2019-08-01"/>
    <s v="PJM_ER3704"/>
    <x v="0"/>
    <x v="0"/>
    <x v="0"/>
    <x v="0"/>
  </r>
  <r>
    <n v="2019"/>
    <s v="117"/>
    <s v="4470010"/>
    <m/>
    <n v="-111.86"/>
    <s v="2640 - ICTR for Transmission E"/>
    <n v="8"/>
    <m/>
    <s v="G0000117"/>
    <s v="PJM"/>
    <n v="0"/>
    <s v="2019-08-31"/>
    <s v="PJM_A_3709"/>
    <x v="0"/>
    <x v="0"/>
    <x v="0"/>
    <x v="0"/>
  </r>
  <r>
    <n v="2019"/>
    <s v="117"/>
    <s v="4470010"/>
    <m/>
    <n v="-114.68"/>
    <s v="2640 - ICTR for Transmission E"/>
    <n v="8"/>
    <m/>
    <s v="G0000117"/>
    <s v="PJM"/>
    <n v="0"/>
    <s v="2019-08-31"/>
    <s v="PJM_E_8702"/>
    <x v="0"/>
    <x v="0"/>
    <x v="0"/>
    <x v="0"/>
  </r>
  <r>
    <n v="2019"/>
    <s v="117"/>
    <s v="4470010"/>
    <m/>
    <n v="15.25"/>
    <s v="2661 - Capacity Resource Defic"/>
    <n v="8"/>
    <m/>
    <s v="G0000117"/>
    <s v="PJM"/>
    <n v="0"/>
    <s v="2019-08-01"/>
    <s v="PJM_ER3704"/>
    <x v="0"/>
    <x v="0"/>
    <x v="0"/>
    <x v="0"/>
  </r>
  <r>
    <n v="2019"/>
    <s v="117"/>
    <s v="4470010"/>
    <m/>
    <n v="-15.25"/>
    <s v="2661 - Capacity Resource Defic"/>
    <n v="8"/>
    <m/>
    <s v="G0000117"/>
    <s v="PJM"/>
    <n v="0"/>
    <s v="2019-08-31"/>
    <s v="PJM_A_3709"/>
    <x v="0"/>
    <x v="0"/>
    <x v="0"/>
    <x v="0"/>
  </r>
  <r>
    <n v="2019"/>
    <s v="117"/>
    <s v="4470010"/>
    <m/>
    <n v="-11.27"/>
    <s v="2661 - Capacity Resource Defic"/>
    <n v="8"/>
    <m/>
    <s v="G0000117"/>
    <s v="PJM"/>
    <n v="0"/>
    <s v="2019-08-31"/>
    <s v="PJM_E_8702"/>
    <x v="0"/>
    <x v="0"/>
    <x v="0"/>
    <x v="0"/>
  </r>
  <r>
    <n v="2019"/>
    <s v="117"/>
    <s v="4470010"/>
    <m/>
    <n v="333.08"/>
    <s v="Broker Comm - Actual"/>
    <n v="8"/>
    <m/>
    <s v="G0000117"/>
    <s v="AMRX2"/>
    <n v="0"/>
    <s v="2019-08-31"/>
    <s v="CA0420"/>
    <x v="0"/>
    <x v="0"/>
    <x v="1"/>
    <x v="0"/>
  </r>
  <r>
    <n v="2019"/>
    <s v="117"/>
    <s v="4470010"/>
    <m/>
    <n v="142.06"/>
    <s v="Broker Comm - Actual"/>
    <n v="8"/>
    <m/>
    <s v="G0000117"/>
    <s v="APBE2"/>
    <n v="0"/>
    <s v="2019-08-31"/>
    <s v="CA0420"/>
    <x v="0"/>
    <x v="0"/>
    <x v="2"/>
    <x v="0"/>
  </r>
  <r>
    <n v="2019"/>
    <s v="117"/>
    <s v="4470010"/>
    <m/>
    <n v="212.64"/>
    <s v="Broker Comm - Actual"/>
    <n v="8"/>
    <m/>
    <s v="G0000117"/>
    <s v="EVOF2"/>
    <n v="0"/>
    <s v="2019-08-31"/>
    <s v="CA0420"/>
    <x v="0"/>
    <x v="0"/>
    <x v="3"/>
    <x v="0"/>
  </r>
  <r>
    <n v="2019"/>
    <s v="117"/>
    <s v="4470010"/>
    <m/>
    <n v="668.56"/>
    <s v="Broker Comm - Actual"/>
    <n v="8"/>
    <m/>
    <s v="G0000117"/>
    <s v="ICET2"/>
    <n v="0"/>
    <s v="2019-08-31"/>
    <s v="CA0420"/>
    <x v="0"/>
    <x v="0"/>
    <x v="13"/>
    <x v="0"/>
  </r>
  <r>
    <n v="2019"/>
    <s v="117"/>
    <s v="4470010"/>
    <m/>
    <n v="78.42"/>
    <s v="Broker Comm - Actual"/>
    <n v="8"/>
    <m/>
    <s v="G0000117"/>
    <s v="IVGE2"/>
    <n v="0"/>
    <s v="2019-08-31"/>
    <s v="CA0420"/>
    <x v="0"/>
    <x v="0"/>
    <x v="4"/>
    <x v="0"/>
  </r>
  <r>
    <n v="2019"/>
    <s v="117"/>
    <s v="4470010"/>
    <m/>
    <n v="188.3"/>
    <s v="Broker Comm - Actual"/>
    <n v="8"/>
    <m/>
    <s v="G0000117"/>
    <s v="PREE2"/>
    <n v="0"/>
    <s v="2019-08-31"/>
    <s v="CA0420"/>
    <x v="0"/>
    <x v="0"/>
    <x v="5"/>
    <x v="0"/>
  </r>
  <r>
    <n v="2019"/>
    <s v="117"/>
    <s v="4470010"/>
    <m/>
    <n v="119.66"/>
    <s v="Broker Comm - Actual"/>
    <n v="8"/>
    <m/>
    <s v="G0000117"/>
    <s v="TFSF2"/>
    <n v="0"/>
    <s v="2019-08-31"/>
    <s v="CA0420"/>
    <x v="0"/>
    <x v="0"/>
    <x v="7"/>
    <x v="0"/>
  </r>
  <r>
    <n v="2019"/>
    <s v="117"/>
    <s v="4470010"/>
    <m/>
    <n v="0.09"/>
    <s v="PJM (PAR) Adjustments"/>
    <n v="8"/>
    <m/>
    <s v="G0000117"/>
    <s v="PJM"/>
    <n v="0"/>
    <s v="2019-08-31"/>
    <s v="PJMMISCPAR"/>
    <x v="0"/>
    <x v="0"/>
    <x v="0"/>
    <x v="0"/>
  </r>
  <r>
    <n v="2019"/>
    <s v="117"/>
    <s v="4470010"/>
    <m/>
    <n v="-5.54"/>
    <s v="PJM (PAR) Adjustments"/>
    <n v="8"/>
    <s v="KWH"/>
    <s v="G0000117"/>
    <s v="PJM"/>
    <n v="-62234"/>
    <s v="2019-08-31"/>
    <s v="PJM_PAR_A"/>
    <x v="0"/>
    <x v="0"/>
    <x v="0"/>
    <x v="0"/>
  </r>
  <r>
    <n v="2019"/>
    <s v="117"/>
    <s v="4470010"/>
    <m/>
    <n v="-7541.5"/>
    <s v="TVAM JUL 19"/>
    <n v="8"/>
    <s v="KWH"/>
    <s v="G0000117"/>
    <s v="TVAM"/>
    <n v="-742182"/>
    <s v="2019-08-31"/>
    <s v="3RDEER9391"/>
    <x v="0"/>
    <x v="0"/>
    <x v="34"/>
    <x v="0"/>
  </r>
  <r>
    <n v="2019"/>
    <s v="117"/>
    <s v="4470010"/>
    <m/>
    <n v="7541.5"/>
    <s v="TVAM JUL 19"/>
    <n v="8"/>
    <s v="KWH"/>
    <s v="G0000117"/>
    <s v="TVAM"/>
    <n v="742182"/>
    <s v="2019-08-31"/>
    <s v="3RDE_A9387"/>
    <x v="0"/>
    <x v="0"/>
    <x v="34"/>
    <x v="0"/>
  </r>
  <r>
    <n v="2019"/>
    <s v="117"/>
    <s v="4470027"/>
    <m/>
    <n v="4.93"/>
    <s v="COOH2 AUG 19"/>
    <n v="8"/>
    <m/>
    <s v="G0000117"/>
    <s v="COOH2"/>
    <n v="0"/>
    <s v="2019-08-31"/>
    <s v="DEDE_E8891"/>
    <x v="0"/>
    <x v="1"/>
    <x v="16"/>
    <x v="1"/>
  </r>
  <r>
    <n v="2019"/>
    <s v="117"/>
    <s v="4470027"/>
    <m/>
    <n v="-61349.52"/>
    <s v="COOH2 AUG 19"/>
    <n v="8"/>
    <s v="KWH"/>
    <s v="G0000117"/>
    <s v="COOH2"/>
    <n v="-1978997.76"/>
    <s v="2019-08-31"/>
    <s v="DEDE_E8891"/>
    <x v="0"/>
    <x v="1"/>
    <x v="16"/>
    <x v="1"/>
  </r>
  <r>
    <n v="2019"/>
    <s v="117"/>
    <s v="4470027"/>
    <m/>
    <n v="3321"/>
    <s v="COOH2 JUL 19"/>
    <n v="8"/>
    <m/>
    <s v="G0000117"/>
    <s v="COOH2"/>
    <n v="0"/>
    <s v="2019-08-31"/>
    <s v="DEDEER6510"/>
    <x v="0"/>
    <x v="1"/>
    <x v="16"/>
    <x v="1"/>
  </r>
  <r>
    <n v="2019"/>
    <s v="117"/>
    <s v="4470027"/>
    <m/>
    <n v="-3321"/>
    <s v="COOH2 JUL 19"/>
    <n v="8"/>
    <m/>
    <s v="G0000117"/>
    <s v="COOH2"/>
    <n v="0"/>
    <s v="2019-08-31"/>
    <s v="DEDE_A6518"/>
    <x v="0"/>
    <x v="1"/>
    <x v="16"/>
    <x v="1"/>
  </r>
  <r>
    <n v="2019"/>
    <s v="117"/>
    <s v="4470027"/>
    <m/>
    <n v="67590.03"/>
    <s v="COOH2 JUL 19"/>
    <n v="8"/>
    <s v="KWH"/>
    <s v="G0000117"/>
    <s v="COOH2"/>
    <n v="2180302.56"/>
    <s v="2019-08-31"/>
    <s v="DEDEER6510"/>
    <x v="0"/>
    <x v="1"/>
    <x v="16"/>
    <x v="1"/>
  </r>
  <r>
    <n v="2019"/>
    <s v="117"/>
    <s v="4470027"/>
    <m/>
    <n v="-67590.03"/>
    <s v="COOH2 JUL 19"/>
    <n v="8"/>
    <s v="KWH"/>
    <s v="G0000117"/>
    <s v="COOH2"/>
    <n v="-2180302.56"/>
    <s v="2019-08-31"/>
    <s v="DEDE_A6518"/>
    <x v="0"/>
    <x v="1"/>
    <x v="16"/>
    <x v="1"/>
  </r>
  <r>
    <n v="2019"/>
    <s v="117"/>
    <s v="4470027"/>
    <m/>
    <n v="555.87"/>
    <s v="VANC2 AUG 19"/>
    <n v="8"/>
    <m/>
    <s v="G0000117"/>
    <s v="VANC2"/>
    <n v="0"/>
    <s v="2019-08-31"/>
    <s v="DEDE_E8891"/>
    <x v="0"/>
    <x v="1"/>
    <x v="17"/>
    <x v="2"/>
  </r>
  <r>
    <n v="2019"/>
    <s v="117"/>
    <s v="4470027"/>
    <m/>
    <n v="-147487.82"/>
    <s v="VANC2 AUG 19"/>
    <n v="8"/>
    <s v="KWH"/>
    <s v="G0000117"/>
    <s v="VANC2"/>
    <n v="-4854703"/>
    <s v="2019-08-31"/>
    <s v="DEDE_E8891"/>
    <x v="0"/>
    <x v="1"/>
    <x v="17"/>
    <x v="2"/>
  </r>
  <r>
    <n v="2019"/>
    <s v="117"/>
    <s v="4470027"/>
    <m/>
    <n v="7476.94"/>
    <s v="VANC2 JUL 19"/>
    <n v="8"/>
    <m/>
    <s v="G0000117"/>
    <s v="VANC2"/>
    <n v="0"/>
    <s v="2019-08-31"/>
    <s v="DEDEER6510"/>
    <x v="0"/>
    <x v="1"/>
    <x v="17"/>
    <x v="2"/>
  </r>
  <r>
    <n v="2019"/>
    <s v="117"/>
    <s v="4470027"/>
    <m/>
    <n v="-7476.94"/>
    <s v="VANC2 JUL 19"/>
    <n v="8"/>
    <m/>
    <s v="G0000117"/>
    <s v="VANC2"/>
    <n v="0"/>
    <s v="2019-08-31"/>
    <s v="DEDE_A6518"/>
    <x v="0"/>
    <x v="1"/>
    <x v="17"/>
    <x v="2"/>
  </r>
  <r>
    <n v="2019"/>
    <s v="117"/>
    <s v="4470027"/>
    <m/>
    <n v="163832.42000000001"/>
    <s v="VANC2 JUL 19"/>
    <n v="8"/>
    <s v="KWH"/>
    <s v="G0000117"/>
    <s v="VANC2"/>
    <n v="5392701.25"/>
    <s v="2019-08-31"/>
    <s v="DEDEER6510"/>
    <x v="0"/>
    <x v="1"/>
    <x v="17"/>
    <x v="2"/>
  </r>
  <r>
    <n v="2019"/>
    <s v="117"/>
    <s v="4470027"/>
    <m/>
    <n v="-163832.42000000001"/>
    <s v="VANC2 JUL 19"/>
    <n v="8"/>
    <s v="KWH"/>
    <s v="G0000117"/>
    <s v="VANC2"/>
    <n v="-5392701.25"/>
    <s v="2019-08-31"/>
    <s v="DEDE_A6518"/>
    <x v="0"/>
    <x v="1"/>
    <x v="17"/>
    <x v="2"/>
  </r>
  <r>
    <n v="2019"/>
    <s v="117"/>
    <s v="4470033"/>
    <m/>
    <n v="-74265.19"/>
    <s v="COOH2 AUG 19"/>
    <n v="8"/>
    <m/>
    <s v="G0000117"/>
    <s v="COOH2"/>
    <n v="0"/>
    <s v="2019-08-31"/>
    <s v="DEDE_E8891"/>
    <x v="1"/>
    <x v="1"/>
    <x v="16"/>
    <x v="1"/>
  </r>
  <r>
    <n v="2019"/>
    <s v="117"/>
    <s v="4470033"/>
    <m/>
    <n v="80331.91"/>
    <s v="COOH2 JUL 19"/>
    <n v="8"/>
    <m/>
    <s v="G0000117"/>
    <s v="COOH2"/>
    <n v="0"/>
    <s v="2019-08-31"/>
    <s v="DEDEER6510"/>
    <x v="1"/>
    <x v="1"/>
    <x v="16"/>
    <x v="1"/>
  </r>
  <r>
    <n v="2019"/>
    <s v="117"/>
    <s v="4470033"/>
    <m/>
    <n v="-80331.91"/>
    <s v="COOH2 JUL 19"/>
    <n v="8"/>
    <m/>
    <s v="G0000117"/>
    <s v="COOH2"/>
    <n v="0"/>
    <s v="2019-08-31"/>
    <s v="DEDE_A6518"/>
    <x v="1"/>
    <x v="1"/>
    <x v="16"/>
    <x v="1"/>
  </r>
  <r>
    <n v="2019"/>
    <s v="117"/>
    <s v="4470033"/>
    <m/>
    <n v="-176709.37"/>
    <s v="VANC2 AUG 19"/>
    <n v="8"/>
    <m/>
    <s v="G0000117"/>
    <s v="VANC2"/>
    <n v="0"/>
    <s v="2019-08-31"/>
    <s v="DEDE_E8891"/>
    <x v="1"/>
    <x v="1"/>
    <x v="17"/>
    <x v="2"/>
  </r>
  <r>
    <n v="2019"/>
    <s v="117"/>
    <s v="4470033"/>
    <m/>
    <n v="182487.24"/>
    <s v="VANC2 JUL 19"/>
    <n v="8"/>
    <m/>
    <s v="G0000117"/>
    <s v="VANC2"/>
    <n v="0"/>
    <s v="2019-08-31"/>
    <s v="DEDEER6510"/>
    <x v="1"/>
    <x v="1"/>
    <x v="17"/>
    <x v="2"/>
  </r>
  <r>
    <n v="2019"/>
    <s v="117"/>
    <s v="4470033"/>
    <m/>
    <n v="-182487.24"/>
    <s v="VANC2 JUL 19"/>
    <n v="8"/>
    <m/>
    <s v="G0000117"/>
    <s v="VANC2"/>
    <n v="0"/>
    <s v="2019-08-31"/>
    <s v="DEDE_A6518"/>
    <x v="1"/>
    <x v="1"/>
    <x v="17"/>
    <x v="2"/>
  </r>
  <r>
    <n v="2019"/>
    <s v="117"/>
    <s v="4470082"/>
    <m/>
    <n v="352.66"/>
    <s v="Mizuho - Power - Comm &amp; Fees"/>
    <n v="8"/>
    <m/>
    <s v="G0000117"/>
    <s v="MSUI2"/>
    <n v="0"/>
    <s v="2019-08-31"/>
    <s v="MIZ_FUT"/>
    <x v="0"/>
    <x v="0"/>
    <x v="18"/>
    <x v="0"/>
  </r>
  <r>
    <n v="2019"/>
    <s v="117"/>
    <s v="4470082"/>
    <m/>
    <n v="109483.69"/>
    <s v="Mizuho- Power- Gains &amp; Losses"/>
    <n v="8"/>
    <m/>
    <s v="G0000117"/>
    <s v="MSUI2"/>
    <n v="0"/>
    <s v="2019-08-31"/>
    <s v="MIZ_FUT"/>
    <x v="0"/>
    <x v="0"/>
    <x v="18"/>
    <x v="0"/>
  </r>
  <r>
    <n v="2019"/>
    <s v="117"/>
    <s v="4470082"/>
    <m/>
    <n v="-9519.1200000000008"/>
    <s v="RBC &amp; Mizuho Accrue &amp; Defer"/>
    <n v="8"/>
    <m/>
    <s v="G0000117"/>
    <s v="WELF2"/>
    <n v="0"/>
    <s v="2019-08-01"/>
    <s v="RBC_MIZ_O"/>
    <x v="0"/>
    <x v="0"/>
    <x v="20"/>
    <x v="0"/>
  </r>
  <r>
    <n v="2019"/>
    <s v="117"/>
    <s v="4470082"/>
    <m/>
    <n v="-84661.28"/>
    <s v="RBC &amp; Mizuho Power Accruals"/>
    <n v="8"/>
    <m/>
    <s v="G0000117"/>
    <s v="MSUI2"/>
    <n v="0"/>
    <s v="2019-08-31"/>
    <s v="RBC_MIZ_A"/>
    <x v="0"/>
    <x v="0"/>
    <x v="18"/>
    <x v="0"/>
  </r>
  <r>
    <n v="2019"/>
    <s v="117"/>
    <s v="4470082"/>
    <m/>
    <n v="186267.59"/>
    <s v="RBC &amp; Mizuho Power Accruals"/>
    <n v="8"/>
    <m/>
    <s v="G0000117"/>
    <s v="MSUI2"/>
    <n v="0"/>
    <s v="2019-08-31"/>
    <s v="RBC_MIZ_E"/>
    <x v="0"/>
    <x v="0"/>
    <x v="18"/>
    <x v="0"/>
  </r>
  <r>
    <n v="2019"/>
    <s v="117"/>
    <s v="4470082"/>
    <m/>
    <n v="147120.99"/>
    <s v="RBC &amp; Mizuho Power Accruals"/>
    <n v="8"/>
    <m/>
    <s v="G0000117"/>
    <s v="RBCC2"/>
    <n v="0"/>
    <s v="2019-08-31"/>
    <s v="RBC_MIZ_A"/>
    <x v="0"/>
    <x v="0"/>
    <x v="19"/>
    <x v="0"/>
  </r>
  <r>
    <n v="2019"/>
    <s v="117"/>
    <s v="4470082"/>
    <m/>
    <n v="-234590.17"/>
    <s v="RBC &amp; Mizuho Power Accruals"/>
    <n v="8"/>
    <m/>
    <s v="G0000117"/>
    <s v="RBCC2"/>
    <n v="0"/>
    <s v="2019-08-31"/>
    <s v="RBC_MIZ_E"/>
    <x v="0"/>
    <x v="0"/>
    <x v="19"/>
    <x v="0"/>
  </r>
  <r>
    <n v="2019"/>
    <s v="117"/>
    <s v="4470082"/>
    <m/>
    <n v="-50459.3"/>
    <s v="RBC &amp; Mizuho Power Accruals"/>
    <n v="8"/>
    <m/>
    <s v="G0000117"/>
    <s v="WELF2"/>
    <n v="0"/>
    <s v="2019-08-31"/>
    <s v="RBC_MIZ_A"/>
    <x v="0"/>
    <x v="0"/>
    <x v="20"/>
    <x v="0"/>
  </r>
  <r>
    <n v="2019"/>
    <s v="117"/>
    <s v="4470082"/>
    <m/>
    <n v="-1029.96"/>
    <s v="RBC &amp; Mizuho Power Accruals"/>
    <n v="8"/>
    <m/>
    <s v="G0000117"/>
    <s v="WELF2"/>
    <n v="0"/>
    <s v="2019-08-31"/>
    <s v="RBC_MIZ_E"/>
    <x v="0"/>
    <x v="0"/>
    <x v="20"/>
    <x v="0"/>
  </r>
  <r>
    <n v="2019"/>
    <s v="117"/>
    <s v="4470082"/>
    <m/>
    <n v="184.45"/>
    <s v="RBC - Power - Comm &amp; Fees"/>
    <n v="8"/>
    <m/>
    <s v="G0000117"/>
    <s v="RBCC2"/>
    <n v="0"/>
    <s v="2019-08-31"/>
    <s v="RBC_FUT"/>
    <x v="0"/>
    <x v="0"/>
    <x v="19"/>
    <x v="0"/>
  </r>
  <r>
    <n v="2019"/>
    <s v="117"/>
    <s v="4470082"/>
    <m/>
    <n v="26099.59"/>
    <s v="RBC - Power - Gains &amp; Losses"/>
    <n v="8"/>
    <m/>
    <s v="G0000117"/>
    <s v="RBCC2"/>
    <n v="0"/>
    <s v="2019-08-31"/>
    <s v="RBC_FUT"/>
    <x v="0"/>
    <x v="0"/>
    <x v="19"/>
    <x v="0"/>
  </r>
  <r>
    <n v="2019"/>
    <s v="117"/>
    <s v="4470082"/>
    <m/>
    <n v="1863.4"/>
    <s v="RBC/Miz/Wel Accrue &amp; Defer"/>
    <n v="8"/>
    <m/>
    <s v="G0000117"/>
    <s v="WELF2"/>
    <n v="0"/>
    <s v="2019-08-31"/>
    <s v="RBC_MIZ_O"/>
    <x v="0"/>
    <x v="0"/>
    <x v="20"/>
    <x v="0"/>
  </r>
  <r>
    <n v="2019"/>
    <s v="117"/>
    <s v="4470082"/>
    <m/>
    <n v="-0.01"/>
    <s v="Revise allocation methodology."/>
    <n v="8"/>
    <m/>
    <s v="G0000117"/>
    <s v="MSUI2"/>
    <n v="0"/>
    <s v="2019-08-31"/>
    <s v="BRKR_MLR"/>
    <x v="0"/>
    <x v="0"/>
    <x v="18"/>
    <x v="0"/>
  </r>
  <r>
    <n v="2019"/>
    <s v="117"/>
    <s v="4470082"/>
    <m/>
    <n v="0"/>
    <s v="Revise allocation methodology."/>
    <n v="8"/>
    <m/>
    <s v="G0000117"/>
    <s v="RBCC2"/>
    <n v="0"/>
    <s v="2019-08-31"/>
    <s v="BRKR_MLR"/>
    <x v="0"/>
    <x v="0"/>
    <x v="19"/>
    <x v="0"/>
  </r>
  <r>
    <n v="2019"/>
    <s v="117"/>
    <s v="4470082"/>
    <m/>
    <n v="0.01"/>
    <s v="Revise allocation methodology."/>
    <n v="8"/>
    <m/>
    <s v="G0000117"/>
    <s v="WELF2"/>
    <n v="0"/>
    <s v="2019-08-31"/>
    <s v="BRKR_MLR"/>
    <x v="0"/>
    <x v="0"/>
    <x v="20"/>
    <x v="0"/>
  </r>
  <r>
    <n v="2019"/>
    <s v="117"/>
    <s v="4470082"/>
    <m/>
    <n v="-11515.62"/>
    <s v="SWAPS"/>
    <n v="8"/>
    <s v="KWH"/>
    <s v="G0000117"/>
    <s v="CEI"/>
    <n v="0"/>
    <s v="2019-08-01"/>
    <s v="OFFSYS_E"/>
    <x v="0"/>
    <x v="0"/>
    <x v="21"/>
    <x v="0"/>
  </r>
  <r>
    <n v="2019"/>
    <s v="117"/>
    <s v="4470082"/>
    <m/>
    <n v="11515.62"/>
    <s v="SWAPS"/>
    <n v="8"/>
    <s v="KWH"/>
    <s v="G0000117"/>
    <s v="CEI"/>
    <n v="0"/>
    <s v="2019-08-31"/>
    <s v="OFFSYS_A"/>
    <x v="0"/>
    <x v="0"/>
    <x v="21"/>
    <x v="0"/>
  </r>
  <r>
    <n v="2019"/>
    <s v="117"/>
    <s v="4470082"/>
    <m/>
    <n v="9761.07"/>
    <s v="SWAPS"/>
    <n v="8"/>
    <s v="KWH"/>
    <s v="G0000117"/>
    <s v="CEI"/>
    <n v="0"/>
    <s v="2019-08-31"/>
    <s v="OFFSYS_E"/>
    <x v="0"/>
    <x v="0"/>
    <x v="21"/>
    <x v="0"/>
  </r>
  <r>
    <n v="2019"/>
    <s v="117"/>
    <s v="4470082"/>
    <m/>
    <n v="-2559.23"/>
    <s v="SWAPS"/>
    <n v="8"/>
    <s v="KWH"/>
    <s v="G0000117"/>
    <s v="MSCG"/>
    <n v="0"/>
    <s v="2019-08-01"/>
    <s v="OFFSYS_E"/>
    <x v="0"/>
    <x v="0"/>
    <x v="22"/>
    <x v="0"/>
  </r>
  <r>
    <n v="2019"/>
    <s v="117"/>
    <s v="4470082"/>
    <m/>
    <n v="2559.23"/>
    <s v="SWAPS"/>
    <n v="8"/>
    <s v="KWH"/>
    <s v="G0000117"/>
    <s v="MSCG"/>
    <n v="0"/>
    <s v="2019-08-31"/>
    <s v="OFFSYS_A"/>
    <x v="0"/>
    <x v="0"/>
    <x v="22"/>
    <x v="0"/>
  </r>
  <r>
    <n v="2019"/>
    <s v="117"/>
    <s v="4470082"/>
    <m/>
    <n v="5966.93"/>
    <s v="SWAPS"/>
    <n v="8"/>
    <s v="KWH"/>
    <s v="G0000117"/>
    <s v="MSCG"/>
    <n v="0"/>
    <s v="2019-08-31"/>
    <s v="OFFSYS_E"/>
    <x v="0"/>
    <x v="0"/>
    <x v="22"/>
    <x v="0"/>
  </r>
  <r>
    <n v="2019"/>
    <s v="117"/>
    <s v="4470082"/>
    <m/>
    <n v="5980.06"/>
    <s v="WELF - Power - Comm &amp; Fees"/>
    <n v="8"/>
    <m/>
    <s v="G0000117"/>
    <s v="WELF2"/>
    <n v="0"/>
    <s v="2019-08-31"/>
    <s v="WEL_FUT"/>
    <x v="0"/>
    <x v="0"/>
    <x v="20"/>
    <x v="0"/>
  </r>
  <r>
    <n v="2019"/>
    <s v="117"/>
    <s v="4470082"/>
    <m/>
    <n v="126864.1"/>
    <s v="WELF - Power - Gains &amp; Losses"/>
    <n v="8"/>
    <m/>
    <s v="G0000117"/>
    <s v="WELF2"/>
    <n v="0"/>
    <s v="2019-08-31"/>
    <s v="WEL_FUT"/>
    <x v="0"/>
    <x v="0"/>
    <x v="20"/>
    <x v="0"/>
  </r>
  <r>
    <n v="2019"/>
    <s v="117"/>
    <s v="4470089"/>
    <m/>
    <n v="1412315.78"/>
    <s v="1200 - Day-ahead Spot Market E"/>
    <n v="8"/>
    <s v="KWH"/>
    <s v="G0000117"/>
    <s v="PJM"/>
    <n v="0"/>
    <s v="2019-08-01"/>
    <s v="CA0044-D"/>
    <x v="0"/>
    <x v="0"/>
    <x v="0"/>
    <x v="0"/>
  </r>
  <r>
    <n v="2019"/>
    <s v="117"/>
    <s v="4470089"/>
    <m/>
    <n v="-442145.45"/>
    <s v="1200 - Day-ahead Spot Market E"/>
    <n v="8"/>
    <s v="KWH"/>
    <s v="G0000117"/>
    <s v="PJM"/>
    <n v="0"/>
    <s v="2019-08-31"/>
    <s v="CA0044-D"/>
    <x v="0"/>
    <x v="0"/>
    <x v="0"/>
    <x v="0"/>
  </r>
  <r>
    <n v="2019"/>
    <s v="117"/>
    <s v="4470089"/>
    <m/>
    <n v="-1287105.45"/>
    <s v="1200 - Day-ahead Spot Market E"/>
    <n v="8"/>
    <s v="KWH"/>
    <s v="G0000117"/>
    <s v="PJM"/>
    <n v="0"/>
    <s v="2019-08-31"/>
    <s v="CA0048"/>
    <x v="0"/>
    <x v="0"/>
    <x v="0"/>
    <x v="0"/>
  </r>
  <r>
    <n v="2019"/>
    <s v="117"/>
    <s v="4470089"/>
    <m/>
    <n v="336358.53"/>
    <s v="1205 - Balancing Spot Market E"/>
    <n v="8"/>
    <s v="KWH"/>
    <s v="G0000117"/>
    <s v="PJM"/>
    <n v="0"/>
    <s v="2019-08-01"/>
    <s v="CA0044-D"/>
    <x v="0"/>
    <x v="0"/>
    <x v="0"/>
    <x v="0"/>
  </r>
  <r>
    <n v="2019"/>
    <s v="117"/>
    <s v="4470089"/>
    <m/>
    <n v="-37316.94"/>
    <s v="1205 - Balancing Spot Market E"/>
    <n v="8"/>
    <s v="KWH"/>
    <s v="G0000117"/>
    <s v="PJM"/>
    <n v="0"/>
    <s v="2019-08-31"/>
    <s v="CA0044-D"/>
    <x v="0"/>
    <x v="0"/>
    <x v="0"/>
    <x v="0"/>
  </r>
  <r>
    <n v="2019"/>
    <s v="117"/>
    <s v="4470089"/>
    <m/>
    <n v="-307605.05"/>
    <s v="1205 - Balancing Spot Market E"/>
    <n v="8"/>
    <s v="KWH"/>
    <s v="G0000117"/>
    <s v="PJM"/>
    <n v="0"/>
    <s v="2019-08-31"/>
    <s v="CA0048"/>
    <x v="0"/>
    <x v="0"/>
    <x v="0"/>
    <x v="0"/>
  </r>
  <r>
    <n v="2019"/>
    <s v="117"/>
    <s v="4470098"/>
    <m/>
    <n v="26.26"/>
    <s v="1242 - Day-Ahead Load Response"/>
    <n v="8"/>
    <m/>
    <s v="G0000117"/>
    <s v="PJM"/>
    <n v="0"/>
    <s v="2019-08-31"/>
    <s v="PJM_A_3709"/>
    <x v="0"/>
    <x v="0"/>
    <x v="0"/>
    <x v="0"/>
  </r>
  <r>
    <n v="2019"/>
    <s v="117"/>
    <s v="4470098"/>
    <m/>
    <n v="-6.46"/>
    <s v="1242 / 1243 Load Response Char"/>
    <n v="8"/>
    <m/>
    <s v="G0000117"/>
    <s v="PJM"/>
    <n v="0"/>
    <s v="2019-08-01"/>
    <s v="PJM_INV_E"/>
    <x v="0"/>
    <x v="0"/>
    <x v="0"/>
    <x v="0"/>
  </r>
  <r>
    <n v="2019"/>
    <s v="117"/>
    <s v="4470098"/>
    <m/>
    <n v="-2.2000000000000002"/>
    <s v="1243 - Real-Time Load Response"/>
    <n v="8"/>
    <m/>
    <s v="G0000117"/>
    <s v="PJM"/>
    <n v="0"/>
    <s v="2019-08-31"/>
    <s v="PJM_A_3709"/>
    <x v="0"/>
    <x v="0"/>
    <x v="0"/>
    <x v="0"/>
  </r>
  <r>
    <n v="2019"/>
    <s v="117"/>
    <s v="4470098"/>
    <m/>
    <n v="-2138.11"/>
    <s v="1370 - Day-Ahead Operating Res"/>
    <n v="8"/>
    <m/>
    <s v="G0000117"/>
    <s v="PJM"/>
    <n v="0"/>
    <s v="2019-08-01"/>
    <s v="PJM_ER3704"/>
    <x v="0"/>
    <x v="0"/>
    <x v="0"/>
    <x v="0"/>
  </r>
  <r>
    <n v="2019"/>
    <s v="117"/>
    <s v="4470098"/>
    <m/>
    <n v="2704.08"/>
    <s v="1370 - Day-Ahead Operating Res"/>
    <n v="8"/>
    <m/>
    <s v="G0000117"/>
    <s v="PJM"/>
    <n v="0"/>
    <s v="2019-08-31"/>
    <s v="PJM_A_3709"/>
    <x v="0"/>
    <x v="0"/>
    <x v="0"/>
    <x v="0"/>
  </r>
  <r>
    <n v="2019"/>
    <s v="117"/>
    <s v="4470098"/>
    <m/>
    <n v="2030.11"/>
    <s v="1370 - Day-Ahead Operating Res"/>
    <n v="8"/>
    <m/>
    <s v="G0000117"/>
    <s v="PJM"/>
    <n v="0"/>
    <s v="2019-08-31"/>
    <s v="PJM_E_7438"/>
    <x v="0"/>
    <x v="0"/>
    <x v="0"/>
    <x v="0"/>
  </r>
  <r>
    <n v="2019"/>
    <s v="117"/>
    <s v="4470098"/>
    <m/>
    <n v="-8877.1200000000008"/>
    <s v="1375 - Balancing Operating Res"/>
    <n v="8"/>
    <m/>
    <s v="G0000117"/>
    <s v="PJM"/>
    <n v="0"/>
    <s v="2019-08-01"/>
    <s v="PJM_ER3704"/>
    <x v="0"/>
    <x v="0"/>
    <x v="0"/>
    <x v="0"/>
  </r>
  <r>
    <n v="2019"/>
    <s v="117"/>
    <s v="4470098"/>
    <m/>
    <n v="9519.3799999999992"/>
    <s v="1375 - Balancing Operating Res"/>
    <n v="8"/>
    <m/>
    <s v="G0000117"/>
    <s v="PJM"/>
    <n v="0"/>
    <s v="2019-08-31"/>
    <s v="PJM_A_3709"/>
    <x v="0"/>
    <x v="0"/>
    <x v="0"/>
    <x v="0"/>
  </r>
  <r>
    <n v="2019"/>
    <s v="117"/>
    <s v="4470098"/>
    <m/>
    <n v="4749.84"/>
    <s v="1375 - Balancing Operating Res"/>
    <n v="8"/>
    <m/>
    <s v="G0000117"/>
    <s v="PJM"/>
    <n v="0"/>
    <s v="2019-08-31"/>
    <s v="PJM_E_7438"/>
    <x v="0"/>
    <x v="0"/>
    <x v="0"/>
    <x v="0"/>
  </r>
  <r>
    <n v="2019"/>
    <s v="117"/>
    <s v="4470098"/>
    <m/>
    <n v="-42.21"/>
    <s v="1375A - Adj. to Balancing Oper"/>
    <n v="8"/>
    <m/>
    <s v="G0000117"/>
    <s v="PJM"/>
    <n v="0"/>
    <s v="2019-08-31"/>
    <s v="PJM_A_3709"/>
    <x v="0"/>
    <x v="0"/>
    <x v="0"/>
    <x v="0"/>
  </r>
  <r>
    <n v="2019"/>
    <s v="117"/>
    <s v="4470098"/>
    <m/>
    <n v="3.19"/>
    <s v="1378 - Reactive Services Charg"/>
    <n v="8"/>
    <m/>
    <s v="G0000117"/>
    <s v="PJM"/>
    <n v="0"/>
    <s v="2019-08-31"/>
    <s v="PJM_E_7438"/>
    <x v="0"/>
    <x v="0"/>
    <x v="0"/>
    <x v="0"/>
  </r>
  <r>
    <n v="2019"/>
    <s v="117"/>
    <s v="4470098"/>
    <m/>
    <n v="544.70000000000005"/>
    <s v="2370 - Day-Ahead Operating Res"/>
    <n v="8"/>
    <m/>
    <s v="G0000117"/>
    <s v="PJM"/>
    <n v="0"/>
    <s v="2019-08-01"/>
    <s v="PJM_ER3704"/>
    <x v="0"/>
    <x v="0"/>
    <x v="0"/>
    <x v="0"/>
  </r>
  <r>
    <n v="2019"/>
    <s v="117"/>
    <s v="4470098"/>
    <m/>
    <n v="-544.70000000000005"/>
    <s v="2370 - Day-Ahead Operating Res"/>
    <n v="8"/>
    <m/>
    <s v="G0000117"/>
    <s v="PJM"/>
    <n v="0"/>
    <s v="2019-08-31"/>
    <s v="PJM_A_3709"/>
    <x v="0"/>
    <x v="0"/>
    <x v="0"/>
    <x v="0"/>
  </r>
  <r>
    <n v="2019"/>
    <s v="117"/>
    <s v="4470098"/>
    <m/>
    <n v="-565.41"/>
    <s v="2375 - Balancing Operating Res"/>
    <n v="8"/>
    <m/>
    <s v="G0000117"/>
    <s v="PJM"/>
    <n v="0"/>
    <s v="2019-08-31"/>
    <s v="PJM_A_3709"/>
    <x v="0"/>
    <x v="0"/>
    <x v="0"/>
    <x v="0"/>
  </r>
  <r>
    <n v="2019"/>
    <s v="117"/>
    <s v="4470099"/>
    <m/>
    <n v="253211.7"/>
    <s v="2600 - RPM Auction Credit"/>
    <n v="8"/>
    <m/>
    <s v="G0000117"/>
    <s v="PJM"/>
    <n v="0"/>
    <s v="2019-08-01"/>
    <s v="PJM_ER3704"/>
    <x v="1"/>
    <x v="0"/>
    <x v="0"/>
    <x v="0"/>
  </r>
  <r>
    <n v="2019"/>
    <s v="117"/>
    <s v="4470099"/>
    <m/>
    <n v="-286091.25"/>
    <s v="2600 - RPM Auction Credit"/>
    <n v="8"/>
    <m/>
    <s v="G0000117"/>
    <s v="PJM"/>
    <n v="0"/>
    <s v="2019-08-31"/>
    <s v="PJM_A_3709"/>
    <x v="1"/>
    <x v="0"/>
    <x v="0"/>
    <x v="0"/>
  </r>
  <r>
    <n v="2019"/>
    <s v="117"/>
    <s v="4470099"/>
    <m/>
    <n v="-258377"/>
    <s v="2600 - RPM Auction Credit"/>
    <n v="8"/>
    <m/>
    <s v="G0000117"/>
    <s v="PJM"/>
    <n v="0"/>
    <s v="2019-08-31"/>
    <s v="PJM_E_7438"/>
    <x v="1"/>
    <x v="0"/>
    <x v="0"/>
    <x v="0"/>
  </r>
  <r>
    <n v="2019"/>
    <s v="117"/>
    <s v="4470099"/>
    <m/>
    <n v="-23620.86"/>
    <s v="2600 - RPM Auction Credit 06-2"/>
    <n v="8"/>
    <m/>
    <s v="G0000117"/>
    <s v="PJM"/>
    <n v="0"/>
    <s v="2019-08-29"/>
    <s v="PJM_INV_A"/>
    <x v="1"/>
    <x v="0"/>
    <x v="0"/>
    <x v="0"/>
  </r>
  <r>
    <n v="2019"/>
    <s v="117"/>
    <s v="4470100"/>
    <m/>
    <n v="105487.88"/>
    <s v="2211 - Transmission Congestion"/>
    <n v="8"/>
    <m/>
    <s v="G0000117"/>
    <s v="PJM"/>
    <n v="0"/>
    <s v="2019-08-01"/>
    <s v="PJM_ER3704"/>
    <x v="0"/>
    <x v="0"/>
    <x v="0"/>
    <x v="0"/>
  </r>
  <r>
    <n v="2019"/>
    <s v="117"/>
    <s v="4470100"/>
    <m/>
    <n v="-116575.75"/>
    <s v="2211 - Transmission Congestion"/>
    <n v="8"/>
    <m/>
    <s v="G0000117"/>
    <s v="PJM"/>
    <n v="0"/>
    <s v="2019-08-31"/>
    <s v="PJM_A_3709"/>
    <x v="0"/>
    <x v="0"/>
    <x v="0"/>
    <x v="0"/>
  </r>
  <r>
    <n v="2019"/>
    <s v="117"/>
    <s v="4470100"/>
    <m/>
    <n v="-16379.58"/>
    <s v="2211 - Transmission Congestion"/>
    <n v="8"/>
    <m/>
    <s v="G0000117"/>
    <s v="PJM"/>
    <n v="0"/>
    <s v="2019-08-31"/>
    <s v="PJM_E_7438"/>
    <x v="0"/>
    <x v="0"/>
    <x v="0"/>
    <x v="0"/>
  </r>
  <r>
    <n v="2019"/>
    <s v="117"/>
    <s v="4470100"/>
    <m/>
    <n v="-283.20999999999998"/>
    <s v="2217A - Adj. to Planning Perio"/>
    <n v="8"/>
    <m/>
    <s v="G0000117"/>
    <s v="PJM"/>
    <n v="0"/>
    <s v="2019-08-31"/>
    <s v="PJM_A_3709"/>
    <x v="0"/>
    <x v="0"/>
    <x v="0"/>
    <x v="0"/>
  </r>
  <r>
    <n v="2019"/>
    <s v="117"/>
    <s v="4470103"/>
    <m/>
    <n v="3568393.41"/>
    <s v="1200 - Day-ahead Spot Market E"/>
    <n v="8"/>
    <s v="KWH"/>
    <s v="G0000117"/>
    <s v="PJM"/>
    <n v="155498575"/>
    <s v="2019-08-01"/>
    <s v="CA0044-D"/>
    <x v="0"/>
    <x v="0"/>
    <x v="0"/>
    <x v="0"/>
  </r>
  <r>
    <n v="2019"/>
    <s v="117"/>
    <s v="4470103"/>
    <m/>
    <n v="-1509925.25"/>
    <s v="1200 - Day-ahead Spot Market E"/>
    <n v="8"/>
    <s v="KWH"/>
    <s v="G0000117"/>
    <s v="PJM"/>
    <n v="-67003960"/>
    <s v="2019-08-31"/>
    <s v="CA0044-D"/>
    <x v="0"/>
    <x v="0"/>
    <x v="0"/>
    <x v="0"/>
  </r>
  <r>
    <n v="2019"/>
    <s v="117"/>
    <s v="4470103"/>
    <m/>
    <n v="-3693603.74"/>
    <s v="1200 - Day-ahead Spot Market E"/>
    <n v="8"/>
    <s v="KWH"/>
    <s v="G0000117"/>
    <s v="PJM"/>
    <n v="-155498575"/>
    <s v="2019-08-31"/>
    <s v="CA0048"/>
    <x v="0"/>
    <x v="0"/>
    <x v="0"/>
    <x v="0"/>
  </r>
  <r>
    <n v="2019"/>
    <s v="117"/>
    <s v="4470103"/>
    <m/>
    <n v="1002624.73"/>
    <s v="1205 - Balancing Spot Market E"/>
    <n v="8"/>
    <s v="KWH"/>
    <s v="G0000117"/>
    <s v="PJM"/>
    <n v="44283089"/>
    <s v="2019-08-01"/>
    <s v="CA0044-D"/>
    <x v="0"/>
    <x v="0"/>
    <x v="0"/>
    <x v="0"/>
  </r>
  <r>
    <n v="2019"/>
    <s v="117"/>
    <s v="4470103"/>
    <m/>
    <n v="-566299.53"/>
    <s v="1205 - Balancing Spot Market E"/>
    <n v="8"/>
    <s v="KWH"/>
    <s v="G0000117"/>
    <s v="PJM"/>
    <n v="-27298799"/>
    <s v="2019-08-31"/>
    <s v="CA0044-D"/>
    <x v="0"/>
    <x v="0"/>
    <x v="0"/>
    <x v="0"/>
  </r>
  <r>
    <n v="2019"/>
    <s v="117"/>
    <s v="4470103"/>
    <m/>
    <n v="-1031378.21"/>
    <s v="1205 - Balancing Spot Market E"/>
    <n v="8"/>
    <s v="KWH"/>
    <s v="G0000117"/>
    <s v="PJM"/>
    <n v="-44283089"/>
    <s v="2019-08-31"/>
    <s v="CA0048"/>
    <x v="0"/>
    <x v="0"/>
    <x v="0"/>
    <x v="0"/>
  </r>
  <r>
    <n v="2019"/>
    <s v="117"/>
    <s v="4470107"/>
    <m/>
    <n v="-0.22"/>
    <s v="Network Integration Transmissi"/>
    <n v="8"/>
    <m/>
    <s v="G0000117"/>
    <s v="PJM"/>
    <n v="0"/>
    <s v="2019-08-31"/>
    <s v="PJM_NITS_A"/>
    <x v="0"/>
    <x v="0"/>
    <x v="0"/>
    <x v="0"/>
  </r>
  <r>
    <n v="2019"/>
    <s v="117"/>
    <s v="4470110"/>
    <m/>
    <n v="-0.01"/>
    <s v="Transmission Owner Scheduling,"/>
    <n v="8"/>
    <m/>
    <s v="G0000117"/>
    <s v="PJM"/>
    <n v="0"/>
    <s v="2019-08-31"/>
    <s v="PJM_NITS_A"/>
    <x v="0"/>
    <x v="0"/>
    <x v="0"/>
    <x v="0"/>
  </r>
  <r>
    <n v="2019"/>
    <s v="117"/>
    <s v="4470112"/>
    <m/>
    <n v="-19847.419999999998"/>
    <s v="Duquesne Ratio Adjustment"/>
    <n v="8"/>
    <s v="KWH"/>
    <s v="G0000117"/>
    <s v="DLPM"/>
    <n v="0"/>
    <s v="2019-08-01"/>
    <s v="OFFSYS_E"/>
    <x v="0"/>
    <x v="0"/>
    <x v="9"/>
    <x v="0"/>
  </r>
  <r>
    <n v="2019"/>
    <s v="117"/>
    <s v="4470112"/>
    <m/>
    <n v="19829.87"/>
    <s v="Duquesne Ratio Adjustment"/>
    <n v="8"/>
    <s v="KWH"/>
    <s v="G0000117"/>
    <s v="DLPM"/>
    <n v="0"/>
    <s v="2019-08-31"/>
    <s v="OFFSYS_A"/>
    <x v="0"/>
    <x v="0"/>
    <x v="9"/>
    <x v="0"/>
  </r>
  <r>
    <n v="2019"/>
    <s v="117"/>
    <s v="4470112"/>
    <m/>
    <n v="27355.96"/>
    <s v="Duquesne Ratio Adjustment"/>
    <n v="8"/>
    <s v="KWH"/>
    <s v="G0000117"/>
    <s v="DLPM"/>
    <n v="0"/>
    <s v="2019-08-31"/>
    <s v="OFFSYS_E"/>
    <x v="0"/>
    <x v="0"/>
    <x v="9"/>
    <x v="0"/>
  </r>
  <r>
    <n v="2019"/>
    <s v="117"/>
    <s v="4470112"/>
    <m/>
    <n v="174726.97"/>
    <s v="Hedge activity"/>
    <n v="8"/>
    <s v="KWH"/>
    <s v="G0000117"/>
    <s v="DLPM"/>
    <n v="3483000"/>
    <s v="2019-08-01"/>
    <s v="OFFSYS_E"/>
    <x v="0"/>
    <x v="0"/>
    <x v="9"/>
    <x v="0"/>
  </r>
  <r>
    <n v="2019"/>
    <s v="117"/>
    <s v="4470112"/>
    <m/>
    <n v="-174572.46"/>
    <s v="Hedge activity"/>
    <n v="8"/>
    <s v="KWH"/>
    <s v="G0000117"/>
    <s v="DLPM"/>
    <n v="-3480000"/>
    <s v="2019-08-31"/>
    <s v="OFFSYS_A"/>
    <x v="0"/>
    <x v="0"/>
    <x v="9"/>
    <x v="0"/>
  </r>
  <r>
    <n v="2019"/>
    <s v="117"/>
    <s v="4470112"/>
    <m/>
    <n v="-164001.17000000001"/>
    <s v="Hedge activity"/>
    <n v="8"/>
    <s v="KWH"/>
    <s v="G0000117"/>
    <s v="DLPM"/>
    <n v="-3273000"/>
    <s v="2019-08-31"/>
    <s v="OFFSYS_E"/>
    <x v="0"/>
    <x v="0"/>
    <x v="9"/>
    <x v="0"/>
  </r>
  <r>
    <n v="2019"/>
    <s v="117"/>
    <s v="4470115"/>
    <m/>
    <n v="6965.42"/>
    <s v="1250 - Meter Correction Charge"/>
    <n v="8"/>
    <m/>
    <s v="G0000117"/>
    <s v="PJM"/>
    <n v="0"/>
    <s v="2019-08-31"/>
    <s v="PJM_A_3709"/>
    <x v="0"/>
    <x v="0"/>
    <x v="0"/>
    <x v="0"/>
  </r>
  <r>
    <n v="2019"/>
    <s v="117"/>
    <s v="4470115"/>
    <m/>
    <n v="-2.09"/>
    <s v="1250 - Meter Error Correction"/>
    <n v="8"/>
    <m/>
    <s v="G0000117"/>
    <s v="PJM"/>
    <n v="0"/>
    <s v="2019-08-31"/>
    <s v="PJM_A_3709"/>
    <x v="0"/>
    <x v="0"/>
    <x v="0"/>
    <x v="0"/>
  </r>
  <r>
    <n v="2019"/>
    <s v="117"/>
    <s v="4470115"/>
    <m/>
    <n v="1237.3499999999999"/>
    <s v="1250A - Adj. to Meter Error Co"/>
    <n v="8"/>
    <m/>
    <s v="G0000117"/>
    <s v="PJM"/>
    <n v="0"/>
    <s v="2019-08-31"/>
    <s v="PJM_A_3709"/>
    <x v="0"/>
    <x v="0"/>
    <x v="0"/>
    <x v="0"/>
  </r>
  <r>
    <n v="2019"/>
    <s v="117"/>
    <s v="4470116"/>
    <m/>
    <n v="20288.439999999999"/>
    <s v="1250 - Meter Correction Charge"/>
    <n v="8"/>
    <m/>
    <s v="G0000117"/>
    <s v="PJM"/>
    <n v="0"/>
    <s v="2019-08-31"/>
    <s v="PJM_A_3709"/>
    <x v="0"/>
    <x v="0"/>
    <x v="0"/>
    <x v="0"/>
  </r>
  <r>
    <n v="2019"/>
    <s v="117"/>
    <s v="4470116"/>
    <m/>
    <n v="-6.07"/>
    <s v="1250 - Meter Error Correction"/>
    <n v="8"/>
    <m/>
    <s v="G0000117"/>
    <s v="PJM"/>
    <n v="0"/>
    <s v="2019-08-31"/>
    <s v="PJM_A_3709"/>
    <x v="0"/>
    <x v="0"/>
    <x v="0"/>
    <x v="0"/>
  </r>
  <r>
    <n v="2019"/>
    <s v="117"/>
    <s v="4470116"/>
    <m/>
    <n v="3297.71"/>
    <s v="1250A - Adj. to Meter Error Co"/>
    <n v="8"/>
    <m/>
    <s v="G0000117"/>
    <s v="PJM"/>
    <n v="0"/>
    <s v="2019-08-31"/>
    <s v="PJM_A_3709"/>
    <x v="0"/>
    <x v="0"/>
    <x v="0"/>
    <x v="0"/>
  </r>
  <r>
    <n v="2019"/>
    <s v="117"/>
    <s v="4470126"/>
    <m/>
    <n v="-132727.57"/>
    <s v="1210 - Day-Ahead Transmission"/>
    <n v="8"/>
    <m/>
    <s v="G0000117"/>
    <s v="PJM"/>
    <n v="0"/>
    <s v="2019-08-01"/>
    <s v="PJM_ER3704"/>
    <x v="0"/>
    <x v="0"/>
    <x v="0"/>
    <x v="0"/>
  </r>
  <r>
    <n v="2019"/>
    <s v="117"/>
    <s v="4470126"/>
    <m/>
    <n v="116287.94"/>
    <s v="1210 - Day-Ahead Transmission"/>
    <n v="8"/>
    <m/>
    <s v="G0000117"/>
    <s v="PJM"/>
    <n v="0"/>
    <s v="2019-08-31"/>
    <s v="PJM_A_3709"/>
    <x v="0"/>
    <x v="0"/>
    <x v="0"/>
    <x v="0"/>
  </r>
  <r>
    <n v="2019"/>
    <s v="117"/>
    <s v="4470126"/>
    <m/>
    <n v="-25772.93"/>
    <s v="1210 - Day-Ahead Transmission"/>
    <n v="8"/>
    <m/>
    <s v="G0000117"/>
    <s v="PJM"/>
    <n v="0"/>
    <s v="2019-08-31"/>
    <s v="PJM_E_7438"/>
    <x v="0"/>
    <x v="0"/>
    <x v="0"/>
    <x v="0"/>
  </r>
  <r>
    <n v="2019"/>
    <s v="117"/>
    <s v="4470126"/>
    <m/>
    <n v="-16736.400000000001"/>
    <s v="1215 - Balancing Transmission"/>
    <n v="8"/>
    <m/>
    <s v="G0000117"/>
    <s v="PJM"/>
    <n v="0"/>
    <s v="2019-08-01"/>
    <s v="PJM_ER3704"/>
    <x v="0"/>
    <x v="0"/>
    <x v="0"/>
    <x v="0"/>
  </r>
  <r>
    <n v="2019"/>
    <s v="117"/>
    <s v="4470126"/>
    <m/>
    <n v="16046.1"/>
    <s v="1215 - Balancing Transmission"/>
    <n v="8"/>
    <m/>
    <s v="G0000117"/>
    <s v="PJM"/>
    <n v="0"/>
    <s v="2019-08-31"/>
    <s v="PJM_A_3709"/>
    <x v="0"/>
    <x v="0"/>
    <x v="0"/>
    <x v="0"/>
  </r>
  <r>
    <n v="2019"/>
    <s v="117"/>
    <s v="4470126"/>
    <m/>
    <n v="747.89"/>
    <s v="1215 - Balancing Transmission"/>
    <n v="8"/>
    <m/>
    <s v="G0000117"/>
    <s v="PJM"/>
    <n v="0"/>
    <s v="2019-08-31"/>
    <s v="PJM_E_7438"/>
    <x v="0"/>
    <x v="0"/>
    <x v="0"/>
    <x v="0"/>
  </r>
  <r>
    <n v="2019"/>
    <s v="117"/>
    <s v="4470126"/>
    <m/>
    <n v="-14119.85"/>
    <s v="2215 - Balancing Transmission"/>
    <n v="8"/>
    <m/>
    <s v="G0000117"/>
    <s v="PJM"/>
    <n v="0"/>
    <s v="2019-08-01"/>
    <s v="PJM_ER3704"/>
    <x v="0"/>
    <x v="0"/>
    <x v="0"/>
    <x v="0"/>
  </r>
  <r>
    <n v="2019"/>
    <s v="117"/>
    <s v="4470126"/>
    <m/>
    <n v="15121.5"/>
    <s v="2215 - Balancing Transmission"/>
    <n v="8"/>
    <m/>
    <s v="G0000117"/>
    <s v="PJM"/>
    <n v="0"/>
    <s v="2019-08-31"/>
    <s v="PJM_A_3709"/>
    <x v="0"/>
    <x v="0"/>
    <x v="0"/>
    <x v="0"/>
  </r>
  <r>
    <n v="2019"/>
    <s v="117"/>
    <s v="4470126"/>
    <m/>
    <n v="7027.71"/>
    <s v="2215 - Balancing Transmission"/>
    <n v="8"/>
    <m/>
    <s v="G0000117"/>
    <s v="PJM"/>
    <n v="0"/>
    <s v="2019-08-31"/>
    <s v="PJM_E_7438"/>
    <x v="0"/>
    <x v="0"/>
    <x v="0"/>
    <x v="0"/>
  </r>
  <r>
    <n v="2019"/>
    <s v="117"/>
    <s v="4470126"/>
    <m/>
    <n v="-4.4000000000000004"/>
    <s v="2215A - Balancing Transmission"/>
    <n v="8"/>
    <m/>
    <s v="G0000117"/>
    <s v="PJM"/>
    <n v="0"/>
    <s v="2019-08-31"/>
    <s v="PJM_A_3709"/>
    <x v="0"/>
    <x v="0"/>
    <x v="0"/>
    <x v="0"/>
  </r>
  <r>
    <n v="2019"/>
    <s v="117"/>
    <s v="4470127"/>
    <s v="413"/>
    <n v="41775.26"/>
    <s v="Capacity Rev from WPCo"/>
    <n v="8"/>
    <m/>
    <s v="G0000117"/>
    <s v="PJM"/>
    <n v="0"/>
    <s v="2019-08-15"/>
    <s v="PJM_WCAP_A"/>
    <x v="1"/>
    <x v="0"/>
    <x v="0"/>
    <x v="0"/>
  </r>
  <r>
    <n v="2019"/>
    <s v="117"/>
    <s v="4470127"/>
    <s v="413"/>
    <n v="43167.77"/>
    <s v="Capacity Rev from WPCo"/>
    <n v="8"/>
    <m/>
    <s v="G0000117"/>
    <s v="PJM"/>
    <n v="0"/>
    <s v="2019-08-16"/>
    <s v="PJM_WCAP_A"/>
    <x v="1"/>
    <x v="0"/>
    <x v="0"/>
    <x v="0"/>
  </r>
  <r>
    <n v="2019"/>
    <s v="117"/>
    <s v="4470127"/>
    <s v="413"/>
    <n v="-29753"/>
    <s v="Capacity Rev from WPCo"/>
    <n v="8"/>
    <m/>
    <s v="G0000117"/>
    <s v="PJM"/>
    <n v="0"/>
    <s v="2019-08-20"/>
    <s v="PJM_WCAP_A"/>
    <x v="1"/>
    <x v="0"/>
    <x v="0"/>
    <x v="0"/>
  </r>
  <r>
    <n v="2019"/>
    <s v="117"/>
    <s v="4470127"/>
    <s v="413"/>
    <n v="-29753"/>
    <s v="Capacity Rev from WPCo"/>
    <n v="8"/>
    <m/>
    <s v="G0000117"/>
    <s v="PJM"/>
    <n v="0"/>
    <s v="2019-08-21"/>
    <s v="PJM_WCAP_A"/>
    <x v="1"/>
    <x v="0"/>
    <x v="0"/>
    <x v="0"/>
  </r>
  <r>
    <n v="2019"/>
    <s v="117"/>
    <s v="4470127"/>
    <s v="413"/>
    <n v="-29753"/>
    <s v="Capacity Rev from WPCo"/>
    <n v="8"/>
    <m/>
    <s v="G0000117"/>
    <s v="PJM"/>
    <n v="0"/>
    <s v="2019-08-31"/>
    <s v="PJM_WCAP_A"/>
    <x v="1"/>
    <x v="0"/>
    <x v="0"/>
    <x v="0"/>
  </r>
  <r>
    <n v="2019"/>
    <s v="117"/>
    <s v="4470131"/>
    <m/>
    <n v="-102851.96"/>
    <s v="1200 - Day-Ahead Spot Market E"/>
    <n v="8"/>
    <s v="KWH"/>
    <s v="G0000117"/>
    <s v="PJM"/>
    <n v="-3401423"/>
    <s v="2019-08-01"/>
    <s v="PJM_ER3704"/>
    <x v="0"/>
    <x v="0"/>
    <x v="0"/>
    <x v="0"/>
  </r>
  <r>
    <n v="2019"/>
    <s v="117"/>
    <s v="4470131"/>
    <m/>
    <n v="102760.97"/>
    <s v="1200 - Day-Ahead Spot Market E"/>
    <n v="8"/>
    <s v="KWH"/>
    <s v="G0000117"/>
    <s v="PJM"/>
    <n v="3398425"/>
    <s v="2019-08-31"/>
    <s v="PJM_A_3709"/>
    <x v="0"/>
    <x v="0"/>
    <x v="0"/>
    <x v="0"/>
  </r>
  <r>
    <n v="2019"/>
    <s v="117"/>
    <s v="4470131"/>
    <m/>
    <n v="85458.49"/>
    <s v="1200 - Day-Ahead Spot Market E"/>
    <n v="8"/>
    <s v="KWH"/>
    <s v="G0000117"/>
    <s v="PJM"/>
    <n v="3289228"/>
    <s v="2019-08-31"/>
    <s v="PJM_E_8702"/>
    <x v="0"/>
    <x v="0"/>
    <x v="0"/>
    <x v="0"/>
  </r>
  <r>
    <n v="2019"/>
    <s v="117"/>
    <s v="4470131"/>
    <m/>
    <n v="-1536.99"/>
    <s v="1205 - Balancing Spot Market E"/>
    <n v="8"/>
    <s v="KWH"/>
    <s v="G0000117"/>
    <s v="PJM"/>
    <n v="-41133"/>
    <s v="2019-08-01"/>
    <s v="PJM_ER3704"/>
    <x v="0"/>
    <x v="0"/>
    <x v="0"/>
    <x v="0"/>
  </r>
  <r>
    <n v="2019"/>
    <s v="117"/>
    <s v="4470131"/>
    <m/>
    <n v="1535.65"/>
    <s v="1205 - Balancing Spot Market E"/>
    <n v="8"/>
    <s v="KWH"/>
    <s v="G0000117"/>
    <s v="PJM"/>
    <n v="41099"/>
    <s v="2019-08-31"/>
    <s v="PJM_A_3709"/>
    <x v="0"/>
    <x v="0"/>
    <x v="0"/>
    <x v="0"/>
  </r>
  <r>
    <n v="2019"/>
    <s v="117"/>
    <s v="4470131"/>
    <m/>
    <n v="-1474.38"/>
    <s v="1205 - Balancing Spot Market E"/>
    <n v="8"/>
    <s v="KWH"/>
    <s v="G0000117"/>
    <s v="PJM"/>
    <n v="-74616"/>
    <s v="2019-08-31"/>
    <s v="PJM_E_8702"/>
    <x v="0"/>
    <x v="0"/>
    <x v="0"/>
    <x v="0"/>
  </r>
  <r>
    <n v="2019"/>
    <s v="117"/>
    <s v="4470131"/>
    <m/>
    <n v="-2064.79"/>
    <s v="1210 - Day-Ahead Transmission"/>
    <n v="8"/>
    <m/>
    <s v="G0000117"/>
    <s v="PJM"/>
    <n v="0"/>
    <s v="2019-08-01"/>
    <s v="PJM_ER3704"/>
    <x v="0"/>
    <x v="0"/>
    <x v="0"/>
    <x v="0"/>
  </r>
  <r>
    <n v="2019"/>
    <s v="117"/>
    <s v="4470131"/>
    <m/>
    <n v="2063.02"/>
    <s v="1210 - Day-Ahead Transmission"/>
    <n v="8"/>
    <m/>
    <s v="G0000117"/>
    <s v="PJM"/>
    <n v="0"/>
    <s v="2019-08-31"/>
    <s v="PJM_A_3709"/>
    <x v="0"/>
    <x v="0"/>
    <x v="0"/>
    <x v="0"/>
  </r>
  <r>
    <n v="2019"/>
    <s v="117"/>
    <s v="4470131"/>
    <m/>
    <n v="3204.42"/>
    <s v="1210 - Day-Ahead Transmission"/>
    <n v="8"/>
    <m/>
    <s v="G0000117"/>
    <s v="PJM"/>
    <n v="0"/>
    <s v="2019-08-31"/>
    <s v="PJM_E_8702"/>
    <x v="0"/>
    <x v="0"/>
    <x v="0"/>
    <x v="0"/>
  </r>
  <r>
    <n v="2019"/>
    <s v="117"/>
    <s v="4470131"/>
    <m/>
    <n v="-179.85"/>
    <s v="1215 - Balancing Transmission"/>
    <n v="8"/>
    <m/>
    <s v="G0000117"/>
    <s v="PJM"/>
    <n v="0"/>
    <s v="2019-08-01"/>
    <s v="PJM_ER3704"/>
    <x v="0"/>
    <x v="0"/>
    <x v="0"/>
    <x v="0"/>
  </r>
  <r>
    <n v="2019"/>
    <s v="117"/>
    <s v="4470131"/>
    <m/>
    <n v="179.71"/>
    <s v="1215 - Balancing Transmission"/>
    <n v="8"/>
    <m/>
    <s v="G0000117"/>
    <s v="PJM"/>
    <n v="0"/>
    <s v="2019-08-31"/>
    <s v="PJM_A_3709"/>
    <x v="0"/>
    <x v="0"/>
    <x v="0"/>
    <x v="0"/>
  </r>
  <r>
    <n v="2019"/>
    <s v="117"/>
    <s v="4470131"/>
    <m/>
    <n v="-7.0000000000000007E-2"/>
    <s v="1215 - Balancing Transmission"/>
    <n v="8"/>
    <m/>
    <s v="G0000117"/>
    <s v="PJM"/>
    <n v="0"/>
    <s v="2019-08-31"/>
    <s v="PJM_E_8702"/>
    <x v="0"/>
    <x v="0"/>
    <x v="0"/>
    <x v="0"/>
  </r>
  <r>
    <n v="2019"/>
    <s v="117"/>
    <s v="4470131"/>
    <m/>
    <n v="536.41"/>
    <s v="1220 - Day-Ahead Transmission"/>
    <n v="8"/>
    <m/>
    <s v="G0000117"/>
    <s v="PJM"/>
    <n v="0"/>
    <s v="2019-08-01"/>
    <s v="PJM_ER3704"/>
    <x v="0"/>
    <x v="0"/>
    <x v="0"/>
    <x v="0"/>
  </r>
  <r>
    <n v="2019"/>
    <s v="117"/>
    <s v="4470131"/>
    <m/>
    <n v="-535.9"/>
    <s v="1220 - Day-Ahead Transmission"/>
    <n v="8"/>
    <m/>
    <s v="G0000117"/>
    <s v="PJM"/>
    <n v="0"/>
    <s v="2019-08-31"/>
    <s v="PJM_A_3709"/>
    <x v="0"/>
    <x v="0"/>
    <x v="0"/>
    <x v="0"/>
  </r>
  <r>
    <n v="2019"/>
    <s v="117"/>
    <s v="4470131"/>
    <m/>
    <n v="-116.99"/>
    <s v="1220 - Day-Ahead Transmission"/>
    <n v="8"/>
    <m/>
    <s v="G0000117"/>
    <s v="PJM"/>
    <n v="0"/>
    <s v="2019-08-31"/>
    <s v="PJM_E_8702"/>
    <x v="0"/>
    <x v="0"/>
    <x v="0"/>
    <x v="0"/>
  </r>
  <r>
    <n v="2019"/>
    <s v="117"/>
    <s v="4470131"/>
    <m/>
    <n v="-27.67"/>
    <s v="1225 - Balancing Transmission"/>
    <n v="8"/>
    <m/>
    <s v="G0000117"/>
    <s v="PJM"/>
    <n v="0"/>
    <s v="2019-08-01"/>
    <s v="PJM_ER3704"/>
    <x v="0"/>
    <x v="0"/>
    <x v="0"/>
    <x v="0"/>
  </r>
  <r>
    <n v="2019"/>
    <s v="117"/>
    <s v="4470131"/>
    <m/>
    <n v="27.64"/>
    <s v="1225 - Balancing Transmission"/>
    <n v="8"/>
    <m/>
    <s v="G0000117"/>
    <s v="PJM"/>
    <n v="0"/>
    <s v="2019-08-31"/>
    <s v="PJM_A_3709"/>
    <x v="0"/>
    <x v="0"/>
    <x v="0"/>
    <x v="0"/>
  </r>
  <r>
    <n v="2019"/>
    <s v="117"/>
    <s v="4470131"/>
    <m/>
    <n v="9.34"/>
    <s v="1225 - Balancing Transmission"/>
    <n v="8"/>
    <m/>
    <s v="G0000117"/>
    <s v="PJM"/>
    <n v="0"/>
    <s v="2019-08-31"/>
    <s v="PJM_E_8702"/>
    <x v="0"/>
    <x v="0"/>
    <x v="0"/>
    <x v="0"/>
  </r>
  <r>
    <n v="2019"/>
    <s v="117"/>
    <s v="4470131"/>
    <m/>
    <n v="-4.4000000000000004"/>
    <s v="1230 - Inadvertent Interchange"/>
    <n v="8"/>
    <m/>
    <s v="G0000117"/>
    <s v="PJM"/>
    <n v="0"/>
    <s v="2019-08-01"/>
    <s v="PJM_ER3704"/>
    <x v="0"/>
    <x v="0"/>
    <x v="0"/>
    <x v="0"/>
  </r>
  <r>
    <n v="2019"/>
    <s v="117"/>
    <s v="4470131"/>
    <m/>
    <n v="4.4000000000000004"/>
    <s v="1230 - Inadvertent Interchange"/>
    <n v="8"/>
    <m/>
    <s v="G0000117"/>
    <s v="PJM"/>
    <n v="0"/>
    <s v="2019-08-31"/>
    <s v="PJM_A_3709"/>
    <x v="0"/>
    <x v="0"/>
    <x v="0"/>
    <x v="0"/>
  </r>
  <r>
    <n v="2019"/>
    <s v="117"/>
    <s v="4470131"/>
    <m/>
    <n v="-27.73"/>
    <s v="1230 - Inadvertent Interchange"/>
    <n v="8"/>
    <m/>
    <s v="G0000117"/>
    <s v="PJM"/>
    <n v="0"/>
    <s v="2019-08-31"/>
    <s v="PJM_E_8702"/>
    <x v="0"/>
    <x v="0"/>
    <x v="0"/>
    <x v="0"/>
  </r>
  <r>
    <n v="2019"/>
    <s v="117"/>
    <s v="4470131"/>
    <m/>
    <n v="0.62"/>
    <s v="1242 - Day-Ahead Load Response"/>
    <n v="8"/>
    <m/>
    <s v="G0000117"/>
    <s v="PJM"/>
    <n v="0"/>
    <s v="2019-08-31"/>
    <s v="PJM_A_3709"/>
    <x v="0"/>
    <x v="0"/>
    <x v="0"/>
    <x v="0"/>
  </r>
  <r>
    <n v="2019"/>
    <s v="117"/>
    <s v="4470131"/>
    <m/>
    <n v="-0.93"/>
    <s v="1250 - Meter Error Correction"/>
    <n v="8"/>
    <m/>
    <s v="G0000117"/>
    <s v="PJM"/>
    <n v="0"/>
    <s v="2019-08-01"/>
    <s v="PJM_ER3704"/>
    <x v="0"/>
    <x v="0"/>
    <x v="0"/>
    <x v="0"/>
  </r>
  <r>
    <n v="2019"/>
    <s v="117"/>
    <s v="4470131"/>
    <m/>
    <n v="0.93"/>
    <s v="1250 - Meter Error Correction"/>
    <n v="8"/>
    <m/>
    <s v="G0000117"/>
    <s v="PJM"/>
    <n v="0"/>
    <s v="2019-08-31"/>
    <s v="PJM_A_3709"/>
    <x v="0"/>
    <x v="0"/>
    <x v="0"/>
    <x v="0"/>
  </r>
  <r>
    <n v="2019"/>
    <s v="117"/>
    <s v="4470131"/>
    <m/>
    <n v="20.43"/>
    <s v="1250 - Meter Error Correction"/>
    <n v="8"/>
    <m/>
    <s v="G0000117"/>
    <s v="PJM"/>
    <n v="0"/>
    <s v="2019-08-31"/>
    <s v="PJM_E_8702"/>
    <x v="0"/>
    <x v="0"/>
    <x v="0"/>
    <x v="0"/>
  </r>
  <r>
    <n v="2019"/>
    <s v="117"/>
    <s v="4470131"/>
    <m/>
    <n v="173.15"/>
    <s v="1250A - Adj. to Meter Error Co"/>
    <n v="8"/>
    <m/>
    <s v="G0000117"/>
    <s v="PJM"/>
    <n v="0"/>
    <s v="2019-08-31"/>
    <s v="PJM_A_3709"/>
    <x v="0"/>
    <x v="0"/>
    <x v="0"/>
    <x v="0"/>
  </r>
  <r>
    <n v="2019"/>
    <s v="117"/>
    <s v="4470131"/>
    <m/>
    <n v="-746.83"/>
    <s v="1301 - Schedule 9-1: Control A"/>
    <n v="8"/>
    <m/>
    <s v="G0000117"/>
    <s v="PJM"/>
    <n v="0"/>
    <s v="2019-08-01"/>
    <s v="PJM_ER3704"/>
    <x v="0"/>
    <x v="0"/>
    <x v="0"/>
    <x v="0"/>
  </r>
  <r>
    <n v="2019"/>
    <s v="117"/>
    <s v="4470131"/>
    <m/>
    <n v="746.16"/>
    <s v="1301 - Schedule 9-1: Control A"/>
    <n v="8"/>
    <m/>
    <s v="G0000117"/>
    <s v="PJM"/>
    <n v="0"/>
    <s v="2019-08-31"/>
    <s v="PJM_A_3709"/>
    <x v="0"/>
    <x v="0"/>
    <x v="0"/>
    <x v="0"/>
  </r>
  <r>
    <n v="2019"/>
    <s v="117"/>
    <s v="4470131"/>
    <m/>
    <n v="697.74"/>
    <s v="1301 - Schedule 9-1: Control A"/>
    <n v="8"/>
    <m/>
    <s v="G0000117"/>
    <s v="PJM"/>
    <n v="0"/>
    <s v="2019-08-31"/>
    <s v="PJM_E_8702"/>
    <x v="0"/>
    <x v="0"/>
    <x v="0"/>
    <x v="0"/>
  </r>
  <r>
    <n v="2019"/>
    <s v="117"/>
    <s v="4470131"/>
    <m/>
    <n v="-181.5"/>
    <s v="1303 - Schedule 9-3: Market Su"/>
    <n v="8"/>
    <m/>
    <s v="G0000117"/>
    <s v="PJM"/>
    <n v="0"/>
    <s v="2019-08-01"/>
    <s v="PJM_ER3704"/>
    <x v="0"/>
    <x v="0"/>
    <x v="0"/>
    <x v="0"/>
  </r>
  <r>
    <n v="2019"/>
    <s v="117"/>
    <s v="4470131"/>
    <m/>
    <n v="181.34"/>
    <s v="1303 - Schedule 9-3: Market Su"/>
    <n v="8"/>
    <m/>
    <s v="G0000117"/>
    <s v="PJM"/>
    <n v="0"/>
    <s v="2019-08-31"/>
    <s v="PJM_A_3709"/>
    <x v="0"/>
    <x v="0"/>
    <x v="0"/>
    <x v="0"/>
  </r>
  <r>
    <n v="2019"/>
    <s v="117"/>
    <s v="4470131"/>
    <m/>
    <n v="171.95"/>
    <s v="1303 - Schedule 9-3: Market Su"/>
    <n v="8"/>
    <m/>
    <s v="G0000117"/>
    <s v="PJM"/>
    <n v="0"/>
    <s v="2019-08-31"/>
    <s v="PJM_E_8702"/>
    <x v="0"/>
    <x v="0"/>
    <x v="0"/>
    <x v="0"/>
  </r>
  <r>
    <n v="2019"/>
    <s v="117"/>
    <s v="4470131"/>
    <m/>
    <n v="-5.13"/>
    <s v="1304 - Schedule 9-4: Regulatio"/>
    <n v="8"/>
    <m/>
    <s v="G0000117"/>
    <s v="PJM"/>
    <n v="0"/>
    <s v="2019-08-01"/>
    <s v="PJM_ER3704"/>
    <x v="0"/>
    <x v="0"/>
    <x v="0"/>
    <x v="0"/>
  </r>
  <r>
    <n v="2019"/>
    <s v="117"/>
    <s v="4470131"/>
    <m/>
    <n v="5.13"/>
    <s v="1304 - Schedule 9-4: Regulatio"/>
    <n v="8"/>
    <m/>
    <s v="G0000117"/>
    <s v="PJM"/>
    <n v="0"/>
    <s v="2019-08-31"/>
    <s v="PJM_A_3709"/>
    <x v="0"/>
    <x v="0"/>
    <x v="0"/>
    <x v="0"/>
  </r>
  <r>
    <n v="2019"/>
    <s v="117"/>
    <s v="4470131"/>
    <m/>
    <n v="5.13"/>
    <s v="1304 - Schedule 9-4: Regulatio"/>
    <n v="8"/>
    <m/>
    <s v="G0000117"/>
    <s v="PJM"/>
    <n v="0"/>
    <s v="2019-08-31"/>
    <s v="PJM_E_8702"/>
    <x v="0"/>
    <x v="0"/>
    <x v="0"/>
    <x v="0"/>
  </r>
  <r>
    <n v="2019"/>
    <s v="117"/>
    <s v="4470131"/>
    <m/>
    <n v="-31"/>
    <s v="1305 - Schedule 9-5: Capacity"/>
    <n v="8"/>
    <m/>
    <s v="G0000117"/>
    <s v="PJM"/>
    <n v="0"/>
    <s v="2019-08-01"/>
    <s v="PJM_ER3704"/>
    <x v="0"/>
    <x v="0"/>
    <x v="0"/>
    <x v="0"/>
  </r>
  <r>
    <n v="2019"/>
    <s v="117"/>
    <s v="4470131"/>
    <m/>
    <n v="31"/>
    <s v="1305 - Schedule 9-5: Capacity"/>
    <n v="8"/>
    <m/>
    <s v="G0000117"/>
    <s v="PJM"/>
    <n v="0"/>
    <s v="2019-08-31"/>
    <s v="PJM_A_3709"/>
    <x v="0"/>
    <x v="0"/>
    <x v="0"/>
    <x v="0"/>
  </r>
  <r>
    <n v="2019"/>
    <s v="117"/>
    <s v="4470131"/>
    <m/>
    <n v="33.479999999999997"/>
    <s v="1305 - Schedule 9-5: Capacity"/>
    <n v="8"/>
    <m/>
    <s v="G0000117"/>
    <s v="PJM"/>
    <n v="0"/>
    <s v="2019-08-31"/>
    <s v="PJM_E_8702"/>
    <x v="0"/>
    <x v="0"/>
    <x v="0"/>
    <x v="0"/>
  </r>
  <r>
    <n v="2019"/>
    <s v="117"/>
    <s v="4470131"/>
    <m/>
    <n v="11.72"/>
    <s v="1307 - Schedule 9-3 Offset: Ma"/>
    <n v="8"/>
    <m/>
    <s v="G0000117"/>
    <s v="PJM"/>
    <n v="0"/>
    <s v="2019-08-01"/>
    <s v="PJM_ER3704"/>
    <x v="0"/>
    <x v="0"/>
    <x v="0"/>
    <x v="0"/>
  </r>
  <r>
    <n v="2019"/>
    <s v="117"/>
    <s v="4470131"/>
    <m/>
    <n v="-15.25"/>
    <s v="1307 - Schedule 9-3 Offset: Ma"/>
    <n v="8"/>
    <m/>
    <s v="G0000117"/>
    <s v="PJM"/>
    <n v="0"/>
    <s v="2019-08-31"/>
    <s v="PJM_A_3709"/>
    <x v="0"/>
    <x v="0"/>
    <x v="0"/>
    <x v="0"/>
  </r>
  <r>
    <n v="2019"/>
    <s v="117"/>
    <s v="4470131"/>
    <m/>
    <n v="-14.28"/>
    <s v="1307 - Schedule 9-3 Offset: Ma"/>
    <n v="8"/>
    <m/>
    <s v="G0000117"/>
    <s v="PJM"/>
    <n v="0"/>
    <s v="2019-08-31"/>
    <s v="PJM_E_8702"/>
    <x v="0"/>
    <x v="0"/>
    <x v="0"/>
    <x v="0"/>
  </r>
  <r>
    <n v="2019"/>
    <s v="117"/>
    <s v="4470131"/>
    <m/>
    <n v="-11.72"/>
    <s v="1313 - Schedule 9-PJMSettlemen"/>
    <n v="8"/>
    <m/>
    <s v="G0000117"/>
    <s v="PJM"/>
    <n v="0"/>
    <s v="2019-08-01"/>
    <s v="PJM_ER3704"/>
    <x v="0"/>
    <x v="0"/>
    <x v="0"/>
    <x v="0"/>
  </r>
  <r>
    <n v="2019"/>
    <s v="117"/>
    <s v="4470131"/>
    <m/>
    <n v="15.25"/>
    <s v="1313 - Schedule 9-PJMSettlemen"/>
    <n v="8"/>
    <m/>
    <s v="G0000117"/>
    <s v="PJM"/>
    <n v="0"/>
    <s v="2019-08-31"/>
    <s v="PJM_A_3709"/>
    <x v="0"/>
    <x v="0"/>
    <x v="0"/>
    <x v="0"/>
  </r>
  <r>
    <n v="2019"/>
    <s v="117"/>
    <s v="4470131"/>
    <m/>
    <n v="14.28"/>
    <s v="1313 - Schedule 9-PJMSettlemen"/>
    <n v="8"/>
    <m/>
    <s v="G0000117"/>
    <s v="PJM"/>
    <n v="0"/>
    <s v="2019-08-31"/>
    <s v="PJM_E_8702"/>
    <x v="0"/>
    <x v="0"/>
    <x v="0"/>
    <x v="0"/>
  </r>
  <r>
    <n v="2019"/>
    <s v="117"/>
    <s v="4470131"/>
    <m/>
    <n v="-19.489999999999998"/>
    <s v="1314 - Schedule 9-Market Monit"/>
    <n v="8"/>
    <m/>
    <s v="G0000117"/>
    <s v="PJM"/>
    <n v="0"/>
    <s v="2019-08-01"/>
    <s v="PJM_ER3704"/>
    <x v="0"/>
    <x v="0"/>
    <x v="0"/>
    <x v="0"/>
  </r>
  <r>
    <n v="2019"/>
    <s v="117"/>
    <s v="4470131"/>
    <m/>
    <n v="19.47"/>
    <s v="1314 - Schedule 9-Market Monit"/>
    <n v="8"/>
    <m/>
    <s v="G0000117"/>
    <s v="PJM"/>
    <n v="0"/>
    <s v="2019-08-31"/>
    <s v="PJM_A_3709"/>
    <x v="0"/>
    <x v="0"/>
    <x v="0"/>
    <x v="0"/>
  </r>
  <r>
    <n v="2019"/>
    <s v="117"/>
    <s v="4470131"/>
    <m/>
    <n v="18.29"/>
    <s v="1314 - Schedule 9-Market Monit"/>
    <n v="8"/>
    <m/>
    <s v="G0000117"/>
    <s v="PJM"/>
    <n v="0"/>
    <s v="2019-08-31"/>
    <s v="PJM_E_8702"/>
    <x v="0"/>
    <x v="0"/>
    <x v="0"/>
    <x v="0"/>
  </r>
  <r>
    <n v="2019"/>
    <s v="117"/>
    <s v="4470131"/>
    <m/>
    <n v="-268.49"/>
    <s v="1315 - Schedule 9-FERC: FERC A"/>
    <n v="8"/>
    <m/>
    <s v="G0000117"/>
    <s v="PJM"/>
    <n v="0"/>
    <s v="2019-08-01"/>
    <s v="PJM_ER3704"/>
    <x v="0"/>
    <x v="0"/>
    <x v="0"/>
    <x v="0"/>
  </r>
  <r>
    <n v="2019"/>
    <s v="117"/>
    <s v="4470131"/>
    <m/>
    <n v="268.24"/>
    <s v="1315 - Schedule 9-FERC: FERC A"/>
    <n v="8"/>
    <m/>
    <s v="G0000117"/>
    <s v="PJM"/>
    <n v="0"/>
    <s v="2019-08-31"/>
    <s v="PJM_A_3709"/>
    <x v="0"/>
    <x v="0"/>
    <x v="0"/>
    <x v="0"/>
  </r>
  <r>
    <n v="2019"/>
    <s v="117"/>
    <s v="4470131"/>
    <m/>
    <n v="250.89"/>
    <s v="1315 - Schedule 9-FERC: FERC A"/>
    <n v="8"/>
    <m/>
    <s v="G0000117"/>
    <s v="PJM"/>
    <n v="0"/>
    <s v="2019-08-31"/>
    <s v="PJM_E_8702"/>
    <x v="0"/>
    <x v="0"/>
    <x v="0"/>
    <x v="0"/>
  </r>
  <r>
    <n v="2019"/>
    <s v="117"/>
    <s v="4470131"/>
    <m/>
    <n v="-2.69"/>
    <s v="1316 - Schedule 9-OPSI: Organi"/>
    <n v="8"/>
    <m/>
    <s v="G0000117"/>
    <s v="PJM"/>
    <n v="0"/>
    <s v="2019-08-01"/>
    <s v="PJM_ER3704"/>
    <x v="0"/>
    <x v="0"/>
    <x v="0"/>
    <x v="0"/>
  </r>
  <r>
    <n v="2019"/>
    <s v="117"/>
    <s v="4470131"/>
    <m/>
    <n v="2.68"/>
    <s v="1316 - Schedule 9-OPSI: Organi"/>
    <n v="8"/>
    <m/>
    <s v="G0000117"/>
    <s v="PJM"/>
    <n v="0"/>
    <s v="2019-08-31"/>
    <s v="PJM_A_3709"/>
    <x v="0"/>
    <x v="0"/>
    <x v="0"/>
    <x v="0"/>
  </r>
  <r>
    <n v="2019"/>
    <s v="117"/>
    <s v="4470131"/>
    <m/>
    <n v="2.52"/>
    <s v="1316 - Schedule 9-OPSI: Organi"/>
    <n v="8"/>
    <m/>
    <s v="G0000117"/>
    <s v="PJM"/>
    <n v="0"/>
    <s v="2019-08-31"/>
    <s v="PJM_E_8702"/>
    <x v="0"/>
    <x v="0"/>
    <x v="0"/>
    <x v="0"/>
  </r>
  <r>
    <n v="2019"/>
    <s v="117"/>
    <s v="4470131"/>
    <m/>
    <n v="-50.29"/>
    <s v="1317 - Schedule 10-NERC: North"/>
    <n v="8"/>
    <m/>
    <s v="G0000117"/>
    <s v="PJM"/>
    <n v="0"/>
    <s v="2019-08-01"/>
    <s v="PJM_ER3704"/>
    <x v="0"/>
    <x v="0"/>
    <x v="0"/>
    <x v="0"/>
  </r>
  <r>
    <n v="2019"/>
    <s v="117"/>
    <s v="4470131"/>
    <m/>
    <n v="50.25"/>
    <s v="1317 - Schedule 10-NERC: North"/>
    <n v="8"/>
    <m/>
    <s v="G0000117"/>
    <s v="PJM"/>
    <n v="0"/>
    <s v="2019-08-31"/>
    <s v="PJM_A_3709"/>
    <x v="0"/>
    <x v="0"/>
    <x v="0"/>
    <x v="0"/>
  </r>
  <r>
    <n v="2019"/>
    <s v="117"/>
    <s v="4470131"/>
    <m/>
    <n v="47.03"/>
    <s v="1317 - Schedule 10-NERC: North"/>
    <n v="8"/>
    <m/>
    <s v="G0000117"/>
    <s v="PJM"/>
    <n v="0"/>
    <s v="2019-08-31"/>
    <s v="PJM_E_8702"/>
    <x v="0"/>
    <x v="0"/>
    <x v="0"/>
    <x v="0"/>
  </r>
  <r>
    <n v="2019"/>
    <s v="117"/>
    <s v="4470131"/>
    <m/>
    <n v="-77.37"/>
    <s v="1318 - Schedule 10-RFC: Reliab"/>
    <n v="8"/>
    <m/>
    <s v="G0000117"/>
    <s v="PJM"/>
    <n v="0"/>
    <s v="2019-08-01"/>
    <s v="PJM_ER3704"/>
    <x v="0"/>
    <x v="0"/>
    <x v="0"/>
    <x v="0"/>
  </r>
  <r>
    <n v="2019"/>
    <s v="117"/>
    <s v="4470131"/>
    <m/>
    <n v="77.28"/>
    <s v="1318 - Schedule 10-RFC: Reliab"/>
    <n v="8"/>
    <m/>
    <s v="G0000117"/>
    <s v="PJM"/>
    <n v="0"/>
    <s v="2019-08-31"/>
    <s v="PJM_A_3709"/>
    <x v="0"/>
    <x v="0"/>
    <x v="0"/>
    <x v="0"/>
  </r>
  <r>
    <n v="2019"/>
    <s v="117"/>
    <s v="4470131"/>
    <m/>
    <n v="72.3"/>
    <s v="1318 - Schedule 10-RFC: Reliab"/>
    <n v="8"/>
    <m/>
    <s v="G0000117"/>
    <s v="PJM"/>
    <n v="0"/>
    <s v="2019-08-31"/>
    <s v="PJM_E_8702"/>
    <x v="0"/>
    <x v="0"/>
    <x v="0"/>
    <x v="0"/>
  </r>
  <r>
    <n v="2019"/>
    <s v="117"/>
    <s v="4470131"/>
    <m/>
    <n v="-1.98"/>
    <s v="1319 - Schedule 9-CAPS: Consum"/>
    <n v="8"/>
    <m/>
    <s v="G0000117"/>
    <s v="PJM"/>
    <n v="0"/>
    <s v="2019-08-01"/>
    <s v="PJM_ER3704"/>
    <x v="0"/>
    <x v="0"/>
    <x v="0"/>
    <x v="0"/>
  </r>
  <r>
    <n v="2019"/>
    <s v="117"/>
    <s v="4470131"/>
    <m/>
    <n v="1.98"/>
    <s v="1319 - Schedule 9-CAPS: Consum"/>
    <n v="8"/>
    <m/>
    <s v="G0000117"/>
    <s v="PJM"/>
    <n v="0"/>
    <s v="2019-08-31"/>
    <s v="PJM_A_3709"/>
    <x v="0"/>
    <x v="0"/>
    <x v="0"/>
    <x v="0"/>
  </r>
  <r>
    <n v="2019"/>
    <s v="117"/>
    <s v="4470131"/>
    <m/>
    <n v="1.81"/>
    <s v="1319 - Schedule 9-CAPS: Consum"/>
    <n v="8"/>
    <m/>
    <s v="G0000117"/>
    <s v="PJM"/>
    <n v="0"/>
    <s v="2019-08-31"/>
    <s v="PJM_E_8702"/>
    <x v="0"/>
    <x v="0"/>
    <x v="0"/>
    <x v="0"/>
  </r>
  <r>
    <n v="2019"/>
    <s v="117"/>
    <s v="4470131"/>
    <m/>
    <n v="-180.37"/>
    <s v="1320 - Transmission Owner Sche"/>
    <n v="8"/>
    <m/>
    <s v="G0000117"/>
    <s v="PJM"/>
    <n v="0"/>
    <s v="2019-08-01"/>
    <s v="PJM_ER3704"/>
    <x v="0"/>
    <x v="0"/>
    <x v="0"/>
    <x v="0"/>
  </r>
  <r>
    <n v="2019"/>
    <s v="117"/>
    <s v="4470131"/>
    <m/>
    <n v="180.22"/>
    <s v="1320 - Transmission Owner Sche"/>
    <n v="8"/>
    <m/>
    <s v="G0000117"/>
    <s v="PJM"/>
    <n v="0"/>
    <s v="2019-08-31"/>
    <s v="PJM_A_3709"/>
    <x v="0"/>
    <x v="0"/>
    <x v="0"/>
    <x v="0"/>
  </r>
  <r>
    <n v="2019"/>
    <s v="117"/>
    <s v="4470131"/>
    <m/>
    <n v="168.53"/>
    <s v="1320 - Transmission Owner Sche"/>
    <n v="8"/>
    <m/>
    <s v="G0000117"/>
    <s v="PJM"/>
    <n v="0"/>
    <s v="2019-08-31"/>
    <s v="PJM_E_8702"/>
    <x v="0"/>
    <x v="0"/>
    <x v="0"/>
    <x v="0"/>
  </r>
  <r>
    <n v="2019"/>
    <s v="117"/>
    <s v="4470131"/>
    <m/>
    <n v="-181.35"/>
    <s v="1330 - Reactive Supply and Vol"/>
    <n v="8"/>
    <m/>
    <s v="G0000117"/>
    <s v="PJM"/>
    <n v="0"/>
    <s v="2019-08-01"/>
    <s v="PJM_ER3704"/>
    <x v="0"/>
    <x v="0"/>
    <x v="0"/>
    <x v="0"/>
  </r>
  <r>
    <n v="2019"/>
    <s v="117"/>
    <s v="4470131"/>
    <m/>
    <n v="181.04"/>
    <s v="1330 - Reactive Supply and Vol"/>
    <n v="8"/>
    <m/>
    <s v="G0000117"/>
    <s v="PJM"/>
    <n v="0"/>
    <s v="2019-08-31"/>
    <s v="PJM_A_3709"/>
    <x v="0"/>
    <x v="0"/>
    <x v="0"/>
    <x v="0"/>
  </r>
  <r>
    <n v="2019"/>
    <s v="117"/>
    <s v="4470131"/>
    <m/>
    <n v="143.22"/>
    <s v="1330 - Reactive Supply and Vol"/>
    <n v="8"/>
    <m/>
    <s v="G0000117"/>
    <s v="PJM"/>
    <n v="0"/>
    <s v="2019-08-31"/>
    <s v="PJM_E_8702"/>
    <x v="0"/>
    <x v="0"/>
    <x v="0"/>
    <x v="0"/>
  </r>
  <r>
    <n v="2019"/>
    <s v="117"/>
    <s v="4470131"/>
    <m/>
    <n v="-362.41"/>
    <s v="1340 - Regulation and Frequenc"/>
    <n v="8"/>
    <m/>
    <s v="G0000117"/>
    <s v="PJM"/>
    <n v="0"/>
    <s v="2019-08-01"/>
    <s v="PJM_ER3704"/>
    <x v="0"/>
    <x v="0"/>
    <x v="0"/>
    <x v="0"/>
  </r>
  <r>
    <n v="2019"/>
    <s v="117"/>
    <s v="4470131"/>
    <m/>
    <n v="362.08"/>
    <s v="1340 - Regulation and Frequenc"/>
    <n v="8"/>
    <m/>
    <s v="G0000117"/>
    <s v="PJM"/>
    <n v="0"/>
    <s v="2019-08-31"/>
    <s v="PJM_A_3709"/>
    <x v="0"/>
    <x v="0"/>
    <x v="0"/>
    <x v="0"/>
  </r>
  <r>
    <n v="2019"/>
    <s v="117"/>
    <s v="4470131"/>
    <m/>
    <n v="324.48"/>
    <s v="1340 - Regulation and Frequenc"/>
    <n v="8"/>
    <m/>
    <s v="G0000117"/>
    <s v="PJM"/>
    <n v="0"/>
    <s v="2019-08-31"/>
    <s v="PJM_E_8702"/>
    <x v="0"/>
    <x v="0"/>
    <x v="0"/>
    <x v="0"/>
  </r>
  <r>
    <n v="2019"/>
    <s v="117"/>
    <s v="4470131"/>
    <m/>
    <n v="0.03"/>
    <s v="1340A - Adj. to Regulation and"/>
    <n v="8"/>
    <m/>
    <s v="G0000117"/>
    <s v="PJM"/>
    <n v="0"/>
    <s v="2019-08-31"/>
    <s v="PJM_A_3709"/>
    <x v="0"/>
    <x v="0"/>
    <x v="0"/>
    <x v="0"/>
  </r>
  <r>
    <n v="2019"/>
    <s v="117"/>
    <s v="4470131"/>
    <m/>
    <n v="-214.54"/>
    <s v="1360 - Synchronized Reserve Ti"/>
    <n v="8"/>
    <m/>
    <s v="G0000117"/>
    <s v="PJM"/>
    <n v="0"/>
    <s v="2019-08-01"/>
    <s v="PJM_ER3704"/>
    <x v="0"/>
    <x v="0"/>
    <x v="0"/>
    <x v="0"/>
  </r>
  <r>
    <n v="2019"/>
    <s v="117"/>
    <s v="4470131"/>
    <m/>
    <n v="214.36"/>
    <s v="1360 - Synchronized Reserve Ti"/>
    <n v="8"/>
    <m/>
    <s v="G0000117"/>
    <s v="PJM"/>
    <n v="0"/>
    <s v="2019-08-31"/>
    <s v="PJM_A_3709"/>
    <x v="0"/>
    <x v="0"/>
    <x v="0"/>
    <x v="0"/>
  </r>
  <r>
    <n v="2019"/>
    <s v="117"/>
    <s v="4470131"/>
    <m/>
    <n v="132.61000000000001"/>
    <s v="1360 - Synchronized Reserve Ti"/>
    <n v="8"/>
    <m/>
    <s v="G0000117"/>
    <s v="PJM"/>
    <n v="0"/>
    <s v="2019-08-31"/>
    <s v="PJM_E_8702"/>
    <x v="0"/>
    <x v="0"/>
    <x v="0"/>
    <x v="0"/>
  </r>
  <r>
    <n v="2019"/>
    <s v="117"/>
    <s v="4470131"/>
    <m/>
    <n v="-32.75"/>
    <s v="1362 - Non-Synchronized Reserv"/>
    <n v="8"/>
    <m/>
    <s v="G0000117"/>
    <s v="PJM"/>
    <n v="0"/>
    <s v="2019-08-01"/>
    <s v="PJM_ER3704"/>
    <x v="0"/>
    <x v="0"/>
    <x v="0"/>
    <x v="0"/>
  </r>
  <r>
    <n v="2019"/>
    <s v="117"/>
    <s v="4470131"/>
    <m/>
    <n v="32.72"/>
    <s v="1362 - Non-Synchronized Reserv"/>
    <n v="8"/>
    <m/>
    <s v="G0000117"/>
    <s v="PJM"/>
    <n v="0"/>
    <s v="2019-08-31"/>
    <s v="PJM_A_3709"/>
    <x v="0"/>
    <x v="0"/>
    <x v="0"/>
    <x v="0"/>
  </r>
  <r>
    <n v="2019"/>
    <s v="117"/>
    <s v="4470131"/>
    <m/>
    <n v="22.4"/>
    <s v="1362 - Non-Synchronized Reserv"/>
    <n v="8"/>
    <m/>
    <s v="G0000117"/>
    <s v="PJM"/>
    <n v="0"/>
    <s v="2019-08-31"/>
    <s v="PJM_E_8702"/>
    <x v="0"/>
    <x v="0"/>
    <x v="0"/>
    <x v="0"/>
  </r>
  <r>
    <n v="2019"/>
    <s v="117"/>
    <s v="4470131"/>
    <m/>
    <n v="-0.02"/>
    <s v="1362A - Non-Synchronized Reser"/>
    <n v="8"/>
    <m/>
    <s v="G0000117"/>
    <s v="PJM"/>
    <n v="0"/>
    <s v="2019-08-31"/>
    <s v="PJM_A_3709"/>
    <x v="0"/>
    <x v="0"/>
    <x v="0"/>
    <x v="0"/>
  </r>
  <r>
    <n v="2019"/>
    <s v="117"/>
    <s v="4470131"/>
    <m/>
    <n v="-241.34"/>
    <s v="1365 - Day-Ahead Scheduling Re"/>
    <n v="8"/>
    <m/>
    <s v="G0000117"/>
    <s v="PJM"/>
    <n v="0"/>
    <s v="2019-08-01"/>
    <s v="PJM_ER3704"/>
    <x v="0"/>
    <x v="0"/>
    <x v="0"/>
    <x v="0"/>
  </r>
  <r>
    <n v="2019"/>
    <s v="117"/>
    <s v="4470131"/>
    <m/>
    <n v="241.15"/>
    <s v="1365 - Day-Ahead Scheduling Re"/>
    <n v="8"/>
    <m/>
    <s v="G0000117"/>
    <s v="PJM"/>
    <n v="0"/>
    <s v="2019-08-31"/>
    <s v="PJM_A_3709"/>
    <x v="0"/>
    <x v="0"/>
    <x v="0"/>
    <x v="0"/>
  </r>
  <r>
    <n v="2019"/>
    <s v="117"/>
    <s v="4470131"/>
    <m/>
    <n v="217.92"/>
    <s v="1365 - Day-Ahead Scheduling Re"/>
    <n v="8"/>
    <m/>
    <s v="G0000117"/>
    <s v="PJM"/>
    <n v="0"/>
    <s v="2019-08-31"/>
    <s v="PJM_E_8702"/>
    <x v="0"/>
    <x v="0"/>
    <x v="0"/>
    <x v="0"/>
  </r>
  <r>
    <n v="2019"/>
    <s v="117"/>
    <s v="4470131"/>
    <m/>
    <n v="-56.97"/>
    <s v="1370 - Day-Ahead Operating Res"/>
    <n v="8"/>
    <m/>
    <s v="G0000117"/>
    <s v="PJM"/>
    <n v="0"/>
    <s v="2019-08-01"/>
    <s v="PJM_ER3704"/>
    <x v="0"/>
    <x v="0"/>
    <x v="0"/>
    <x v="0"/>
  </r>
  <r>
    <n v="2019"/>
    <s v="117"/>
    <s v="4470131"/>
    <m/>
    <n v="56.89"/>
    <s v="1370 - Day-Ahead Operating Res"/>
    <n v="8"/>
    <m/>
    <s v="G0000117"/>
    <s v="PJM"/>
    <n v="0"/>
    <s v="2019-08-31"/>
    <s v="PJM_A_3709"/>
    <x v="0"/>
    <x v="0"/>
    <x v="0"/>
    <x v="0"/>
  </r>
  <r>
    <n v="2019"/>
    <s v="117"/>
    <s v="4470131"/>
    <m/>
    <n v="112.6"/>
    <s v="1370 - Day-Ahead Operating Res"/>
    <n v="8"/>
    <m/>
    <s v="G0000117"/>
    <s v="PJM"/>
    <n v="0"/>
    <s v="2019-08-31"/>
    <s v="PJM_E_8702"/>
    <x v="0"/>
    <x v="0"/>
    <x v="0"/>
    <x v="0"/>
  </r>
  <r>
    <n v="2019"/>
    <s v="117"/>
    <s v="4470131"/>
    <m/>
    <n v="-286.98"/>
    <s v="1375 - Balancing Operating Res"/>
    <n v="8"/>
    <m/>
    <s v="G0000117"/>
    <s v="PJM"/>
    <n v="0"/>
    <s v="2019-08-01"/>
    <s v="PJM_ER3704"/>
    <x v="0"/>
    <x v="0"/>
    <x v="0"/>
    <x v="0"/>
  </r>
  <r>
    <n v="2019"/>
    <s v="117"/>
    <s v="4470131"/>
    <m/>
    <n v="286.8"/>
    <s v="1375 - Balancing Operating Res"/>
    <n v="8"/>
    <m/>
    <s v="G0000117"/>
    <s v="PJM"/>
    <n v="0"/>
    <s v="2019-08-31"/>
    <s v="PJM_A_3709"/>
    <x v="0"/>
    <x v="0"/>
    <x v="0"/>
    <x v="0"/>
  </r>
  <r>
    <n v="2019"/>
    <s v="117"/>
    <s v="4470131"/>
    <m/>
    <n v="168.37"/>
    <s v="1375 - Balancing Operating Res"/>
    <n v="8"/>
    <m/>
    <s v="G0000117"/>
    <s v="PJM"/>
    <n v="0"/>
    <s v="2019-08-31"/>
    <s v="PJM_E_8702"/>
    <x v="0"/>
    <x v="0"/>
    <x v="0"/>
    <x v="0"/>
  </r>
  <r>
    <n v="2019"/>
    <s v="117"/>
    <s v="4470131"/>
    <m/>
    <n v="-1.18"/>
    <s v="1375A - Adj. to Balancing Oper"/>
    <n v="8"/>
    <m/>
    <s v="G0000117"/>
    <s v="PJM"/>
    <n v="0"/>
    <s v="2019-08-31"/>
    <s v="PJM_A_3709"/>
    <x v="0"/>
    <x v="0"/>
    <x v="0"/>
    <x v="0"/>
  </r>
  <r>
    <n v="2019"/>
    <s v="117"/>
    <s v="4470131"/>
    <m/>
    <n v="-10.23"/>
    <s v="1380 - Black Start Service Cha"/>
    <n v="8"/>
    <m/>
    <s v="G0000117"/>
    <s v="PJM"/>
    <n v="0"/>
    <s v="2019-08-01"/>
    <s v="PJM_ER3704"/>
    <x v="0"/>
    <x v="0"/>
    <x v="0"/>
    <x v="0"/>
  </r>
  <r>
    <n v="2019"/>
    <s v="117"/>
    <s v="4470131"/>
    <m/>
    <n v="10.23"/>
    <s v="1380 - Black Start Service Cha"/>
    <n v="8"/>
    <m/>
    <s v="G0000117"/>
    <s v="PJM"/>
    <n v="0"/>
    <s v="2019-08-31"/>
    <s v="PJM_A_3709"/>
    <x v="0"/>
    <x v="0"/>
    <x v="0"/>
    <x v="0"/>
  </r>
  <r>
    <n v="2019"/>
    <s v="117"/>
    <s v="4470131"/>
    <m/>
    <n v="11.16"/>
    <s v="1380 - Black Start Service Cha"/>
    <n v="8"/>
    <m/>
    <s v="G0000117"/>
    <s v="PJM"/>
    <n v="0"/>
    <s v="2019-08-31"/>
    <s v="PJM_E_8702"/>
    <x v="0"/>
    <x v="0"/>
    <x v="0"/>
    <x v="0"/>
  </r>
  <r>
    <n v="2019"/>
    <s v="117"/>
    <s v="4470131"/>
    <m/>
    <n v="1004.4"/>
    <s v="1400 - Load Reconciliation for"/>
    <n v="8"/>
    <m/>
    <s v="G0000117"/>
    <s v="PJM"/>
    <n v="0"/>
    <s v="2019-08-31"/>
    <s v="PJM_A_3709"/>
    <x v="0"/>
    <x v="0"/>
    <x v="0"/>
    <x v="0"/>
  </r>
  <r>
    <n v="2019"/>
    <s v="117"/>
    <s v="4470131"/>
    <m/>
    <n v="32.549999999999997"/>
    <s v="1410 - Load Reconciliation for"/>
    <n v="8"/>
    <m/>
    <s v="G0000117"/>
    <s v="PJM"/>
    <n v="0"/>
    <s v="2019-08-31"/>
    <s v="PJM_A_3709"/>
    <x v="0"/>
    <x v="0"/>
    <x v="0"/>
    <x v="0"/>
  </r>
  <r>
    <n v="2019"/>
    <s v="117"/>
    <s v="4470131"/>
    <m/>
    <n v="0.62"/>
    <s v="1420 - Load Reconciliation for"/>
    <n v="8"/>
    <m/>
    <s v="G0000117"/>
    <s v="PJM"/>
    <n v="0"/>
    <s v="2019-08-31"/>
    <s v="PJM_A_3709"/>
    <x v="0"/>
    <x v="0"/>
    <x v="0"/>
    <x v="0"/>
  </r>
  <r>
    <n v="2019"/>
    <s v="117"/>
    <s v="4470131"/>
    <m/>
    <n v="10.54"/>
    <s v="1440 - Load Reconciliation for"/>
    <n v="8"/>
    <m/>
    <s v="G0000117"/>
    <s v="PJM"/>
    <n v="0"/>
    <s v="2019-08-31"/>
    <s v="PJM_A_3709"/>
    <x v="0"/>
    <x v="0"/>
    <x v="0"/>
    <x v="0"/>
  </r>
  <r>
    <n v="2019"/>
    <s v="117"/>
    <s v="4470131"/>
    <m/>
    <n v="-1.24"/>
    <s v="1441 - Load Reconciliation for"/>
    <n v="8"/>
    <m/>
    <s v="G0000117"/>
    <s v="PJM"/>
    <n v="0"/>
    <s v="2019-08-31"/>
    <s v="PJM_A_3709"/>
    <x v="0"/>
    <x v="0"/>
    <x v="0"/>
    <x v="0"/>
  </r>
  <r>
    <n v="2019"/>
    <s v="117"/>
    <s v="4470131"/>
    <m/>
    <n v="3.1"/>
    <s v="1445 - Load Reconciliation for"/>
    <n v="8"/>
    <m/>
    <s v="G0000117"/>
    <s v="PJM"/>
    <n v="0"/>
    <s v="2019-08-31"/>
    <s v="PJM_A_3709"/>
    <x v="0"/>
    <x v="0"/>
    <x v="0"/>
    <x v="0"/>
  </r>
  <r>
    <n v="2019"/>
    <s v="117"/>
    <s v="4470131"/>
    <m/>
    <n v="0.62"/>
    <s v="1447 - Load Reconciliation for"/>
    <n v="8"/>
    <m/>
    <s v="G0000117"/>
    <s v="PJM"/>
    <n v="0"/>
    <s v="2019-08-31"/>
    <s v="PJM_A_3709"/>
    <x v="0"/>
    <x v="0"/>
    <x v="0"/>
    <x v="0"/>
  </r>
  <r>
    <n v="2019"/>
    <s v="117"/>
    <s v="4470131"/>
    <m/>
    <n v="0.93"/>
    <s v="1448 - Load Reconciliation for"/>
    <n v="8"/>
    <m/>
    <s v="G0000117"/>
    <s v="PJM"/>
    <n v="0"/>
    <s v="2019-08-31"/>
    <s v="PJM_A_3709"/>
    <x v="0"/>
    <x v="0"/>
    <x v="0"/>
    <x v="0"/>
  </r>
  <r>
    <n v="2019"/>
    <s v="117"/>
    <s v="4470131"/>
    <m/>
    <n v="2.17"/>
    <s v="1450 - Load Reconciliation for"/>
    <n v="8"/>
    <m/>
    <s v="G0000117"/>
    <s v="PJM"/>
    <n v="0"/>
    <s v="2019-08-31"/>
    <s v="PJM_A_3709"/>
    <x v="0"/>
    <x v="0"/>
    <x v="0"/>
    <x v="0"/>
  </r>
  <r>
    <n v="2019"/>
    <s v="117"/>
    <s v="4470131"/>
    <m/>
    <n v="3.41"/>
    <s v="1460 - Load Reconciliation for"/>
    <n v="8"/>
    <m/>
    <s v="G0000117"/>
    <s v="PJM"/>
    <n v="0"/>
    <s v="2019-08-31"/>
    <s v="PJM_A_3709"/>
    <x v="0"/>
    <x v="0"/>
    <x v="0"/>
    <x v="0"/>
  </r>
  <r>
    <n v="2019"/>
    <s v="117"/>
    <s v="4470131"/>
    <m/>
    <n v="1.24"/>
    <s v="1470 - Load Reconciliation for"/>
    <n v="8"/>
    <m/>
    <s v="G0000117"/>
    <s v="PJM"/>
    <n v="0"/>
    <s v="2019-08-31"/>
    <s v="PJM_A_3709"/>
    <x v="0"/>
    <x v="0"/>
    <x v="0"/>
    <x v="0"/>
  </r>
  <r>
    <n v="2019"/>
    <s v="117"/>
    <s v="4470131"/>
    <m/>
    <n v="0.31"/>
    <s v="1472 - Load Reconciliation for"/>
    <n v="8"/>
    <m/>
    <s v="G0000117"/>
    <s v="PJM"/>
    <n v="0"/>
    <s v="2019-08-31"/>
    <s v="PJM_A_3709"/>
    <x v="0"/>
    <x v="0"/>
    <x v="0"/>
    <x v="0"/>
  </r>
  <r>
    <n v="2019"/>
    <s v="117"/>
    <s v="4470131"/>
    <m/>
    <n v="0.31"/>
    <s v="1478 - Load Reconciliation for"/>
    <n v="8"/>
    <m/>
    <s v="G0000117"/>
    <s v="PJM"/>
    <n v="0"/>
    <s v="2019-08-31"/>
    <s v="PJM_A_3709"/>
    <x v="0"/>
    <x v="0"/>
    <x v="0"/>
    <x v="0"/>
  </r>
  <r>
    <n v="2019"/>
    <s v="117"/>
    <s v="4470131"/>
    <m/>
    <n v="-27612.94"/>
    <s v="1610 - Locational Reliability"/>
    <n v="8"/>
    <m/>
    <s v="G0000117"/>
    <s v="PJM"/>
    <n v="0"/>
    <s v="2019-08-01"/>
    <s v="PJM_ER3704"/>
    <x v="0"/>
    <x v="0"/>
    <x v="0"/>
    <x v="0"/>
  </r>
  <r>
    <n v="2019"/>
    <s v="117"/>
    <s v="4470131"/>
    <m/>
    <n v="27588.75"/>
    <s v="1610 - Locational Reliability"/>
    <n v="8"/>
    <m/>
    <s v="G0000117"/>
    <s v="PJM"/>
    <n v="0"/>
    <s v="2019-08-31"/>
    <s v="PJM_A_3709"/>
    <x v="0"/>
    <x v="0"/>
    <x v="0"/>
    <x v="0"/>
  </r>
  <r>
    <n v="2019"/>
    <s v="117"/>
    <s v="4470131"/>
    <m/>
    <n v="29778.080000000002"/>
    <s v="1610 - Locational Reliability"/>
    <n v="8"/>
    <m/>
    <s v="G0000117"/>
    <s v="PJM"/>
    <n v="0"/>
    <s v="2019-08-31"/>
    <s v="PJM_E_8702"/>
    <x v="0"/>
    <x v="0"/>
    <x v="0"/>
    <x v="0"/>
  </r>
  <r>
    <n v="2019"/>
    <s v="117"/>
    <s v="4470131"/>
    <m/>
    <n v="32.86"/>
    <s v="2140 - Non-Firm Point-to-Point"/>
    <n v="8"/>
    <m/>
    <s v="G0000117"/>
    <s v="PJM"/>
    <n v="0"/>
    <s v="2019-08-01"/>
    <s v="PJM_ER3704"/>
    <x v="0"/>
    <x v="0"/>
    <x v="0"/>
    <x v="0"/>
  </r>
  <r>
    <n v="2019"/>
    <s v="117"/>
    <s v="4470131"/>
    <m/>
    <n v="-32.86"/>
    <s v="2140 - Non-Firm Point-to-Point"/>
    <n v="8"/>
    <m/>
    <s v="G0000117"/>
    <s v="PJM"/>
    <n v="0"/>
    <s v="2019-08-31"/>
    <s v="PJM_A_3709"/>
    <x v="0"/>
    <x v="0"/>
    <x v="0"/>
    <x v="0"/>
  </r>
  <r>
    <n v="2019"/>
    <s v="117"/>
    <s v="4470131"/>
    <m/>
    <n v="-34.409999999999997"/>
    <s v="2140 - Non-Firm Point-to-Point"/>
    <n v="8"/>
    <m/>
    <s v="G0000117"/>
    <s v="PJM"/>
    <n v="0"/>
    <s v="2019-08-31"/>
    <s v="PJM_E_8702"/>
    <x v="0"/>
    <x v="0"/>
    <x v="0"/>
    <x v="0"/>
  </r>
  <r>
    <n v="2019"/>
    <s v="117"/>
    <s v="4470131"/>
    <m/>
    <n v="-2.2599999999999998"/>
    <s v="2140A - Adj. to Non-Firm Point"/>
    <n v="8"/>
    <m/>
    <s v="G0000117"/>
    <s v="PJM"/>
    <n v="0"/>
    <s v="2019-08-31"/>
    <s v="PJM_A_3709"/>
    <x v="0"/>
    <x v="0"/>
    <x v="0"/>
    <x v="0"/>
  </r>
  <r>
    <n v="2019"/>
    <s v="117"/>
    <s v="4470131"/>
    <m/>
    <n v="-375"/>
    <s v="2215 - Balancing Transmission"/>
    <n v="8"/>
    <m/>
    <s v="G0000117"/>
    <s v="PJM"/>
    <n v="0"/>
    <s v="2019-08-01"/>
    <s v="PJM_ER3704"/>
    <x v="0"/>
    <x v="0"/>
    <x v="0"/>
    <x v="0"/>
  </r>
  <r>
    <n v="2019"/>
    <s v="117"/>
    <s v="4470131"/>
    <m/>
    <n v="376.94"/>
    <s v="2215 - Balancing Transmission"/>
    <n v="8"/>
    <m/>
    <s v="G0000117"/>
    <s v="PJM"/>
    <n v="0"/>
    <s v="2019-08-31"/>
    <s v="PJM_A_3709"/>
    <x v="0"/>
    <x v="0"/>
    <x v="0"/>
    <x v="0"/>
  </r>
  <r>
    <n v="2019"/>
    <s v="117"/>
    <s v="4470131"/>
    <m/>
    <n v="286.35000000000002"/>
    <s v="2215 - Balancing Transmission"/>
    <n v="8"/>
    <m/>
    <s v="G0000117"/>
    <s v="PJM"/>
    <n v="0"/>
    <s v="2019-08-31"/>
    <s v="PJM_E_8702"/>
    <x v="0"/>
    <x v="0"/>
    <x v="0"/>
    <x v="0"/>
  </r>
  <r>
    <n v="2019"/>
    <s v="117"/>
    <s v="4470131"/>
    <m/>
    <n v="-0.09"/>
    <s v="2215A - Balancing Transmission"/>
    <n v="8"/>
    <m/>
    <s v="G0000117"/>
    <s v="PJM"/>
    <n v="0"/>
    <s v="2019-08-31"/>
    <s v="PJM_A_3709"/>
    <x v="0"/>
    <x v="0"/>
    <x v="0"/>
    <x v="0"/>
  </r>
  <r>
    <n v="2019"/>
    <s v="117"/>
    <s v="4470131"/>
    <m/>
    <n v="-7.13"/>
    <s v="2217A - Adj. to Planning Perio"/>
    <n v="8"/>
    <m/>
    <s v="G0000117"/>
    <s v="PJM"/>
    <n v="0"/>
    <s v="2019-08-31"/>
    <s v="PJM_A_3709"/>
    <x v="0"/>
    <x v="0"/>
    <x v="0"/>
    <x v="0"/>
  </r>
  <r>
    <n v="2019"/>
    <s v="117"/>
    <s v="4470131"/>
    <m/>
    <n v="1152.3900000000001"/>
    <s v="2220 - Transmission Losses Cre"/>
    <n v="8"/>
    <m/>
    <s v="G0000117"/>
    <s v="PJM"/>
    <n v="0"/>
    <s v="2019-08-01"/>
    <s v="PJM_ER3704"/>
    <x v="0"/>
    <x v="0"/>
    <x v="0"/>
    <x v="0"/>
  </r>
  <r>
    <n v="2019"/>
    <s v="117"/>
    <s v="4470131"/>
    <m/>
    <n v="-1151.3599999999999"/>
    <s v="2220 - Transmission Losses Cre"/>
    <n v="8"/>
    <m/>
    <s v="G0000117"/>
    <s v="PJM"/>
    <n v="0"/>
    <s v="2019-08-31"/>
    <s v="PJM_A_3709"/>
    <x v="0"/>
    <x v="0"/>
    <x v="0"/>
    <x v="0"/>
  </r>
  <r>
    <n v="2019"/>
    <s v="117"/>
    <s v="4470131"/>
    <m/>
    <n v="-900.38"/>
    <s v="2220 - Transmission Losses Cre"/>
    <n v="8"/>
    <m/>
    <s v="G0000117"/>
    <s v="PJM"/>
    <n v="0"/>
    <s v="2019-08-31"/>
    <s v="PJM_E_8702"/>
    <x v="0"/>
    <x v="0"/>
    <x v="0"/>
    <x v="0"/>
  </r>
  <r>
    <n v="2019"/>
    <s v="117"/>
    <s v="4470131"/>
    <m/>
    <n v="-0.01"/>
    <s v="2220A - Adj. to Transmission L"/>
    <n v="8"/>
    <m/>
    <s v="G0000117"/>
    <s v="PJM"/>
    <n v="0"/>
    <s v="2019-08-31"/>
    <s v="PJM_A_3709"/>
    <x v="0"/>
    <x v="0"/>
    <x v="0"/>
    <x v="0"/>
  </r>
  <r>
    <n v="2019"/>
    <s v="117"/>
    <s v="4470131"/>
    <m/>
    <n v="-24.01"/>
    <s v="2390A - Fuel Cost Policy Penal"/>
    <n v="8"/>
    <m/>
    <s v="G0000117"/>
    <s v="PJM"/>
    <n v="0"/>
    <s v="2019-08-31"/>
    <s v="PJM_A_3709"/>
    <x v="0"/>
    <x v="0"/>
    <x v="0"/>
    <x v="0"/>
  </r>
  <r>
    <n v="2019"/>
    <s v="117"/>
    <s v="4470131"/>
    <m/>
    <n v="8.06"/>
    <s v="2415 - Balancing Transmission"/>
    <n v="8"/>
    <m/>
    <s v="G0000117"/>
    <s v="PJM"/>
    <n v="0"/>
    <s v="2019-08-31"/>
    <s v="PJM_A_3709"/>
    <x v="0"/>
    <x v="0"/>
    <x v="0"/>
    <x v="0"/>
  </r>
  <r>
    <n v="2019"/>
    <s v="117"/>
    <s v="4470131"/>
    <m/>
    <n v="-9.61"/>
    <s v="2420 - Load Reconciliation for"/>
    <n v="8"/>
    <m/>
    <s v="G0000117"/>
    <s v="PJM"/>
    <n v="0"/>
    <s v="2019-08-31"/>
    <s v="PJM_A_3709"/>
    <x v="0"/>
    <x v="0"/>
    <x v="0"/>
    <x v="0"/>
  </r>
  <r>
    <n v="2019"/>
    <s v="117"/>
    <s v="4470131"/>
    <m/>
    <n v="759.91"/>
    <s v="2510 - Auction Revenue Rights"/>
    <n v="8"/>
    <m/>
    <s v="G0000117"/>
    <s v="PJM"/>
    <n v="0"/>
    <s v="2019-08-01"/>
    <s v="PJM_ER3704"/>
    <x v="0"/>
    <x v="0"/>
    <x v="0"/>
    <x v="0"/>
  </r>
  <r>
    <n v="2019"/>
    <s v="117"/>
    <s v="4470131"/>
    <m/>
    <n v="-759.48"/>
    <s v="2510 - Auction Revenue Rights"/>
    <n v="8"/>
    <m/>
    <s v="G0000117"/>
    <s v="PJM"/>
    <n v="0"/>
    <s v="2019-08-31"/>
    <s v="PJM_A_3709"/>
    <x v="0"/>
    <x v="0"/>
    <x v="0"/>
    <x v="0"/>
  </r>
  <r>
    <n v="2019"/>
    <s v="117"/>
    <s v="4470131"/>
    <m/>
    <n v="-825.43"/>
    <s v="2510 - Auction Revenue Rights"/>
    <n v="8"/>
    <m/>
    <s v="G0000117"/>
    <s v="PJM"/>
    <n v="0"/>
    <s v="2019-08-31"/>
    <s v="PJM_E_8702"/>
    <x v="0"/>
    <x v="0"/>
    <x v="0"/>
    <x v="0"/>
  </r>
  <r>
    <n v="2019"/>
    <s v="117"/>
    <s v="4470131"/>
    <m/>
    <n v="1.7"/>
    <s v="2661 - Capacity Resource Defic"/>
    <n v="8"/>
    <m/>
    <s v="G0000117"/>
    <s v="PJM"/>
    <n v="0"/>
    <s v="2019-08-01"/>
    <s v="PJM_ER3704"/>
    <x v="0"/>
    <x v="0"/>
    <x v="0"/>
    <x v="0"/>
  </r>
  <r>
    <n v="2019"/>
    <s v="117"/>
    <s v="4470131"/>
    <m/>
    <n v="-1.7"/>
    <s v="2661 - Capacity Resource Defic"/>
    <n v="8"/>
    <m/>
    <s v="G0000117"/>
    <s v="PJM"/>
    <n v="0"/>
    <s v="2019-08-31"/>
    <s v="PJM_A_3709"/>
    <x v="0"/>
    <x v="0"/>
    <x v="0"/>
    <x v="0"/>
  </r>
  <r>
    <n v="2019"/>
    <s v="117"/>
    <s v="4470131"/>
    <m/>
    <n v="-1.24"/>
    <s v="2661 - Capacity Resource Defic"/>
    <n v="8"/>
    <m/>
    <s v="G0000117"/>
    <s v="PJM"/>
    <n v="0"/>
    <s v="2019-08-31"/>
    <s v="PJM_E_8702"/>
    <x v="0"/>
    <x v="0"/>
    <x v="0"/>
    <x v="0"/>
  </r>
  <r>
    <n v="2019"/>
    <s v="117"/>
    <s v="4470131"/>
    <m/>
    <n v="-0.04"/>
    <s v="PJM (PAR) Adjustments"/>
    <n v="8"/>
    <m/>
    <s v="G0000117"/>
    <s v="PJM"/>
    <n v="0"/>
    <s v="2019-08-31"/>
    <s v="PJMMISCPAR"/>
    <x v="0"/>
    <x v="0"/>
    <x v="0"/>
    <x v="0"/>
  </r>
  <r>
    <n v="2019"/>
    <s v="117"/>
    <s v="4470131"/>
    <m/>
    <n v="-13.35"/>
    <s v="PJM (PAR) Adjustments"/>
    <n v="8"/>
    <s v="KWH"/>
    <s v="G0000117"/>
    <s v="PJM"/>
    <n v="40325"/>
    <s v="2019-08-31"/>
    <s v="PJM_PAR_A"/>
    <x v="0"/>
    <x v="0"/>
    <x v="0"/>
    <x v="0"/>
  </r>
  <r>
    <n v="2019"/>
    <s v="117"/>
    <s v="4470143"/>
    <m/>
    <n v="108.83"/>
    <s v="Broker Comm - Actual"/>
    <n v="8"/>
    <m/>
    <s v="G0000117"/>
    <s v="AMRX2"/>
    <n v="0"/>
    <s v="2019-08-31"/>
    <s v="CA0420"/>
    <x v="0"/>
    <x v="0"/>
    <x v="1"/>
    <x v="0"/>
  </r>
  <r>
    <n v="2019"/>
    <s v="117"/>
    <s v="4470143"/>
    <m/>
    <n v="72.760000000000005"/>
    <s v="Broker Comm - Actual"/>
    <n v="8"/>
    <m/>
    <s v="G0000117"/>
    <s v="APBE2"/>
    <n v="0"/>
    <s v="2019-08-31"/>
    <s v="CA0420"/>
    <x v="0"/>
    <x v="0"/>
    <x v="2"/>
    <x v="0"/>
  </r>
  <r>
    <n v="2019"/>
    <s v="117"/>
    <s v="4470143"/>
    <m/>
    <n v="2.5299999999999998"/>
    <s v="Broker Comm - Actual"/>
    <n v="8"/>
    <m/>
    <s v="G0000117"/>
    <s v="EVOF2"/>
    <n v="0"/>
    <s v="2019-08-31"/>
    <s v="CA0420"/>
    <x v="0"/>
    <x v="0"/>
    <x v="3"/>
    <x v="0"/>
  </r>
  <r>
    <n v="2019"/>
    <s v="117"/>
    <s v="4470143"/>
    <m/>
    <n v="29.66"/>
    <s v="Broker Comm - Actual"/>
    <n v="8"/>
    <m/>
    <s v="G0000117"/>
    <s v="ICET2"/>
    <n v="0"/>
    <s v="2019-08-31"/>
    <s v="CA0420"/>
    <x v="0"/>
    <x v="0"/>
    <x v="13"/>
    <x v="0"/>
  </r>
  <r>
    <n v="2019"/>
    <s v="117"/>
    <s v="4470143"/>
    <m/>
    <n v="157.53"/>
    <s v="Mizuho - Power - Comm &amp; Fees"/>
    <n v="8"/>
    <m/>
    <s v="G0000117"/>
    <s v="MSUI2"/>
    <n v="0"/>
    <s v="2019-08-31"/>
    <s v="MIZ_FUT"/>
    <x v="0"/>
    <x v="0"/>
    <x v="18"/>
    <x v="0"/>
  </r>
  <r>
    <n v="2019"/>
    <s v="117"/>
    <s v="4470143"/>
    <m/>
    <n v="-55198.1"/>
    <s v="Mizuho- Power- Gains &amp; Losses"/>
    <n v="8"/>
    <m/>
    <s v="G0000117"/>
    <s v="MSUI2"/>
    <n v="0"/>
    <s v="2019-08-31"/>
    <s v="MIZ_FUT"/>
    <x v="0"/>
    <x v="0"/>
    <x v="18"/>
    <x v="0"/>
  </r>
  <r>
    <n v="2019"/>
    <s v="117"/>
    <s v="4470143"/>
    <m/>
    <n v="403.59"/>
    <s v="RBC &amp; Mizuho Power Accruals"/>
    <n v="8"/>
    <m/>
    <s v="G0000117"/>
    <s v="MSUI2"/>
    <n v="0"/>
    <s v="2019-08-31"/>
    <s v="RBC_MIZ_A"/>
    <x v="0"/>
    <x v="0"/>
    <x v="18"/>
    <x v="0"/>
  </r>
  <r>
    <n v="2019"/>
    <s v="117"/>
    <s v="4470143"/>
    <m/>
    <n v="201.8"/>
    <s v="RBC &amp; Mizuho Power Accruals"/>
    <n v="8"/>
    <m/>
    <s v="G0000117"/>
    <s v="RBCC2"/>
    <n v="0"/>
    <s v="2019-08-31"/>
    <s v="RBC_MIZ_A"/>
    <x v="0"/>
    <x v="0"/>
    <x v="19"/>
    <x v="0"/>
  </r>
  <r>
    <n v="2019"/>
    <s v="117"/>
    <s v="4470143"/>
    <m/>
    <n v="-282.51"/>
    <s v="RBC &amp; Mizuho Power Accruals"/>
    <n v="8"/>
    <m/>
    <s v="G0000117"/>
    <s v="WELF2"/>
    <n v="0"/>
    <s v="2019-08-31"/>
    <s v="RBC_MIZ_A"/>
    <x v="0"/>
    <x v="0"/>
    <x v="20"/>
    <x v="0"/>
  </r>
  <r>
    <n v="2019"/>
    <s v="117"/>
    <s v="4470143"/>
    <m/>
    <n v="-292941.09999999998"/>
    <s v="RBC - Power - Gains &amp; Losses"/>
    <n v="8"/>
    <m/>
    <s v="G0000117"/>
    <s v="RBCC2"/>
    <n v="0"/>
    <s v="2019-08-31"/>
    <s v="RBC_FUT"/>
    <x v="0"/>
    <x v="0"/>
    <x v="19"/>
    <x v="0"/>
  </r>
  <r>
    <n v="2019"/>
    <s v="117"/>
    <s v="4470143"/>
    <m/>
    <n v="-21314.58"/>
    <s v="Re-book Actual CESR Ratio"/>
    <n v="8"/>
    <m/>
    <s v="G0000117"/>
    <s v="MSUI2"/>
    <n v="0"/>
    <s v="2019-08-31"/>
    <s v="CESR_REC"/>
    <x v="0"/>
    <x v="0"/>
    <x v="18"/>
    <x v="0"/>
  </r>
  <r>
    <n v="2019"/>
    <s v="117"/>
    <s v="4470143"/>
    <m/>
    <n v="-123929.22"/>
    <s v="Re-book Actual CESR Ratio"/>
    <n v="8"/>
    <m/>
    <s v="G0000117"/>
    <s v="RBCC2"/>
    <n v="0"/>
    <s v="2019-08-31"/>
    <s v="CESR_REC"/>
    <x v="0"/>
    <x v="0"/>
    <x v="19"/>
    <x v="0"/>
  </r>
  <r>
    <n v="2019"/>
    <s v="117"/>
    <s v="4470143"/>
    <m/>
    <n v="-58836.86"/>
    <s v="Re-book Actual CESR Ratio"/>
    <n v="8"/>
    <m/>
    <s v="G0000117"/>
    <s v="WELF2"/>
    <n v="0"/>
    <s v="2019-08-31"/>
    <s v="CESR_REC"/>
    <x v="0"/>
    <x v="0"/>
    <x v="20"/>
    <x v="0"/>
  </r>
  <r>
    <n v="2019"/>
    <s v="117"/>
    <s v="4470143"/>
    <m/>
    <n v="21333.46"/>
    <s v="Reverse Estimated CESR Ratio"/>
    <n v="8"/>
    <m/>
    <s v="G0000117"/>
    <s v="MSUI2"/>
    <n v="0"/>
    <s v="2019-08-31"/>
    <s v="CESR_REC"/>
    <x v="0"/>
    <x v="0"/>
    <x v="18"/>
    <x v="0"/>
  </r>
  <r>
    <n v="2019"/>
    <s v="117"/>
    <s v="4470143"/>
    <m/>
    <n v="124038.91"/>
    <s v="Reverse Estimated CESR Ratio"/>
    <n v="8"/>
    <m/>
    <s v="G0000117"/>
    <s v="RBCC2"/>
    <n v="0"/>
    <s v="2019-08-31"/>
    <s v="CESR_REC"/>
    <x v="0"/>
    <x v="0"/>
    <x v="19"/>
    <x v="0"/>
  </r>
  <r>
    <n v="2019"/>
    <s v="117"/>
    <s v="4470143"/>
    <m/>
    <n v="58888.94"/>
    <s v="Reverse Estimated CESR Ratio"/>
    <n v="8"/>
    <m/>
    <s v="G0000117"/>
    <s v="WELF2"/>
    <n v="0"/>
    <s v="2019-08-31"/>
    <s v="CESR_REC"/>
    <x v="0"/>
    <x v="0"/>
    <x v="20"/>
    <x v="0"/>
  </r>
  <r>
    <n v="2019"/>
    <s v="117"/>
    <s v="4470143"/>
    <m/>
    <n v="174.72"/>
    <s v="WELF - Power - Comm &amp; Fees"/>
    <n v="8"/>
    <m/>
    <s v="G0000117"/>
    <s v="WELF2"/>
    <n v="0"/>
    <s v="2019-08-31"/>
    <s v="WEL_FUT"/>
    <x v="0"/>
    <x v="0"/>
    <x v="20"/>
    <x v="0"/>
  </r>
  <r>
    <n v="2019"/>
    <s v="117"/>
    <s v="4470143"/>
    <m/>
    <n v="-120818.06"/>
    <s v="WELF - Power - Gains &amp; Losses"/>
    <n v="8"/>
    <m/>
    <s v="G0000117"/>
    <s v="WELF2"/>
    <n v="0"/>
    <s v="2019-08-31"/>
    <s v="WEL_FUT"/>
    <x v="0"/>
    <x v="0"/>
    <x v="20"/>
    <x v="0"/>
  </r>
  <r>
    <n v="2019"/>
    <s v="117"/>
    <s v="4470150"/>
    <m/>
    <n v="33.18"/>
    <s v="ACT - NITS 30.9"/>
    <n v="8"/>
    <m/>
    <s v="G0000117"/>
    <s v="PJM"/>
    <n v="0"/>
    <s v="2019-08-31"/>
    <s v="PJMTR_ACT"/>
    <x v="2"/>
    <x v="1"/>
    <x v="24"/>
    <x v="3"/>
  </r>
  <r>
    <n v="2019"/>
    <s v="117"/>
    <s v="4470150"/>
    <m/>
    <n v="14292.41"/>
    <s v="ACT - SCHEDULE 1A DISPATCH"/>
    <n v="8"/>
    <m/>
    <s v="G0000117"/>
    <s v="PJM"/>
    <n v="0"/>
    <s v="2019-08-31"/>
    <s v="PJMTR_ACT"/>
    <x v="2"/>
    <x v="1"/>
    <x v="24"/>
    <x v="3"/>
  </r>
  <r>
    <n v="2019"/>
    <s v="117"/>
    <s v="4470150"/>
    <m/>
    <n v="373.51"/>
    <s v="ACT-BUCKEYE EXP"/>
    <n v="8"/>
    <m/>
    <s v="G0000117"/>
    <s v="PJM"/>
    <n v="0"/>
    <s v="2019-08-31"/>
    <s v="PJMTR_N_A"/>
    <x v="2"/>
    <x v="1"/>
    <x v="24"/>
    <x v="3"/>
  </r>
  <r>
    <n v="2019"/>
    <s v="117"/>
    <s v="4470150"/>
    <m/>
    <n v="1579.91"/>
    <s v="ACT-ENHANCMTS EXP"/>
    <n v="8"/>
    <m/>
    <s v="G0000117"/>
    <s v="PJM"/>
    <n v="0"/>
    <s v="2019-08-31"/>
    <s v="PJMTR_N_A"/>
    <x v="2"/>
    <x v="1"/>
    <x v="24"/>
    <x v="3"/>
  </r>
  <r>
    <n v="2019"/>
    <s v="117"/>
    <s v="4470150"/>
    <m/>
    <n v="8223.6"/>
    <s v="ACT-FR ENHANCMTS EXP"/>
    <n v="8"/>
    <m/>
    <s v="G0000117"/>
    <s v="PJM"/>
    <n v="0"/>
    <s v="2019-08-31"/>
    <s v="PJMTR_ACT"/>
    <x v="2"/>
    <x v="1"/>
    <x v="24"/>
    <x v="3"/>
  </r>
  <r>
    <n v="2019"/>
    <s v="117"/>
    <s v="4470150"/>
    <m/>
    <n v="-7.25"/>
    <s v="ACT-FR NITS EXP"/>
    <n v="8"/>
    <m/>
    <s v="G0000117"/>
    <s v="PJM"/>
    <n v="0"/>
    <s v="2019-08-01"/>
    <s v="PJMTRMD_E"/>
    <x v="2"/>
    <x v="1"/>
    <x v="24"/>
    <x v="3"/>
  </r>
  <r>
    <n v="2019"/>
    <s v="117"/>
    <s v="4470150"/>
    <m/>
    <n v="-20.38"/>
    <s v="ACT-FR NITS EXP"/>
    <n v="8"/>
    <m/>
    <s v="G0000117"/>
    <s v="PJM"/>
    <n v="0"/>
    <s v="2019-08-01"/>
    <s v="PJMTRPA_E"/>
    <x v="2"/>
    <x v="1"/>
    <x v="24"/>
    <x v="3"/>
  </r>
  <r>
    <n v="2019"/>
    <s v="117"/>
    <s v="4470150"/>
    <m/>
    <n v="-579.29"/>
    <s v="ACT-FR NITS EXP"/>
    <n v="8"/>
    <m/>
    <s v="G0000117"/>
    <s v="PJM"/>
    <n v="0"/>
    <s v="2019-08-01"/>
    <s v="PJMTRWV_E"/>
    <x v="2"/>
    <x v="1"/>
    <x v="24"/>
    <x v="3"/>
  </r>
  <r>
    <n v="2019"/>
    <s v="117"/>
    <s v="4470150"/>
    <m/>
    <n v="7.25"/>
    <s v="ACT-FR NITS EXP"/>
    <n v="8"/>
    <m/>
    <s v="G0000117"/>
    <s v="PJM"/>
    <n v="0"/>
    <s v="2019-08-31"/>
    <s v="PJMTRMD_A"/>
    <x v="2"/>
    <x v="1"/>
    <x v="24"/>
    <x v="3"/>
  </r>
  <r>
    <n v="2019"/>
    <s v="117"/>
    <s v="4470150"/>
    <m/>
    <n v="7.25"/>
    <s v="ACT-FR NITS EXP"/>
    <n v="8"/>
    <m/>
    <s v="G0000117"/>
    <s v="PJM"/>
    <n v="0"/>
    <s v="2019-08-31"/>
    <s v="PJMTRMD_E"/>
    <x v="2"/>
    <x v="1"/>
    <x v="24"/>
    <x v="3"/>
  </r>
  <r>
    <n v="2019"/>
    <s v="117"/>
    <s v="4470150"/>
    <m/>
    <n v="20.38"/>
    <s v="ACT-FR NITS EXP"/>
    <n v="8"/>
    <m/>
    <s v="G0000117"/>
    <s v="PJM"/>
    <n v="0"/>
    <s v="2019-08-31"/>
    <s v="PJMTRPA_A"/>
    <x v="2"/>
    <x v="1"/>
    <x v="24"/>
    <x v="3"/>
  </r>
  <r>
    <n v="2019"/>
    <s v="117"/>
    <s v="4470150"/>
    <m/>
    <n v="20.38"/>
    <s v="ACT-FR NITS EXP"/>
    <n v="8"/>
    <m/>
    <s v="G0000117"/>
    <s v="PJM"/>
    <n v="0"/>
    <s v="2019-08-31"/>
    <s v="PJMTRPA_E"/>
    <x v="2"/>
    <x v="1"/>
    <x v="24"/>
    <x v="3"/>
  </r>
  <r>
    <n v="2019"/>
    <s v="117"/>
    <s v="4470150"/>
    <m/>
    <n v="579.29"/>
    <s v="ACT-FR NITS EXP"/>
    <n v="8"/>
    <m/>
    <s v="G0000117"/>
    <s v="PJM"/>
    <n v="0"/>
    <s v="2019-08-31"/>
    <s v="PJMTRWV_A"/>
    <x v="2"/>
    <x v="1"/>
    <x v="24"/>
    <x v="3"/>
  </r>
  <r>
    <n v="2019"/>
    <s v="117"/>
    <s v="4470150"/>
    <m/>
    <n v="579.29"/>
    <s v="ACT-FR NITS EXP"/>
    <n v="8"/>
    <m/>
    <s v="G0000117"/>
    <s v="PJM"/>
    <n v="0"/>
    <s v="2019-08-31"/>
    <s v="PJMTRWV_E"/>
    <x v="2"/>
    <x v="1"/>
    <x v="24"/>
    <x v="3"/>
  </r>
  <r>
    <n v="2019"/>
    <s v="117"/>
    <s v="4470150"/>
    <m/>
    <n v="56889.64"/>
    <s v="ACT-FR NITS EXPENSE"/>
    <n v="8"/>
    <m/>
    <s v="G0000117"/>
    <s v="PJM"/>
    <n v="0"/>
    <s v="2019-08-31"/>
    <s v="PJMTR_ACT"/>
    <x v="2"/>
    <x v="1"/>
    <x v="24"/>
    <x v="3"/>
  </r>
  <r>
    <n v="2019"/>
    <s v="117"/>
    <s v="4470150"/>
    <m/>
    <n v="63081.66"/>
    <s v="ACT-NITS EXP"/>
    <n v="8"/>
    <m/>
    <s v="G0000117"/>
    <s v="PJM"/>
    <n v="0"/>
    <s v="2019-08-31"/>
    <s v="PJMTR_N_A"/>
    <x v="2"/>
    <x v="1"/>
    <x v="24"/>
    <x v="3"/>
  </r>
  <r>
    <n v="2019"/>
    <s v="117"/>
    <s v="4470150"/>
    <m/>
    <n v="449.54"/>
    <s v="ACT-PWR FACTOR EXP"/>
    <n v="8"/>
    <m/>
    <s v="G0000117"/>
    <s v="PJM"/>
    <n v="0"/>
    <s v="2019-08-31"/>
    <s v="PJMTR_N_A"/>
    <x v="2"/>
    <x v="1"/>
    <x v="24"/>
    <x v="3"/>
  </r>
  <r>
    <n v="2019"/>
    <s v="117"/>
    <s v="4470150"/>
    <m/>
    <n v="219.99"/>
    <s v="ACT-TRANSM OWNER EXP"/>
    <n v="8"/>
    <m/>
    <s v="G0000117"/>
    <s v="PJM"/>
    <n v="0"/>
    <s v="2019-08-31"/>
    <s v="PJMTR_N_A"/>
    <x v="2"/>
    <x v="1"/>
    <x v="24"/>
    <x v="3"/>
  </r>
  <r>
    <n v="2019"/>
    <s v="117"/>
    <s v="4470150"/>
    <m/>
    <n v="-33.18"/>
    <s v="EST - NITS 30.9"/>
    <n v="8"/>
    <m/>
    <s v="G0000117"/>
    <s v="PJM"/>
    <n v="0"/>
    <s v="2019-08-01"/>
    <s v="PJMTR_EST"/>
    <x v="2"/>
    <x v="1"/>
    <x v="24"/>
    <x v="3"/>
  </r>
  <r>
    <n v="2019"/>
    <s v="117"/>
    <s v="4470150"/>
    <m/>
    <n v="33.18"/>
    <s v="EST - NITS 30.9"/>
    <n v="8"/>
    <m/>
    <s v="G0000117"/>
    <s v="PJM"/>
    <n v="0"/>
    <s v="2019-08-31"/>
    <s v="PJMTR_EST"/>
    <x v="2"/>
    <x v="1"/>
    <x v="24"/>
    <x v="3"/>
  </r>
  <r>
    <n v="2019"/>
    <s v="117"/>
    <s v="4470150"/>
    <m/>
    <n v="-253.19"/>
    <s v="EST - SCHEDULE 1A DISPATCH"/>
    <n v="8"/>
    <m/>
    <s v="G0000117"/>
    <s v="PJM"/>
    <n v="0"/>
    <s v="2019-08-01"/>
    <s v="PJMTR_EST"/>
    <x v="2"/>
    <x v="1"/>
    <x v="24"/>
    <x v="3"/>
  </r>
  <r>
    <n v="2019"/>
    <s v="117"/>
    <s v="4470150"/>
    <m/>
    <n v="245.61"/>
    <s v="EST - SCHEDULE 1A DISPATCH"/>
    <n v="8"/>
    <m/>
    <s v="G0000117"/>
    <s v="PJM"/>
    <n v="0"/>
    <s v="2019-08-31"/>
    <s v="PJMTR_EST"/>
    <x v="2"/>
    <x v="1"/>
    <x v="24"/>
    <x v="3"/>
  </r>
  <r>
    <n v="2019"/>
    <s v="117"/>
    <s v="4470150"/>
    <m/>
    <n v="-8223.6"/>
    <s v="EST-FR ENHANCMTS EXP"/>
    <n v="8"/>
    <m/>
    <s v="G0000117"/>
    <s v="PJM"/>
    <n v="0"/>
    <s v="2019-08-01"/>
    <s v="PJMTR_EST"/>
    <x v="2"/>
    <x v="1"/>
    <x v="24"/>
    <x v="3"/>
  </r>
  <r>
    <n v="2019"/>
    <s v="117"/>
    <s v="4470150"/>
    <m/>
    <n v="8223.6"/>
    <s v="EST-FR ENHANCMTS EXP"/>
    <n v="8"/>
    <m/>
    <s v="G0000117"/>
    <s v="PJM"/>
    <n v="0"/>
    <s v="2019-08-31"/>
    <s v="PJMTR_EST"/>
    <x v="2"/>
    <x v="1"/>
    <x v="24"/>
    <x v="3"/>
  </r>
  <r>
    <n v="2019"/>
    <s v="117"/>
    <s v="4470150"/>
    <m/>
    <n v="-56889.64"/>
    <s v="EST-FR NITS EXPENSE"/>
    <n v="8"/>
    <m/>
    <s v="G0000117"/>
    <s v="PJM"/>
    <n v="0"/>
    <s v="2019-08-01"/>
    <s v="PJMTR_EST"/>
    <x v="2"/>
    <x v="1"/>
    <x v="24"/>
    <x v="3"/>
  </r>
  <r>
    <n v="2019"/>
    <s v="117"/>
    <s v="4470150"/>
    <m/>
    <n v="56889.64"/>
    <s v="EST-FR NITS EXPENSE"/>
    <n v="8"/>
    <m/>
    <s v="G0000117"/>
    <s v="PJM"/>
    <n v="0"/>
    <s v="2019-08-31"/>
    <s v="PJMTR_EST"/>
    <x v="2"/>
    <x v="1"/>
    <x v="24"/>
    <x v="3"/>
  </r>
  <r>
    <n v="2019"/>
    <s v="117"/>
    <s v="4470150"/>
    <m/>
    <n v="6311.09"/>
    <s v="Formula Rate Expenses"/>
    <n v="8"/>
    <m/>
    <s v="G0000117"/>
    <s v="PJM"/>
    <n v="0"/>
    <s v="2019-08-01"/>
    <s v="PJM_TEA_E"/>
    <x v="2"/>
    <x v="1"/>
    <x v="24"/>
    <x v="3"/>
  </r>
  <r>
    <n v="2019"/>
    <s v="117"/>
    <s v="4470150"/>
    <m/>
    <n v="194.36"/>
    <s v="Formula Rate Expenses"/>
    <n v="8"/>
    <m/>
    <s v="G0000117"/>
    <s v="PJM"/>
    <n v="0"/>
    <s v="2019-08-31"/>
    <s v="PJM_TEA_A"/>
    <x v="2"/>
    <x v="1"/>
    <x v="24"/>
    <x v="3"/>
  </r>
  <r>
    <n v="2019"/>
    <s v="117"/>
    <s v="4470150"/>
    <m/>
    <n v="194.36"/>
    <s v="Formula Rate Expenses"/>
    <n v="8"/>
    <m/>
    <s v="G0000117"/>
    <s v="PJM"/>
    <n v="0"/>
    <s v="2019-08-31"/>
    <s v="PJM_TEA_E"/>
    <x v="2"/>
    <x v="1"/>
    <x v="24"/>
    <x v="3"/>
  </r>
  <r>
    <n v="2019"/>
    <s v="117"/>
    <s v="4470150"/>
    <m/>
    <n v="1961.3"/>
    <s v="PJM PROV FOR REFUND"/>
    <n v="8"/>
    <m/>
    <s v="G0000117"/>
    <s v="PJM"/>
    <n v="0"/>
    <s v="2019-08-31"/>
    <s v="PJMTR_PROV"/>
    <x v="2"/>
    <x v="1"/>
    <x v="24"/>
    <x v="3"/>
  </r>
  <r>
    <n v="2019"/>
    <s v="117"/>
    <s v="4470150"/>
    <m/>
    <n v="714.98"/>
    <s v="PJM PROV FOR REFUND"/>
    <n v="8"/>
    <m/>
    <s v="G0000117"/>
    <s v="PJM"/>
    <n v="0"/>
    <s v="2019-08-31"/>
    <s v="PJM_PROV"/>
    <x v="2"/>
    <x v="1"/>
    <x v="24"/>
    <x v="3"/>
  </r>
  <r>
    <n v="2019"/>
    <s v="117"/>
    <s v="4470150"/>
    <m/>
    <n v="-66323.7"/>
    <s v="RECORD ESTIMATED PJM REVENUE"/>
    <n v="8"/>
    <m/>
    <s v="G0000117"/>
    <s v="PJM"/>
    <n v="0"/>
    <s v="2019-08-01"/>
    <s v="PJMTR_N_E"/>
    <x v="2"/>
    <x v="1"/>
    <x v="24"/>
    <x v="3"/>
  </r>
  <r>
    <n v="2019"/>
    <s v="117"/>
    <s v="4470150"/>
    <m/>
    <n v="66193.27"/>
    <s v="RECORD ESTIMATED PJM REVENUE"/>
    <n v="8"/>
    <m/>
    <s v="G0000117"/>
    <s v="PJM"/>
    <n v="0"/>
    <s v="2019-08-31"/>
    <s v="PJMTR_N_E"/>
    <x v="2"/>
    <x v="1"/>
    <x v="24"/>
    <x v="3"/>
  </r>
  <r>
    <n v="2019"/>
    <s v="117"/>
    <s v="4470151"/>
    <s v="250"/>
    <n v="240.24"/>
    <s v="AEPSC-AUC MAR 2018 12 MO"/>
    <n v="8"/>
    <s v="KWH"/>
    <s v="G0000117"/>
    <s v="OHPA2"/>
    <n v="4619.1000000000004"/>
    <s v="2019-08-01"/>
    <s v="EPOHAUCT"/>
    <x v="0"/>
    <x v="0"/>
    <x v="25"/>
    <x v="0"/>
  </r>
  <r>
    <n v="2019"/>
    <s v="117"/>
    <s v="4470151"/>
    <s v="250"/>
    <n v="-244.39"/>
    <s v="AEPSC-AUC MAR 2018 12 MO"/>
    <n v="8"/>
    <s v="KWH"/>
    <s v="G0000117"/>
    <s v="OHPA2"/>
    <n v="-4619.1000000000004"/>
    <s v="2019-08-30"/>
    <s v="EP8OHAUCT"/>
    <x v="0"/>
    <x v="0"/>
    <x v="25"/>
    <x v="0"/>
  </r>
  <r>
    <n v="2019"/>
    <s v="117"/>
    <s v="4470151"/>
    <s v="250"/>
    <n v="0"/>
    <s v="AEPSC-AUC MAR 2018 12 MO"/>
    <n v="8"/>
    <s v="KWH"/>
    <s v="G0000117"/>
    <s v="OHPA2"/>
    <n v="0"/>
    <s v="2019-08-31"/>
    <s v="EP8OHAUCT"/>
    <x v="0"/>
    <x v="0"/>
    <x v="25"/>
    <x v="0"/>
  </r>
  <r>
    <n v="2019"/>
    <s v="117"/>
    <s v="4470151"/>
    <s v="250"/>
    <n v="105082.07"/>
    <s v="AEPSC-AUC MAR 2018 24 MO"/>
    <n v="8"/>
    <s v="KWH"/>
    <s v="G0000117"/>
    <s v="OHPA2"/>
    <n v="2176062.7799999998"/>
    <s v="2019-08-01"/>
    <s v="EPOHAUCT"/>
    <x v="0"/>
    <x v="0"/>
    <x v="25"/>
    <x v="0"/>
  </r>
  <r>
    <n v="2019"/>
    <s v="117"/>
    <s v="4470151"/>
    <s v="250"/>
    <n v="-105090.38"/>
    <s v="AEPSC-AUC MAR 2018 24 MO"/>
    <n v="8"/>
    <s v="KWH"/>
    <s v="G0000117"/>
    <s v="OHPA2"/>
    <n v="-2176062.7799999998"/>
    <s v="2019-08-30"/>
    <s v="EP8OHAUCT"/>
    <x v="0"/>
    <x v="0"/>
    <x v="25"/>
    <x v="0"/>
  </r>
  <r>
    <n v="2019"/>
    <s v="117"/>
    <s v="4470151"/>
    <s v="250"/>
    <n v="0"/>
    <s v="AEPSC-AUC MAR 2018 24 MO"/>
    <n v="8"/>
    <s v="KWH"/>
    <s v="G0000117"/>
    <s v="OHPA2"/>
    <n v="0"/>
    <s v="2019-08-31"/>
    <s v="EP8OHAUCT"/>
    <x v="0"/>
    <x v="0"/>
    <x v="25"/>
    <x v="0"/>
  </r>
  <r>
    <n v="2019"/>
    <s v="117"/>
    <s v="4470151"/>
    <s v="250"/>
    <n v="-93218.48"/>
    <s v="AEPSC-AUC MAR 2018 24 MO"/>
    <n v="8"/>
    <s v="KWH"/>
    <s v="G0000117"/>
    <s v="OHPA2"/>
    <n v="-1930388.88"/>
    <s v="2019-08-31"/>
    <s v="EPOHAUCT"/>
    <x v="0"/>
    <x v="0"/>
    <x v="25"/>
    <x v="0"/>
  </r>
  <r>
    <n v="2019"/>
    <s v="117"/>
    <s v="4470151"/>
    <s v="250"/>
    <n v="151558.69"/>
    <s v="AEPSC-AUC MAR 2019 12 MO"/>
    <n v="8"/>
    <s v="KWH"/>
    <s v="G0000117"/>
    <s v="OHPA2"/>
    <n v="3250240.07"/>
    <s v="2019-08-01"/>
    <s v="EPOHAUCT"/>
    <x v="0"/>
    <x v="0"/>
    <x v="25"/>
    <x v="0"/>
  </r>
  <r>
    <n v="2019"/>
    <s v="117"/>
    <s v="4470151"/>
    <s v="250"/>
    <n v="-151558.69"/>
    <s v="AEPSC-AUC MAR 2019 12 MO"/>
    <n v="8"/>
    <s v="KWH"/>
    <s v="G0000117"/>
    <s v="OHPA2"/>
    <n v="-3250240.07"/>
    <s v="2019-08-30"/>
    <s v="EP8OHAUCT"/>
    <x v="0"/>
    <x v="0"/>
    <x v="25"/>
    <x v="0"/>
  </r>
  <r>
    <n v="2019"/>
    <s v="117"/>
    <s v="4470151"/>
    <s v="250"/>
    <n v="0"/>
    <s v="AEPSC-AUC MAR 2019 12 MO"/>
    <n v="8"/>
    <s v="KWH"/>
    <s v="G0000117"/>
    <s v="OHPA2"/>
    <n v="0"/>
    <s v="2019-08-31"/>
    <s v="EP8OHAUCT"/>
    <x v="0"/>
    <x v="0"/>
    <x v="25"/>
    <x v="0"/>
  </r>
  <r>
    <n v="2019"/>
    <s v="117"/>
    <s v="4470151"/>
    <s v="250"/>
    <n v="-135021.03"/>
    <s v="AEPSC-AUC MAR 2019 12 MO"/>
    <n v="8"/>
    <s v="KWH"/>
    <s v="G0000117"/>
    <s v="OHPA2"/>
    <n v="-2895582.97"/>
    <s v="2019-08-31"/>
    <s v="EPOHAUCT"/>
    <x v="0"/>
    <x v="0"/>
    <x v="25"/>
    <x v="0"/>
  </r>
  <r>
    <n v="2019"/>
    <s v="117"/>
    <s v="4470175"/>
    <m/>
    <n v="-5215.49"/>
    <s v="FERC"/>
    <n v="8"/>
    <m/>
    <s v="G0000117"/>
    <s v="ADJUST"/>
    <n v="0"/>
    <s v="2019-08-31"/>
    <s v="MRGN_BCKTE"/>
    <x v="0"/>
    <x v="0"/>
    <x v="26"/>
    <x v="4"/>
  </r>
  <r>
    <n v="2019"/>
    <s v="117"/>
    <s v="4470175"/>
    <m/>
    <n v="-367764.01"/>
    <s v="KPCO"/>
    <n v="8"/>
    <m/>
    <s v="G0000117"/>
    <s v="ADJUST"/>
    <n v="0"/>
    <s v="2019-08-31"/>
    <s v="MRGN_BCKTE"/>
    <x v="0"/>
    <x v="0"/>
    <x v="26"/>
    <x v="4"/>
  </r>
  <r>
    <n v="2019"/>
    <s v="117"/>
    <s v="4470176"/>
    <m/>
    <n v="5215.49"/>
    <s v="FERC"/>
    <n v="8"/>
    <m/>
    <s v="G0000117"/>
    <s v="ADJUST"/>
    <n v="0"/>
    <s v="2019-08-31"/>
    <s v="MRGN_BCKTE"/>
    <x v="0"/>
    <x v="0"/>
    <x v="26"/>
    <x v="4"/>
  </r>
  <r>
    <n v="2019"/>
    <s v="117"/>
    <s v="4470176"/>
    <m/>
    <n v="367764.01"/>
    <s v="KPCO"/>
    <n v="8"/>
    <m/>
    <s v="G0000117"/>
    <s v="ADJUST"/>
    <n v="0"/>
    <s v="2019-08-31"/>
    <s v="MRGN_BCKTE"/>
    <x v="0"/>
    <x v="0"/>
    <x v="26"/>
    <x v="4"/>
  </r>
  <r>
    <n v="2019"/>
    <s v="117"/>
    <s v="4470206"/>
    <m/>
    <n v="37104.699999999997"/>
    <s v="2220 - Transmission Losses Cre"/>
    <n v="8"/>
    <m/>
    <s v="G0000117"/>
    <s v="PJM"/>
    <n v="0"/>
    <s v="2019-08-01"/>
    <s v="PJM_ER3704"/>
    <x v="0"/>
    <x v="0"/>
    <x v="0"/>
    <x v="0"/>
  </r>
  <r>
    <n v="2019"/>
    <s v="117"/>
    <s v="4470206"/>
    <m/>
    <n v="-37176.04"/>
    <s v="2220 - Transmission Losses Cre"/>
    <n v="8"/>
    <m/>
    <s v="G0000117"/>
    <s v="PJM"/>
    <n v="0"/>
    <s v="2019-08-31"/>
    <s v="PJM_A_3709"/>
    <x v="0"/>
    <x v="0"/>
    <x v="0"/>
    <x v="0"/>
  </r>
  <r>
    <n v="2019"/>
    <s v="117"/>
    <s v="4470206"/>
    <m/>
    <n v="-13764.84"/>
    <s v="2220 - Transmission Losses Cre"/>
    <n v="8"/>
    <m/>
    <s v="G0000117"/>
    <s v="PJM"/>
    <n v="0"/>
    <s v="2019-08-31"/>
    <s v="PJM_E_7438"/>
    <x v="0"/>
    <x v="0"/>
    <x v="0"/>
    <x v="0"/>
  </r>
  <r>
    <n v="2019"/>
    <s v="117"/>
    <s v="4470206"/>
    <m/>
    <n v="-0.9"/>
    <s v="2220A - Adj. to Transmission L"/>
    <n v="8"/>
    <m/>
    <s v="G0000117"/>
    <s v="PJM"/>
    <n v="0"/>
    <s v="2019-08-31"/>
    <s v="PJM_A_3709"/>
    <x v="0"/>
    <x v="0"/>
    <x v="0"/>
    <x v="0"/>
  </r>
  <r>
    <n v="2019"/>
    <s v="117"/>
    <s v="4470209"/>
    <m/>
    <n v="-223143.8"/>
    <s v="1220 - Day-Ahead Transmission"/>
    <n v="8"/>
    <m/>
    <s v="G0000117"/>
    <s v="PJM"/>
    <n v="0"/>
    <s v="2019-08-01"/>
    <s v="PJM_ER3704"/>
    <x v="0"/>
    <x v="0"/>
    <x v="0"/>
    <x v="0"/>
  </r>
  <r>
    <n v="2019"/>
    <s v="117"/>
    <s v="4470209"/>
    <m/>
    <n v="221489.27"/>
    <s v="1220 - Day-Ahead Transmission"/>
    <n v="8"/>
    <m/>
    <s v="G0000117"/>
    <s v="PJM"/>
    <n v="0"/>
    <s v="2019-08-31"/>
    <s v="PJM_A_3709"/>
    <x v="0"/>
    <x v="0"/>
    <x v="0"/>
    <x v="0"/>
  </r>
  <r>
    <n v="2019"/>
    <s v="117"/>
    <s v="4470209"/>
    <m/>
    <n v="72703.08"/>
    <s v="1220 - Day-Ahead Transmission"/>
    <n v="8"/>
    <m/>
    <s v="G0000117"/>
    <s v="PJM"/>
    <n v="0"/>
    <s v="2019-08-31"/>
    <s v="PJM_E_7438"/>
    <x v="0"/>
    <x v="0"/>
    <x v="0"/>
    <x v="0"/>
  </r>
  <r>
    <n v="2019"/>
    <s v="117"/>
    <s v="4470209"/>
    <m/>
    <n v="-5104.32"/>
    <s v="1225 - Balancing Transmission"/>
    <n v="8"/>
    <m/>
    <s v="G0000117"/>
    <s v="PJM"/>
    <n v="0"/>
    <s v="2019-08-01"/>
    <s v="PJM_ER3704"/>
    <x v="0"/>
    <x v="0"/>
    <x v="0"/>
    <x v="0"/>
  </r>
  <r>
    <n v="2019"/>
    <s v="117"/>
    <s v="4470209"/>
    <m/>
    <n v="6246.75"/>
    <s v="1225 - Balancing Transmission"/>
    <n v="8"/>
    <m/>
    <s v="G0000117"/>
    <s v="PJM"/>
    <n v="0"/>
    <s v="2019-08-31"/>
    <s v="PJM_A_3709"/>
    <x v="0"/>
    <x v="0"/>
    <x v="0"/>
    <x v="0"/>
  </r>
  <r>
    <n v="2019"/>
    <s v="117"/>
    <s v="4470209"/>
    <m/>
    <n v="21.98"/>
    <s v="1225 - Balancing Transmission"/>
    <n v="8"/>
    <m/>
    <s v="G0000117"/>
    <s v="PJM"/>
    <n v="0"/>
    <s v="2019-08-31"/>
    <s v="PJM_E_7438"/>
    <x v="0"/>
    <x v="0"/>
    <x v="0"/>
    <x v="0"/>
  </r>
  <r>
    <n v="2019"/>
    <s v="117"/>
    <s v="4470214"/>
    <m/>
    <n v="9886.2199999999993"/>
    <s v="2365 - Day-Ahead Scheduling Re"/>
    <n v="8"/>
    <m/>
    <s v="G0000117"/>
    <s v="PJM"/>
    <n v="0"/>
    <s v="2019-08-01"/>
    <s v="PJM_ER3704"/>
    <x v="0"/>
    <x v="0"/>
    <x v="0"/>
    <x v="0"/>
  </r>
  <r>
    <n v="2019"/>
    <s v="117"/>
    <s v="4470214"/>
    <m/>
    <n v="-28253.56"/>
    <s v="2365 - Day-Ahead Scheduling Re"/>
    <n v="8"/>
    <m/>
    <s v="G0000117"/>
    <s v="PJM"/>
    <n v="0"/>
    <s v="2019-08-31"/>
    <s v="PJM_A_3709"/>
    <x v="0"/>
    <x v="0"/>
    <x v="0"/>
    <x v="0"/>
  </r>
  <r>
    <n v="2019"/>
    <s v="117"/>
    <s v="4470214"/>
    <m/>
    <n v="-23545.34"/>
    <s v="2365 - Day-Ahead Scheduling Re"/>
    <n v="8"/>
    <m/>
    <s v="G0000117"/>
    <s v="PJM"/>
    <n v="0"/>
    <s v="2019-08-31"/>
    <s v="PJM_E_7438"/>
    <x v="0"/>
    <x v="0"/>
    <x v="0"/>
    <x v="0"/>
  </r>
  <r>
    <n v="2019"/>
    <s v="117"/>
    <s v="4470215"/>
    <m/>
    <n v="-5850.96"/>
    <s v="1365 - Day-Ahead Scheduling Re"/>
    <n v="8"/>
    <m/>
    <s v="G0000117"/>
    <s v="PJM"/>
    <n v="0"/>
    <s v="2019-08-01"/>
    <s v="PJM_ER3704"/>
    <x v="0"/>
    <x v="0"/>
    <x v="0"/>
    <x v="0"/>
  </r>
  <r>
    <n v="2019"/>
    <s v="117"/>
    <s v="4470215"/>
    <m/>
    <n v="12151.23"/>
    <s v="1365 - Day-Ahead Scheduling Re"/>
    <n v="8"/>
    <m/>
    <s v="G0000117"/>
    <s v="PJM"/>
    <n v="0"/>
    <s v="2019-08-31"/>
    <s v="PJM_A_3709"/>
    <x v="0"/>
    <x v="0"/>
    <x v="0"/>
    <x v="0"/>
  </r>
  <r>
    <n v="2019"/>
    <s v="117"/>
    <s v="4470215"/>
    <m/>
    <n v="14251.58"/>
    <s v="1365 - Day-Ahead Scheduling Re"/>
    <n v="8"/>
    <m/>
    <s v="G0000117"/>
    <s v="PJM"/>
    <n v="0"/>
    <s v="2019-08-31"/>
    <s v="PJM_E_7438"/>
    <x v="0"/>
    <x v="0"/>
    <x v="0"/>
    <x v="0"/>
  </r>
  <r>
    <n v="2019"/>
    <s v="117"/>
    <s v="4470215"/>
    <m/>
    <n v="-1.52"/>
    <s v="1365A - Adj. to Day-ahead Sche"/>
    <n v="8"/>
    <m/>
    <s v="G0000117"/>
    <s v="PJM"/>
    <n v="0"/>
    <s v="2019-08-31"/>
    <s v="PJM_A_3709"/>
    <x v="0"/>
    <x v="0"/>
    <x v="0"/>
    <x v="0"/>
  </r>
  <r>
    <n v="2019"/>
    <s v="117"/>
    <s v="4470220"/>
    <m/>
    <n v="-45319.41"/>
    <s v="1340 - Regulation and Frequenc"/>
    <n v="8"/>
    <m/>
    <s v="G0000117"/>
    <s v="PJM"/>
    <n v="0"/>
    <s v="2019-08-01"/>
    <s v="PJM_ER3704"/>
    <x v="0"/>
    <x v="0"/>
    <x v="0"/>
    <x v="0"/>
  </r>
  <r>
    <n v="2019"/>
    <s v="117"/>
    <s v="4470220"/>
    <m/>
    <n v="52208.74"/>
    <s v="1340 - Regulation and Frequenc"/>
    <n v="8"/>
    <m/>
    <s v="G0000117"/>
    <s v="PJM"/>
    <n v="0"/>
    <s v="2019-08-31"/>
    <s v="PJM_A_3709"/>
    <x v="0"/>
    <x v="0"/>
    <x v="0"/>
    <x v="0"/>
  </r>
  <r>
    <n v="2019"/>
    <s v="117"/>
    <s v="4470220"/>
    <m/>
    <n v="36179.03"/>
    <s v="1340 - Regulation and Frequenc"/>
    <n v="8"/>
    <m/>
    <s v="G0000117"/>
    <s v="PJM"/>
    <n v="0"/>
    <s v="2019-08-31"/>
    <s v="PJM_E_7438"/>
    <x v="0"/>
    <x v="0"/>
    <x v="0"/>
    <x v="0"/>
  </r>
  <r>
    <n v="2019"/>
    <s v="117"/>
    <s v="4470220"/>
    <m/>
    <n v="85593.76"/>
    <s v="2340 - Regulation and Frequenc"/>
    <n v="8"/>
    <m/>
    <s v="G0000117"/>
    <s v="PJM"/>
    <n v="0"/>
    <s v="2019-08-01"/>
    <s v="PJM_ER3704"/>
    <x v="0"/>
    <x v="0"/>
    <x v="0"/>
    <x v="0"/>
  </r>
  <r>
    <n v="2019"/>
    <s v="117"/>
    <s v="4470220"/>
    <m/>
    <n v="-104749.62"/>
    <s v="2340 - Regulation and Frequenc"/>
    <n v="8"/>
    <m/>
    <s v="G0000117"/>
    <s v="PJM"/>
    <n v="0"/>
    <s v="2019-08-31"/>
    <s v="PJM_A_3709"/>
    <x v="0"/>
    <x v="0"/>
    <x v="0"/>
    <x v="0"/>
  </r>
  <r>
    <n v="2019"/>
    <s v="117"/>
    <s v="4470220"/>
    <m/>
    <n v="-84926.25"/>
    <s v="2340 - Regulation and Frequenc"/>
    <n v="8"/>
    <m/>
    <s v="G0000117"/>
    <s v="PJM"/>
    <n v="0"/>
    <s v="2019-08-31"/>
    <s v="PJM_E_7438"/>
    <x v="0"/>
    <x v="0"/>
    <x v="0"/>
    <x v="0"/>
  </r>
  <r>
    <n v="2019"/>
    <s v="117"/>
    <s v="4470221"/>
    <m/>
    <n v="-4439.49"/>
    <s v="1360 - Synchronized Reserve Ti"/>
    <n v="8"/>
    <m/>
    <s v="G0000117"/>
    <s v="PJM"/>
    <n v="0"/>
    <s v="2019-08-01"/>
    <s v="PJM_ER3704"/>
    <x v="0"/>
    <x v="0"/>
    <x v="0"/>
    <x v="0"/>
  </r>
  <r>
    <n v="2019"/>
    <s v="117"/>
    <s v="4470221"/>
    <m/>
    <n v="4439.49"/>
    <s v="1360 - Synchronized Reserve Ti"/>
    <n v="8"/>
    <m/>
    <s v="G0000117"/>
    <s v="PJM"/>
    <n v="0"/>
    <s v="2019-08-31"/>
    <s v="PJM_A_3709"/>
    <x v="0"/>
    <x v="0"/>
    <x v="0"/>
    <x v="0"/>
  </r>
  <r>
    <n v="2019"/>
    <s v="117"/>
    <s v="4470221"/>
    <m/>
    <n v="4092.66"/>
    <s v="1360 - Synchronized Reserve Ti"/>
    <n v="8"/>
    <m/>
    <s v="G0000117"/>
    <s v="PJM"/>
    <n v="0"/>
    <s v="2019-08-31"/>
    <s v="PJM_E_7438"/>
    <x v="0"/>
    <x v="0"/>
    <x v="0"/>
    <x v="0"/>
  </r>
  <r>
    <n v="2019"/>
    <s v="117"/>
    <s v="4470221"/>
    <m/>
    <n v="8138.36"/>
    <s v="2360 - Synchronized Reserve Ti"/>
    <n v="8"/>
    <m/>
    <s v="G0000117"/>
    <s v="PJM"/>
    <n v="0"/>
    <s v="2019-08-01"/>
    <s v="PJM_ER3704"/>
    <x v="0"/>
    <x v="0"/>
    <x v="0"/>
    <x v="0"/>
  </r>
  <r>
    <n v="2019"/>
    <s v="117"/>
    <s v="4470221"/>
    <m/>
    <n v="-8138.36"/>
    <s v="2360 - Synchronized Reserve Ti"/>
    <n v="8"/>
    <m/>
    <s v="G0000117"/>
    <s v="PJM"/>
    <n v="0"/>
    <s v="2019-08-31"/>
    <s v="PJM_A_3709"/>
    <x v="0"/>
    <x v="0"/>
    <x v="0"/>
    <x v="0"/>
  </r>
  <r>
    <n v="2019"/>
    <s v="117"/>
    <s v="4470221"/>
    <m/>
    <n v="-5557.67"/>
    <s v="2360 - Synchronized Reserve Ti"/>
    <n v="8"/>
    <m/>
    <s v="G0000117"/>
    <s v="PJM"/>
    <n v="0"/>
    <s v="2019-08-31"/>
    <s v="PJM_E_7438"/>
    <x v="0"/>
    <x v="0"/>
    <x v="0"/>
    <x v="0"/>
  </r>
  <r>
    <n v="2019"/>
    <s v="117"/>
    <s v="4470222"/>
    <m/>
    <n v="8122.04"/>
    <s v="1330 - Reactive Supply and Vol"/>
    <n v="8"/>
    <m/>
    <s v="G0000117"/>
    <s v="PJM"/>
    <n v="0"/>
    <s v="2019-08-31"/>
    <s v="PJM_A_3709"/>
    <x v="0"/>
    <x v="0"/>
    <x v="0"/>
    <x v="0"/>
  </r>
  <r>
    <n v="2019"/>
    <s v="117"/>
    <s v="4470222"/>
    <m/>
    <n v="-70812.95"/>
    <s v="1330A - Adj. to Reactive Suppl"/>
    <n v="8"/>
    <m/>
    <s v="G0000117"/>
    <s v="PJM"/>
    <n v="0"/>
    <s v="2019-08-31"/>
    <s v="PJM_A_3709"/>
    <x v="0"/>
    <x v="0"/>
    <x v="0"/>
    <x v="0"/>
  </r>
  <r>
    <n v="2019"/>
    <s v="117"/>
    <s v="4470222"/>
    <m/>
    <n v="-3857.19"/>
    <s v="2330 - Reactive Supply and Vol"/>
    <n v="8"/>
    <m/>
    <s v="G0000117"/>
    <s v="PJM"/>
    <n v="0"/>
    <s v="2019-08-31"/>
    <s v="PJM_A_3709"/>
    <x v="0"/>
    <x v="0"/>
    <x v="0"/>
    <x v="0"/>
  </r>
  <r>
    <n v="2019"/>
    <s v="180"/>
    <s v="4470150"/>
    <m/>
    <n v="-44997.42"/>
    <s v="COOH2 AUG 19"/>
    <n v="8"/>
    <m/>
    <s v="G0000180"/>
    <s v="COOH2"/>
    <n v="0"/>
    <s v="2019-08-31"/>
    <s v="DEDE_E8895"/>
    <x v="0"/>
    <x v="1"/>
    <x v="16"/>
    <x v="1"/>
  </r>
  <r>
    <n v="2019"/>
    <s v="180"/>
    <s v="4470150"/>
    <m/>
    <n v="41016.47"/>
    <s v="COOH2 JUL 19"/>
    <n v="8"/>
    <m/>
    <s v="G0000180"/>
    <s v="COOH2"/>
    <n v="0"/>
    <s v="2019-08-31"/>
    <s v="DEDEER6515"/>
    <x v="0"/>
    <x v="1"/>
    <x v="16"/>
    <x v="1"/>
  </r>
  <r>
    <n v="2019"/>
    <s v="180"/>
    <s v="4470150"/>
    <m/>
    <n v="-44996.11"/>
    <s v="COOH2 JUL 19"/>
    <n v="8"/>
    <m/>
    <s v="G0000180"/>
    <s v="COOH2"/>
    <n v="0"/>
    <s v="2019-08-31"/>
    <s v="DEDE_A6522"/>
    <x v="0"/>
    <x v="1"/>
    <x v="16"/>
    <x v="1"/>
  </r>
  <r>
    <n v="2019"/>
    <s v="180"/>
    <s v="4470150"/>
    <m/>
    <n v="-94039.54"/>
    <s v="VANC2 AUG 19"/>
    <n v="8"/>
    <m/>
    <s v="G0000180"/>
    <s v="VANC2"/>
    <n v="0"/>
    <s v="2019-08-31"/>
    <s v="DEDE_E8895"/>
    <x v="0"/>
    <x v="1"/>
    <x v="17"/>
    <x v="2"/>
  </r>
  <r>
    <n v="2019"/>
    <s v="180"/>
    <s v="4470150"/>
    <m/>
    <n v="84821.67"/>
    <s v="VANC2 JUL 19"/>
    <n v="8"/>
    <m/>
    <s v="G0000180"/>
    <s v="VANC2"/>
    <n v="0"/>
    <s v="2019-08-31"/>
    <s v="DEDEER6515"/>
    <x v="0"/>
    <x v="1"/>
    <x v="17"/>
    <x v="2"/>
  </r>
  <r>
    <n v="2019"/>
    <s v="180"/>
    <s v="4470150"/>
    <m/>
    <n v="-94211.11"/>
    <s v="VANC2 JUL 19"/>
    <n v="8"/>
    <m/>
    <s v="G0000180"/>
    <s v="VANC2"/>
    <n v="0"/>
    <s v="2019-08-31"/>
    <s v="DEDE_A6522"/>
    <x v="0"/>
    <x v="1"/>
    <x v="17"/>
    <x v="2"/>
  </r>
  <r>
    <n v="2019"/>
    <s v="117"/>
    <s v="4470006"/>
    <m/>
    <n v="-24883.37"/>
    <s v="1200 - Day-Ahead Spot Market E"/>
    <n v="9"/>
    <s v="KWH"/>
    <s v="G0000117"/>
    <s v="PJM"/>
    <n v="-146707"/>
    <s v="2019-09-01"/>
    <s v="PJM_ER0229"/>
    <x v="0"/>
    <x v="0"/>
    <x v="0"/>
    <x v="0"/>
  </r>
  <r>
    <n v="2019"/>
    <s v="117"/>
    <s v="4470006"/>
    <m/>
    <n v="24883.37"/>
    <s v="1200 - Day-Ahead Spot Market E"/>
    <n v="9"/>
    <s v="KWH"/>
    <s v="G0000117"/>
    <s v="PJM"/>
    <n v="858352"/>
    <s v="2019-09-30"/>
    <s v="PJM_A_0235"/>
    <x v="0"/>
    <x v="0"/>
    <x v="0"/>
    <x v="0"/>
  </r>
  <r>
    <n v="2019"/>
    <s v="117"/>
    <s v="4470006"/>
    <m/>
    <n v="-31.02"/>
    <s v="1210 - Day-Ahead Transmission"/>
    <n v="9"/>
    <m/>
    <s v="G0000117"/>
    <s v="PJM"/>
    <n v="0"/>
    <s v="2019-09-01"/>
    <s v="PJM_ER0229"/>
    <x v="0"/>
    <x v="0"/>
    <x v="0"/>
    <x v="0"/>
  </r>
  <r>
    <n v="2019"/>
    <s v="117"/>
    <s v="4470006"/>
    <m/>
    <n v="31.01"/>
    <s v="1210 - Day-Ahead Transmission"/>
    <n v="9"/>
    <m/>
    <s v="G0000117"/>
    <s v="PJM"/>
    <n v="0"/>
    <s v="2019-09-30"/>
    <s v="PJM_A_0235"/>
    <x v="0"/>
    <x v="0"/>
    <x v="0"/>
    <x v="0"/>
  </r>
  <r>
    <n v="2019"/>
    <s v="117"/>
    <s v="4470006"/>
    <m/>
    <n v="439.58"/>
    <s v="1220 - Day-Ahead Transmission"/>
    <n v="9"/>
    <m/>
    <s v="G0000117"/>
    <s v="PJM"/>
    <n v="0"/>
    <s v="2019-09-01"/>
    <s v="PJM_ER0229"/>
    <x v="0"/>
    <x v="0"/>
    <x v="0"/>
    <x v="0"/>
  </r>
  <r>
    <n v="2019"/>
    <s v="117"/>
    <s v="4470006"/>
    <m/>
    <n v="-439.59"/>
    <s v="1220 - Day-Ahead Transmission"/>
    <n v="9"/>
    <m/>
    <s v="G0000117"/>
    <s v="PJM"/>
    <n v="0"/>
    <s v="2019-09-30"/>
    <s v="PJM_A_0235"/>
    <x v="0"/>
    <x v="0"/>
    <x v="0"/>
    <x v="0"/>
  </r>
  <r>
    <n v="2019"/>
    <s v="117"/>
    <s v="4470006"/>
    <m/>
    <n v="-0.49"/>
    <s v="1330A - Adj. to Reactive Suppl"/>
    <n v="9"/>
    <m/>
    <s v="G0000117"/>
    <s v="PJM"/>
    <n v="0"/>
    <s v="2019-09-30"/>
    <s v="PJM_A_0235"/>
    <x v="0"/>
    <x v="0"/>
    <x v="0"/>
    <x v="0"/>
  </r>
  <r>
    <n v="2019"/>
    <s v="117"/>
    <s v="4470006"/>
    <m/>
    <n v="0.08"/>
    <s v="1380A - Adj. to Black Start Se"/>
    <n v="9"/>
    <m/>
    <s v="G0000117"/>
    <s v="PJM"/>
    <n v="0"/>
    <s v="2019-09-30"/>
    <s v="PJM_A_0235"/>
    <x v="0"/>
    <x v="0"/>
    <x v="0"/>
    <x v="0"/>
  </r>
  <r>
    <n v="2019"/>
    <s v="117"/>
    <s v="4470006"/>
    <m/>
    <n v="242.27"/>
    <s v="Broker Comm - Actual"/>
    <n v="9"/>
    <m/>
    <s v="G0000117"/>
    <s v="AMRX2"/>
    <n v="0"/>
    <s v="2019-09-30"/>
    <s v="CA0420"/>
    <x v="0"/>
    <x v="0"/>
    <x v="1"/>
    <x v="0"/>
  </r>
  <r>
    <n v="2019"/>
    <s v="117"/>
    <s v="4470006"/>
    <m/>
    <n v="323.82"/>
    <s v="Broker Comm - Actual"/>
    <n v="9"/>
    <m/>
    <s v="G0000117"/>
    <s v="APBE2"/>
    <n v="0"/>
    <s v="2019-09-30"/>
    <s v="CA0420"/>
    <x v="0"/>
    <x v="0"/>
    <x v="2"/>
    <x v="0"/>
  </r>
  <r>
    <n v="2019"/>
    <s v="117"/>
    <s v="4470006"/>
    <m/>
    <n v="469.82"/>
    <s v="Broker Comm - Actual"/>
    <n v="9"/>
    <m/>
    <s v="G0000117"/>
    <s v="EVOF2"/>
    <n v="0"/>
    <s v="2019-09-30"/>
    <s v="CA0420"/>
    <x v="0"/>
    <x v="0"/>
    <x v="3"/>
    <x v="0"/>
  </r>
  <r>
    <n v="2019"/>
    <s v="117"/>
    <s v="4470006"/>
    <m/>
    <n v="290.69"/>
    <s v="Broker Comm - Actual"/>
    <n v="9"/>
    <m/>
    <s v="G0000117"/>
    <s v="IVGE2"/>
    <n v="0"/>
    <s v="2019-09-30"/>
    <s v="CA0420"/>
    <x v="0"/>
    <x v="0"/>
    <x v="4"/>
    <x v="0"/>
  </r>
  <r>
    <n v="2019"/>
    <s v="117"/>
    <s v="4470006"/>
    <m/>
    <n v="382.75"/>
    <s v="Broker Comm - Actual"/>
    <n v="9"/>
    <m/>
    <s v="G0000117"/>
    <s v="PREE2"/>
    <n v="0"/>
    <s v="2019-09-30"/>
    <s v="CA0420"/>
    <x v="0"/>
    <x v="0"/>
    <x v="5"/>
    <x v="0"/>
  </r>
  <r>
    <n v="2019"/>
    <s v="117"/>
    <s v="4470006"/>
    <m/>
    <n v="19.82"/>
    <s v="Broker Comm - Actual"/>
    <n v="9"/>
    <m/>
    <s v="G0000117"/>
    <s v="PVMF2"/>
    <n v="0"/>
    <s v="2019-09-30"/>
    <s v="CA0420"/>
    <x v="0"/>
    <x v="0"/>
    <x v="27"/>
    <x v="0"/>
  </r>
  <r>
    <n v="2019"/>
    <s v="117"/>
    <s v="4470006"/>
    <m/>
    <n v="27.31"/>
    <s v="Broker Comm - Actual"/>
    <n v="9"/>
    <m/>
    <s v="G0000117"/>
    <s v="SPSR2"/>
    <n v="0"/>
    <s v="2019-09-30"/>
    <s v="CA0420"/>
    <x v="0"/>
    <x v="0"/>
    <x v="6"/>
    <x v="0"/>
  </r>
  <r>
    <n v="2019"/>
    <s v="117"/>
    <s v="4470006"/>
    <m/>
    <n v="69.95"/>
    <s v="Broker Comm - Actual"/>
    <n v="9"/>
    <m/>
    <s v="G0000117"/>
    <s v="TFSF2"/>
    <n v="0"/>
    <s v="2019-09-30"/>
    <s v="CA0420"/>
    <x v="0"/>
    <x v="0"/>
    <x v="7"/>
    <x v="0"/>
  </r>
  <r>
    <n v="2019"/>
    <s v="117"/>
    <s v="4470006"/>
    <m/>
    <n v="30789.09"/>
    <s v="CECA2 AUG 19"/>
    <n v="9"/>
    <s v="KWH"/>
    <s v="G0000117"/>
    <s v="CECA2"/>
    <n v="858352"/>
    <s v="2019-09-30"/>
    <s v="3RDEER4467"/>
    <x v="0"/>
    <x v="0"/>
    <x v="33"/>
    <x v="0"/>
  </r>
  <r>
    <n v="2019"/>
    <s v="117"/>
    <s v="4470006"/>
    <m/>
    <n v="-30789.09"/>
    <s v="CECA2 AUG 19"/>
    <n v="9"/>
    <s v="KWH"/>
    <s v="G0000117"/>
    <s v="CECA2"/>
    <n v="-858352"/>
    <s v="2019-09-30"/>
    <s v="3RDE_A4463"/>
    <x v="0"/>
    <x v="0"/>
    <x v="33"/>
    <x v="0"/>
  </r>
  <r>
    <n v="2019"/>
    <s v="117"/>
    <s v="4470006"/>
    <m/>
    <n v="15667.07"/>
    <s v="Duquesne Ratio Adjustment"/>
    <n v="9"/>
    <s v="KWH"/>
    <s v="G0000117"/>
    <s v="DLPM"/>
    <n v="0"/>
    <s v="2019-09-01"/>
    <s v="OFFSYS_E"/>
    <x v="0"/>
    <x v="0"/>
    <x v="9"/>
    <x v="0"/>
  </r>
  <r>
    <n v="2019"/>
    <s v="117"/>
    <s v="4470006"/>
    <m/>
    <n v="-15667.07"/>
    <s v="Duquesne Ratio Adjustment"/>
    <n v="9"/>
    <s v="KWH"/>
    <s v="G0000117"/>
    <s v="DLPM"/>
    <n v="0"/>
    <s v="2019-09-30"/>
    <s v="OFFSYS_A"/>
    <x v="0"/>
    <x v="0"/>
    <x v="9"/>
    <x v="0"/>
  </r>
  <r>
    <n v="2019"/>
    <s v="117"/>
    <s v="4470006"/>
    <m/>
    <n v="-12058.22"/>
    <s v="Duquesne Ratio Adjustment"/>
    <n v="9"/>
    <s v="KWH"/>
    <s v="G0000117"/>
    <s v="DLPM"/>
    <n v="0"/>
    <s v="2019-09-30"/>
    <s v="OFFSYS_E"/>
    <x v="0"/>
    <x v="0"/>
    <x v="9"/>
    <x v="0"/>
  </r>
  <r>
    <n v="2019"/>
    <s v="117"/>
    <s v="4470006"/>
    <m/>
    <n v="96719.78"/>
    <s v="Trading activity-sale"/>
    <n v="9"/>
    <s v="KWH"/>
    <s v="G0000117"/>
    <s v="DEOI2"/>
    <n v="1861000"/>
    <s v="2019-09-01"/>
    <s v="OFFSYS_E"/>
    <x v="0"/>
    <x v="0"/>
    <x v="8"/>
    <x v="0"/>
  </r>
  <r>
    <n v="2019"/>
    <s v="117"/>
    <s v="4470006"/>
    <m/>
    <n v="-96429.63"/>
    <s v="Trading activity-sale"/>
    <n v="9"/>
    <s v="KWH"/>
    <s v="G0000117"/>
    <s v="DEOI2"/>
    <n v="-1855000"/>
    <s v="2019-09-30"/>
    <s v="OFFSYS_A"/>
    <x v="0"/>
    <x v="0"/>
    <x v="8"/>
    <x v="0"/>
  </r>
  <r>
    <n v="2019"/>
    <s v="117"/>
    <s v="4470006"/>
    <m/>
    <n v="-103971.85"/>
    <s v="Trading activity-sale"/>
    <n v="9"/>
    <s v="KWH"/>
    <s v="G0000117"/>
    <s v="DEOI2"/>
    <n v="-2000000"/>
    <s v="2019-09-30"/>
    <s v="OFFSYS_E"/>
    <x v="0"/>
    <x v="0"/>
    <x v="8"/>
    <x v="0"/>
  </r>
  <r>
    <n v="2019"/>
    <s v="117"/>
    <s v="4470006"/>
    <m/>
    <n v="172284.12"/>
    <s v="Trading activity-sale"/>
    <n v="9"/>
    <s v="KWH"/>
    <s v="G0000117"/>
    <s v="DLPM"/>
    <n v="3155000"/>
    <s v="2019-09-01"/>
    <s v="OFFSYS_E"/>
    <x v="0"/>
    <x v="0"/>
    <x v="9"/>
    <x v="0"/>
  </r>
  <r>
    <n v="2019"/>
    <s v="117"/>
    <s v="4470006"/>
    <m/>
    <n v="-172284.12"/>
    <s v="Trading activity-sale"/>
    <n v="9"/>
    <s v="KWH"/>
    <s v="G0000117"/>
    <s v="DLPM"/>
    <n v="-3155000"/>
    <s v="2019-09-30"/>
    <s v="OFFSYS_A"/>
    <x v="0"/>
    <x v="0"/>
    <x v="9"/>
    <x v="0"/>
  </r>
  <r>
    <n v="2019"/>
    <s v="117"/>
    <s v="4470006"/>
    <m/>
    <n v="-146931.74"/>
    <s v="Trading activity-sale"/>
    <n v="9"/>
    <s v="KWH"/>
    <s v="G0000117"/>
    <s v="DLPM"/>
    <n v="-2693000"/>
    <s v="2019-09-30"/>
    <s v="OFFSYS_E"/>
    <x v="0"/>
    <x v="0"/>
    <x v="9"/>
    <x v="0"/>
  </r>
  <r>
    <n v="2019"/>
    <s v="117"/>
    <s v="4470006"/>
    <m/>
    <n v="15218.19"/>
    <s v="Trading activity-sale"/>
    <n v="9"/>
    <s v="KWH"/>
    <s v="G0000117"/>
    <s v="DPLG"/>
    <n v="313000"/>
    <s v="2019-09-01"/>
    <s v="OFFSYS_E"/>
    <x v="0"/>
    <x v="0"/>
    <x v="10"/>
    <x v="0"/>
  </r>
  <r>
    <n v="2019"/>
    <s v="117"/>
    <s v="4470006"/>
    <m/>
    <n v="-15218.19"/>
    <s v="Trading activity-sale"/>
    <n v="9"/>
    <s v="KWH"/>
    <s v="G0000117"/>
    <s v="DPLG"/>
    <n v="-313000"/>
    <s v="2019-09-30"/>
    <s v="OFFSYS_A"/>
    <x v="0"/>
    <x v="0"/>
    <x v="10"/>
    <x v="0"/>
  </r>
  <r>
    <n v="2019"/>
    <s v="117"/>
    <s v="4470006"/>
    <m/>
    <n v="-13836.46"/>
    <s v="Trading activity-sale"/>
    <n v="9"/>
    <s v="KWH"/>
    <s v="G0000117"/>
    <s v="DPLG"/>
    <n v="-284000"/>
    <s v="2019-09-30"/>
    <s v="OFFSYS_E"/>
    <x v="0"/>
    <x v="0"/>
    <x v="10"/>
    <x v="0"/>
  </r>
  <r>
    <n v="2019"/>
    <s v="117"/>
    <s v="4470006"/>
    <m/>
    <n v="444971.26"/>
    <s v="Trading activity-sale"/>
    <n v="9"/>
    <s v="KWH"/>
    <s v="G0000117"/>
    <s v="FESC"/>
    <n v="8208000"/>
    <s v="2019-09-01"/>
    <s v="OFFSYS_E"/>
    <x v="0"/>
    <x v="0"/>
    <x v="11"/>
    <x v="0"/>
  </r>
  <r>
    <n v="2019"/>
    <s v="117"/>
    <s v="4470006"/>
    <m/>
    <n v="-444971.23"/>
    <s v="Trading activity-sale"/>
    <n v="9"/>
    <s v="KWH"/>
    <s v="G0000117"/>
    <s v="FESC"/>
    <n v="-8208000"/>
    <s v="2019-09-30"/>
    <s v="OFFSYS_A"/>
    <x v="0"/>
    <x v="0"/>
    <x v="11"/>
    <x v="0"/>
  </r>
  <r>
    <n v="2019"/>
    <s v="117"/>
    <s v="4470006"/>
    <m/>
    <n v="-385660.69"/>
    <s v="Trading activity-sale"/>
    <n v="9"/>
    <s v="KWH"/>
    <s v="G0000117"/>
    <s v="FESC"/>
    <n v="-4625000"/>
    <s v="2019-09-30"/>
    <s v="OFFSYS_E"/>
    <x v="0"/>
    <x v="0"/>
    <x v="11"/>
    <x v="0"/>
  </r>
  <r>
    <n v="2019"/>
    <s v="117"/>
    <s v="4470006"/>
    <m/>
    <n v="506311.2"/>
    <s v="Trading activity-sale"/>
    <n v="9"/>
    <s v="KWH"/>
    <s v="G0000117"/>
    <s v="PPLT2"/>
    <n v="11225000"/>
    <s v="2019-09-01"/>
    <s v="OFFSYS_E"/>
    <x v="0"/>
    <x v="0"/>
    <x v="12"/>
    <x v="0"/>
  </r>
  <r>
    <n v="2019"/>
    <s v="117"/>
    <s v="4470006"/>
    <m/>
    <n v="-506310.98"/>
    <s v="Trading activity-sale"/>
    <n v="9"/>
    <s v="KWH"/>
    <s v="G0000117"/>
    <s v="PPLT2"/>
    <n v="-11225000"/>
    <s v="2019-09-30"/>
    <s v="OFFSYS_A"/>
    <x v="0"/>
    <x v="0"/>
    <x v="12"/>
    <x v="0"/>
  </r>
  <r>
    <n v="2019"/>
    <s v="117"/>
    <s v="4470006"/>
    <m/>
    <n v="-403608.43"/>
    <s v="Trading activity-sale"/>
    <n v="9"/>
    <s v="KWH"/>
    <s v="G0000117"/>
    <s v="PPLT2"/>
    <n v="-8963000"/>
    <s v="2019-09-30"/>
    <s v="OFFSYS_E"/>
    <x v="0"/>
    <x v="0"/>
    <x v="12"/>
    <x v="0"/>
  </r>
  <r>
    <n v="2019"/>
    <s v="117"/>
    <s v="4470010"/>
    <m/>
    <n v="-759445.87"/>
    <s v="1200 - Day-Ahead Spot Market E"/>
    <n v="9"/>
    <s v="KWH"/>
    <s v="G0000117"/>
    <s v="PJM"/>
    <n v="-29723430"/>
    <s v="2019-09-01"/>
    <s v="PJM_ER0420"/>
    <x v="0"/>
    <x v="0"/>
    <x v="0"/>
    <x v="0"/>
  </r>
  <r>
    <n v="2019"/>
    <s v="117"/>
    <s v="4470010"/>
    <m/>
    <n v="759445.87"/>
    <s v="1200 - Day-Ahead Spot Market E"/>
    <n v="9"/>
    <s v="KWH"/>
    <s v="G0000117"/>
    <s v="PJM"/>
    <n v="29723430"/>
    <s v="2019-09-30"/>
    <s v="PJM_A_0424"/>
    <x v="0"/>
    <x v="0"/>
    <x v="0"/>
    <x v="0"/>
  </r>
  <r>
    <n v="2019"/>
    <s v="117"/>
    <s v="4470010"/>
    <m/>
    <n v="668808.34"/>
    <s v="1200 - Day-Ahead Spot Market E"/>
    <n v="9"/>
    <s v="KWH"/>
    <s v="G0000117"/>
    <s v="PJM"/>
    <n v="25376164"/>
    <s v="2019-09-30"/>
    <s v="PJM_E_5346"/>
    <x v="0"/>
    <x v="0"/>
    <x v="0"/>
    <x v="0"/>
  </r>
  <r>
    <n v="2019"/>
    <s v="117"/>
    <s v="4470010"/>
    <m/>
    <n v="-2864.33"/>
    <s v="1205 - Balancing Spot Market E"/>
    <n v="9"/>
    <s v="KWH"/>
    <s v="G0000117"/>
    <s v="PJM"/>
    <n v="257920"/>
    <s v="2019-09-01"/>
    <s v="PJM_ER0420"/>
    <x v="0"/>
    <x v="0"/>
    <x v="0"/>
    <x v="0"/>
  </r>
  <r>
    <n v="2019"/>
    <s v="117"/>
    <s v="4470010"/>
    <m/>
    <n v="2864.33"/>
    <s v="1205 - Balancing Spot Market E"/>
    <n v="9"/>
    <s v="KWH"/>
    <s v="G0000117"/>
    <s v="PJM"/>
    <n v="-257920"/>
    <s v="2019-09-30"/>
    <s v="PJM_A_0424"/>
    <x v="0"/>
    <x v="0"/>
    <x v="0"/>
    <x v="0"/>
  </r>
  <r>
    <n v="2019"/>
    <s v="117"/>
    <s v="4470010"/>
    <m/>
    <n v="6170.95"/>
    <s v="1205 - Balancing Spot Market E"/>
    <n v="9"/>
    <s v="KWH"/>
    <s v="G0000117"/>
    <s v="PJM"/>
    <n v="-195601"/>
    <s v="2019-09-30"/>
    <s v="PJM_E_5346"/>
    <x v="0"/>
    <x v="0"/>
    <x v="0"/>
    <x v="0"/>
  </r>
  <r>
    <n v="2019"/>
    <s v="117"/>
    <s v="4470010"/>
    <m/>
    <n v="8651.2199999999993"/>
    <s v="1210 - Day-Ahead Transmission"/>
    <n v="9"/>
    <m/>
    <s v="G0000117"/>
    <s v="PJM"/>
    <n v="0"/>
    <s v="2019-09-01"/>
    <s v="PJM_ER0420"/>
    <x v="0"/>
    <x v="0"/>
    <x v="0"/>
    <x v="0"/>
  </r>
  <r>
    <n v="2019"/>
    <s v="117"/>
    <s v="4470010"/>
    <m/>
    <n v="-8651.2199999999993"/>
    <s v="1210 - Day-Ahead Transmission"/>
    <n v="9"/>
    <m/>
    <s v="G0000117"/>
    <s v="PJM"/>
    <n v="0"/>
    <s v="2019-09-30"/>
    <s v="PJM_A_0424"/>
    <x v="0"/>
    <x v="0"/>
    <x v="0"/>
    <x v="0"/>
  </r>
  <r>
    <n v="2019"/>
    <s v="117"/>
    <s v="4470010"/>
    <m/>
    <n v="-1645.19"/>
    <s v="1210 - Day-Ahead Transmission"/>
    <n v="9"/>
    <m/>
    <s v="G0000117"/>
    <s v="PJM"/>
    <n v="0"/>
    <s v="2019-09-30"/>
    <s v="PJM_E_5346"/>
    <x v="0"/>
    <x v="0"/>
    <x v="0"/>
    <x v="0"/>
  </r>
  <r>
    <n v="2019"/>
    <s v="117"/>
    <s v="4470010"/>
    <m/>
    <n v="-654.30999999999995"/>
    <s v="1215 - Balancing Transmission"/>
    <n v="9"/>
    <m/>
    <s v="G0000117"/>
    <s v="PJM"/>
    <n v="0"/>
    <s v="2019-09-01"/>
    <s v="PJM_ER0420"/>
    <x v="0"/>
    <x v="0"/>
    <x v="0"/>
    <x v="0"/>
  </r>
  <r>
    <n v="2019"/>
    <s v="117"/>
    <s v="4470010"/>
    <m/>
    <n v="654.30999999999995"/>
    <s v="1215 - Balancing Transmission"/>
    <n v="9"/>
    <m/>
    <s v="G0000117"/>
    <s v="PJM"/>
    <n v="0"/>
    <s v="2019-09-30"/>
    <s v="PJM_A_0424"/>
    <x v="0"/>
    <x v="0"/>
    <x v="0"/>
    <x v="0"/>
  </r>
  <r>
    <n v="2019"/>
    <s v="117"/>
    <s v="4470010"/>
    <m/>
    <n v="4302.13"/>
    <s v="1215 - Balancing Transmission"/>
    <n v="9"/>
    <m/>
    <s v="G0000117"/>
    <s v="PJM"/>
    <n v="0"/>
    <s v="2019-09-30"/>
    <s v="PJM_E_5346"/>
    <x v="0"/>
    <x v="0"/>
    <x v="0"/>
    <x v="0"/>
  </r>
  <r>
    <n v="2019"/>
    <s v="117"/>
    <s v="4470010"/>
    <m/>
    <n v="2782.69"/>
    <s v="1220 - Day-Ahead Transmission"/>
    <n v="9"/>
    <m/>
    <s v="G0000117"/>
    <s v="PJM"/>
    <n v="0"/>
    <s v="2019-09-01"/>
    <s v="PJM_ER0420"/>
    <x v="0"/>
    <x v="0"/>
    <x v="0"/>
    <x v="0"/>
  </r>
  <r>
    <n v="2019"/>
    <s v="117"/>
    <s v="4470010"/>
    <m/>
    <n v="-2782.69"/>
    <s v="1220 - Day-Ahead Transmission"/>
    <n v="9"/>
    <m/>
    <s v="G0000117"/>
    <s v="PJM"/>
    <n v="0"/>
    <s v="2019-09-30"/>
    <s v="PJM_A_0424"/>
    <x v="0"/>
    <x v="0"/>
    <x v="0"/>
    <x v="0"/>
  </r>
  <r>
    <n v="2019"/>
    <s v="117"/>
    <s v="4470010"/>
    <m/>
    <n v="-1682.66"/>
    <s v="1220 - Day-Ahead Transmission"/>
    <n v="9"/>
    <m/>
    <s v="G0000117"/>
    <s v="PJM"/>
    <n v="0"/>
    <s v="2019-09-30"/>
    <s v="PJM_E_5346"/>
    <x v="0"/>
    <x v="0"/>
    <x v="0"/>
    <x v="0"/>
  </r>
  <r>
    <n v="2019"/>
    <s v="117"/>
    <s v="4470010"/>
    <m/>
    <n v="71.650000000000006"/>
    <s v="1225 - Balancing Transmission"/>
    <n v="9"/>
    <m/>
    <s v="G0000117"/>
    <s v="PJM"/>
    <n v="0"/>
    <s v="2019-09-01"/>
    <s v="PJM_ER0420"/>
    <x v="0"/>
    <x v="0"/>
    <x v="0"/>
    <x v="0"/>
  </r>
  <r>
    <n v="2019"/>
    <s v="117"/>
    <s v="4470010"/>
    <m/>
    <n v="-71.650000000000006"/>
    <s v="1225 - Balancing Transmission"/>
    <n v="9"/>
    <m/>
    <s v="G0000117"/>
    <s v="PJM"/>
    <n v="0"/>
    <s v="2019-09-30"/>
    <s v="PJM_A_0424"/>
    <x v="0"/>
    <x v="0"/>
    <x v="0"/>
    <x v="0"/>
  </r>
  <r>
    <n v="2019"/>
    <s v="117"/>
    <s v="4470010"/>
    <m/>
    <n v="165.37"/>
    <s v="1225 - Balancing Transmission"/>
    <n v="9"/>
    <m/>
    <s v="G0000117"/>
    <s v="PJM"/>
    <n v="0"/>
    <s v="2019-09-30"/>
    <s v="PJM_E_5346"/>
    <x v="0"/>
    <x v="0"/>
    <x v="0"/>
    <x v="0"/>
  </r>
  <r>
    <n v="2019"/>
    <s v="117"/>
    <s v="4470010"/>
    <m/>
    <n v="256.43"/>
    <s v="1230 - Inadvertent Interchange"/>
    <n v="9"/>
    <m/>
    <s v="G0000117"/>
    <s v="PJM"/>
    <n v="0"/>
    <s v="2019-09-01"/>
    <s v="PJM_ER0420"/>
    <x v="0"/>
    <x v="0"/>
    <x v="0"/>
    <x v="0"/>
  </r>
  <r>
    <n v="2019"/>
    <s v="117"/>
    <s v="4470010"/>
    <m/>
    <n v="-256.06"/>
    <s v="1230 - Inadvertent Interchange"/>
    <n v="9"/>
    <m/>
    <s v="G0000117"/>
    <s v="PJM"/>
    <n v="0"/>
    <s v="2019-09-30"/>
    <s v="PJM_A_0424"/>
    <x v="0"/>
    <x v="0"/>
    <x v="0"/>
    <x v="0"/>
  </r>
  <r>
    <n v="2019"/>
    <s v="117"/>
    <s v="4470010"/>
    <m/>
    <n v="-218.26"/>
    <s v="1230 - Inadvertent Interchange"/>
    <n v="9"/>
    <m/>
    <s v="G0000117"/>
    <s v="PJM"/>
    <n v="0"/>
    <s v="2019-09-30"/>
    <s v="PJM_E_5346"/>
    <x v="0"/>
    <x v="0"/>
    <x v="0"/>
    <x v="0"/>
  </r>
  <r>
    <n v="2019"/>
    <s v="117"/>
    <s v="4470010"/>
    <m/>
    <n v="22.94"/>
    <s v="1242 - Day-Ahead Load Response"/>
    <n v="9"/>
    <m/>
    <s v="G0000117"/>
    <s v="PJM"/>
    <n v="0"/>
    <s v="2019-09-30"/>
    <s v="PJM_A_0424"/>
    <x v="0"/>
    <x v="0"/>
    <x v="0"/>
    <x v="0"/>
  </r>
  <r>
    <n v="2019"/>
    <s v="117"/>
    <s v="4470010"/>
    <m/>
    <n v="31.93"/>
    <s v="1243 - Real-Time Load Response"/>
    <n v="9"/>
    <m/>
    <s v="G0000117"/>
    <s v="PJM"/>
    <n v="0"/>
    <s v="2019-09-30"/>
    <s v="PJM_A_0424"/>
    <x v="0"/>
    <x v="0"/>
    <x v="0"/>
    <x v="0"/>
  </r>
  <r>
    <n v="2019"/>
    <s v="117"/>
    <s v="4470010"/>
    <m/>
    <n v="-19.62"/>
    <s v="1250 - Meter Error Correction"/>
    <n v="9"/>
    <m/>
    <s v="G0000117"/>
    <s v="PJM"/>
    <n v="0"/>
    <s v="2019-09-01"/>
    <s v="PJM_ER0420"/>
    <x v="0"/>
    <x v="0"/>
    <x v="0"/>
    <x v="0"/>
  </r>
  <r>
    <n v="2019"/>
    <s v="117"/>
    <s v="4470010"/>
    <m/>
    <n v="202.74"/>
    <s v="1250 - Meter Error Correction"/>
    <n v="9"/>
    <m/>
    <s v="G0000117"/>
    <s v="PJM"/>
    <n v="0"/>
    <s v="2019-09-30"/>
    <s v="PJM_A_0424"/>
    <x v="0"/>
    <x v="0"/>
    <x v="0"/>
    <x v="0"/>
  </r>
  <r>
    <n v="2019"/>
    <s v="117"/>
    <s v="4470010"/>
    <m/>
    <n v="1.29"/>
    <s v="1250A - Adj. to Meter Error Co"/>
    <n v="9"/>
    <m/>
    <s v="G0000117"/>
    <s v="PJM"/>
    <n v="0"/>
    <s v="2019-09-30"/>
    <s v="PJM_A_0424"/>
    <x v="0"/>
    <x v="0"/>
    <x v="0"/>
    <x v="0"/>
  </r>
  <r>
    <n v="2019"/>
    <s v="117"/>
    <s v="4470010"/>
    <m/>
    <n v="-6384.56"/>
    <s v="1301 - Schedule 9-1: Control A"/>
    <n v="9"/>
    <m/>
    <s v="G0000117"/>
    <s v="PJM"/>
    <n v="0"/>
    <s v="2019-09-01"/>
    <s v="PJM_ER0420"/>
    <x v="0"/>
    <x v="0"/>
    <x v="0"/>
    <x v="0"/>
  </r>
  <r>
    <n v="2019"/>
    <s v="117"/>
    <s v="4470010"/>
    <m/>
    <n v="6397.38"/>
    <s v="1301 - Schedule 9-1: Control A"/>
    <n v="9"/>
    <m/>
    <s v="G0000117"/>
    <s v="PJM"/>
    <n v="0"/>
    <s v="2019-09-30"/>
    <s v="PJM_A_0424"/>
    <x v="0"/>
    <x v="0"/>
    <x v="0"/>
    <x v="0"/>
  </r>
  <r>
    <n v="2019"/>
    <s v="117"/>
    <s v="4470010"/>
    <m/>
    <n v="5461.13"/>
    <s v="1301 - Schedule 9-1: Control A"/>
    <n v="9"/>
    <m/>
    <s v="G0000117"/>
    <s v="PJM"/>
    <n v="0"/>
    <s v="2019-09-30"/>
    <s v="PJM_E_5346"/>
    <x v="0"/>
    <x v="0"/>
    <x v="0"/>
    <x v="0"/>
  </r>
  <r>
    <n v="2019"/>
    <s v="117"/>
    <s v="4470010"/>
    <m/>
    <n v="-1444.47"/>
    <s v="1303 - Schedule 9-3: Market Su"/>
    <n v="9"/>
    <m/>
    <s v="G0000117"/>
    <s v="PJM"/>
    <n v="0"/>
    <s v="2019-09-01"/>
    <s v="PJM_ER0420"/>
    <x v="0"/>
    <x v="0"/>
    <x v="0"/>
    <x v="0"/>
  </r>
  <r>
    <n v="2019"/>
    <s v="117"/>
    <s v="4470010"/>
    <m/>
    <n v="1447.46"/>
    <s v="1303 - Schedule 9-3: Market Su"/>
    <n v="9"/>
    <m/>
    <s v="G0000117"/>
    <s v="PJM"/>
    <n v="0"/>
    <s v="2019-09-30"/>
    <s v="PJM_A_0424"/>
    <x v="0"/>
    <x v="0"/>
    <x v="0"/>
    <x v="0"/>
  </r>
  <r>
    <n v="2019"/>
    <s v="117"/>
    <s v="4470010"/>
    <m/>
    <n v="1239.73"/>
    <s v="1303 - Schedule 9-3: Market Su"/>
    <n v="9"/>
    <m/>
    <s v="G0000117"/>
    <s v="PJM"/>
    <n v="0"/>
    <s v="2019-09-30"/>
    <s v="PJM_E_5346"/>
    <x v="0"/>
    <x v="0"/>
    <x v="0"/>
    <x v="0"/>
  </r>
  <r>
    <n v="2019"/>
    <s v="117"/>
    <s v="4470010"/>
    <m/>
    <n v="-47.08"/>
    <s v="1304 - Schedule 9-4: Regulatio"/>
    <n v="9"/>
    <m/>
    <s v="G0000117"/>
    <s v="PJM"/>
    <n v="0"/>
    <s v="2019-09-01"/>
    <s v="PJM_ER0420"/>
    <x v="0"/>
    <x v="0"/>
    <x v="0"/>
    <x v="0"/>
  </r>
  <r>
    <n v="2019"/>
    <s v="117"/>
    <s v="4470010"/>
    <m/>
    <n v="47.18"/>
    <s v="1304 - Schedule 9-4: Regulatio"/>
    <n v="9"/>
    <m/>
    <s v="G0000117"/>
    <s v="PJM"/>
    <n v="0"/>
    <s v="2019-09-30"/>
    <s v="PJM_A_0424"/>
    <x v="0"/>
    <x v="0"/>
    <x v="0"/>
    <x v="0"/>
  </r>
  <r>
    <n v="2019"/>
    <s v="117"/>
    <s v="4470010"/>
    <m/>
    <n v="40.79"/>
    <s v="1304 - Schedule 9-4: Regulatio"/>
    <n v="9"/>
    <m/>
    <s v="G0000117"/>
    <s v="PJM"/>
    <n v="0"/>
    <s v="2019-09-30"/>
    <s v="PJM_E_5346"/>
    <x v="0"/>
    <x v="0"/>
    <x v="0"/>
    <x v="0"/>
  </r>
  <r>
    <n v="2019"/>
    <s v="117"/>
    <s v="4470010"/>
    <m/>
    <n v="-293.51"/>
    <s v="1305 - Schedule 9-5: Capacity"/>
    <n v="9"/>
    <m/>
    <s v="G0000117"/>
    <s v="PJM"/>
    <n v="0"/>
    <s v="2019-09-01"/>
    <s v="PJM_ER0420"/>
    <x v="0"/>
    <x v="0"/>
    <x v="0"/>
    <x v="0"/>
  </r>
  <r>
    <n v="2019"/>
    <s v="117"/>
    <s v="4470010"/>
    <m/>
    <n v="294.39999999999998"/>
    <s v="1305 - Schedule 9-5: Capacity"/>
    <n v="9"/>
    <m/>
    <s v="G0000117"/>
    <s v="PJM"/>
    <n v="0"/>
    <s v="2019-09-30"/>
    <s v="PJM_A_0424"/>
    <x v="0"/>
    <x v="0"/>
    <x v="0"/>
    <x v="0"/>
  </r>
  <r>
    <n v="2019"/>
    <s v="117"/>
    <s v="4470010"/>
    <m/>
    <n v="288.83999999999997"/>
    <s v="1305 - Schedule 9-5: Capacity"/>
    <n v="9"/>
    <m/>
    <s v="G0000117"/>
    <s v="PJM"/>
    <n v="0"/>
    <s v="2019-09-30"/>
    <s v="PJM_E_5346"/>
    <x v="0"/>
    <x v="0"/>
    <x v="0"/>
    <x v="0"/>
  </r>
  <r>
    <n v="2019"/>
    <s v="117"/>
    <s v="4470010"/>
    <m/>
    <n v="-0.08"/>
    <s v="1305A - Adj. to PJM Scheduling"/>
    <n v="9"/>
    <m/>
    <s v="G0000117"/>
    <s v="PJM"/>
    <n v="0"/>
    <s v="2019-09-30"/>
    <s v="PJM_A_0424"/>
    <x v="0"/>
    <x v="0"/>
    <x v="0"/>
    <x v="0"/>
  </r>
  <r>
    <n v="2019"/>
    <s v="117"/>
    <s v="4470010"/>
    <m/>
    <n v="130.46"/>
    <s v="1307 - Schedule 9-3 Offset: Ma"/>
    <n v="9"/>
    <m/>
    <s v="G0000117"/>
    <s v="PJM"/>
    <n v="0"/>
    <s v="2019-09-01"/>
    <s v="PJM_ER0420"/>
    <x v="0"/>
    <x v="0"/>
    <x v="0"/>
    <x v="0"/>
  </r>
  <r>
    <n v="2019"/>
    <s v="117"/>
    <s v="4470010"/>
    <m/>
    <n v="-130.72"/>
    <s v="1307 - Schedule 9-3 Offset: Ma"/>
    <n v="9"/>
    <m/>
    <s v="G0000117"/>
    <s v="PJM"/>
    <n v="0"/>
    <s v="2019-09-30"/>
    <s v="PJM_A_0424"/>
    <x v="0"/>
    <x v="0"/>
    <x v="0"/>
    <x v="0"/>
  </r>
  <r>
    <n v="2019"/>
    <s v="117"/>
    <s v="4470010"/>
    <m/>
    <n v="-111.65"/>
    <s v="1307 - Schedule 9-3 Offset: Ma"/>
    <n v="9"/>
    <m/>
    <s v="G0000117"/>
    <s v="PJM"/>
    <n v="0"/>
    <s v="2019-09-30"/>
    <s v="PJM_E_5346"/>
    <x v="0"/>
    <x v="0"/>
    <x v="0"/>
    <x v="0"/>
  </r>
  <r>
    <n v="2019"/>
    <s v="117"/>
    <s v="4470010"/>
    <m/>
    <n v="-130.46"/>
    <s v="1313 - Schedule 9-PJMSettlemen"/>
    <n v="9"/>
    <m/>
    <s v="G0000117"/>
    <s v="PJM"/>
    <n v="0"/>
    <s v="2019-09-01"/>
    <s v="PJM_ER0420"/>
    <x v="0"/>
    <x v="0"/>
    <x v="0"/>
    <x v="0"/>
  </r>
  <r>
    <n v="2019"/>
    <s v="117"/>
    <s v="4470010"/>
    <m/>
    <n v="130.72"/>
    <s v="1313 - Schedule 9-PJMSettlemen"/>
    <n v="9"/>
    <m/>
    <s v="G0000117"/>
    <s v="PJM"/>
    <n v="0"/>
    <s v="2019-09-30"/>
    <s v="PJM_A_0424"/>
    <x v="0"/>
    <x v="0"/>
    <x v="0"/>
    <x v="0"/>
  </r>
  <r>
    <n v="2019"/>
    <s v="117"/>
    <s v="4470010"/>
    <m/>
    <n v="111.65"/>
    <s v="1313 - Schedule 9-PJMSettlemen"/>
    <n v="9"/>
    <m/>
    <s v="G0000117"/>
    <s v="PJM"/>
    <n v="0"/>
    <s v="2019-09-30"/>
    <s v="PJM_E_5346"/>
    <x v="0"/>
    <x v="0"/>
    <x v="0"/>
    <x v="0"/>
  </r>
  <r>
    <n v="2019"/>
    <s v="117"/>
    <s v="4470010"/>
    <m/>
    <n v="-159.5"/>
    <s v="1314 - Schedule 9-Market Monit"/>
    <n v="9"/>
    <m/>
    <s v="G0000117"/>
    <s v="PJM"/>
    <n v="0"/>
    <s v="2019-09-01"/>
    <s v="PJM_ER0420"/>
    <x v="0"/>
    <x v="0"/>
    <x v="0"/>
    <x v="0"/>
  </r>
  <r>
    <n v="2019"/>
    <s v="117"/>
    <s v="4470010"/>
    <m/>
    <n v="159.83000000000001"/>
    <s v="1314 - Schedule 9-Market Monit"/>
    <n v="9"/>
    <m/>
    <s v="G0000117"/>
    <s v="PJM"/>
    <n v="0"/>
    <s v="2019-09-30"/>
    <s v="PJM_A_0424"/>
    <x v="0"/>
    <x v="0"/>
    <x v="0"/>
    <x v="0"/>
  </r>
  <r>
    <n v="2019"/>
    <s v="117"/>
    <s v="4470010"/>
    <m/>
    <n v="136.68"/>
    <s v="1314 - Schedule 9-Market Monit"/>
    <n v="9"/>
    <m/>
    <s v="G0000117"/>
    <s v="PJM"/>
    <n v="0"/>
    <s v="2019-09-30"/>
    <s v="PJM_E_5346"/>
    <x v="0"/>
    <x v="0"/>
    <x v="0"/>
    <x v="0"/>
  </r>
  <r>
    <n v="2019"/>
    <s v="117"/>
    <s v="4470010"/>
    <m/>
    <n v="-2295.16"/>
    <s v="1315 - Schedule 9-FERC: FERC A"/>
    <n v="9"/>
    <m/>
    <s v="G0000117"/>
    <s v="PJM"/>
    <n v="0"/>
    <s v="2019-09-01"/>
    <s v="PJM_ER0420"/>
    <x v="0"/>
    <x v="0"/>
    <x v="0"/>
    <x v="0"/>
  </r>
  <r>
    <n v="2019"/>
    <s v="117"/>
    <s v="4470010"/>
    <m/>
    <n v="2299.77"/>
    <s v="1315 - Schedule 9-FERC: FERC A"/>
    <n v="9"/>
    <m/>
    <s v="G0000117"/>
    <s v="PJM"/>
    <n v="0"/>
    <s v="2019-09-30"/>
    <s v="PJM_A_0424"/>
    <x v="0"/>
    <x v="0"/>
    <x v="0"/>
    <x v="0"/>
  </r>
  <r>
    <n v="2019"/>
    <s v="117"/>
    <s v="4470010"/>
    <m/>
    <n v="1963.28"/>
    <s v="1315 - Schedule 9-FERC: FERC A"/>
    <n v="9"/>
    <m/>
    <s v="G0000117"/>
    <s v="PJM"/>
    <n v="0"/>
    <s v="2019-09-30"/>
    <s v="PJM_E_5346"/>
    <x v="0"/>
    <x v="0"/>
    <x v="0"/>
    <x v="0"/>
  </r>
  <r>
    <n v="2019"/>
    <s v="117"/>
    <s v="4470010"/>
    <m/>
    <n v="-22.81"/>
    <s v="1316 - Schedule 9-OPSI: Organi"/>
    <n v="9"/>
    <m/>
    <s v="G0000117"/>
    <s v="PJM"/>
    <n v="0"/>
    <s v="2019-09-01"/>
    <s v="PJM_ER0420"/>
    <x v="0"/>
    <x v="0"/>
    <x v="0"/>
    <x v="0"/>
  </r>
  <r>
    <n v="2019"/>
    <s v="117"/>
    <s v="4470010"/>
    <m/>
    <n v="22.86"/>
    <s v="1316 - Schedule 9-OPSI: Organi"/>
    <n v="9"/>
    <m/>
    <s v="G0000117"/>
    <s v="PJM"/>
    <n v="0"/>
    <s v="2019-09-30"/>
    <s v="PJM_A_0424"/>
    <x v="0"/>
    <x v="0"/>
    <x v="0"/>
    <x v="0"/>
  </r>
  <r>
    <n v="2019"/>
    <s v="117"/>
    <s v="4470010"/>
    <m/>
    <n v="19.54"/>
    <s v="1316 - Schedule 9-OPSI: Organi"/>
    <n v="9"/>
    <m/>
    <s v="G0000117"/>
    <s v="PJM"/>
    <n v="0"/>
    <s v="2019-09-30"/>
    <s v="PJM_E_5346"/>
    <x v="0"/>
    <x v="0"/>
    <x v="0"/>
    <x v="0"/>
  </r>
  <r>
    <n v="2019"/>
    <s v="117"/>
    <s v="4470010"/>
    <m/>
    <n v="-429.93"/>
    <s v="1317 - Schedule 10-NERC: North"/>
    <n v="9"/>
    <m/>
    <s v="G0000117"/>
    <s v="PJM"/>
    <n v="0"/>
    <s v="2019-09-01"/>
    <s v="PJM_ER0420"/>
    <x v="0"/>
    <x v="0"/>
    <x v="0"/>
    <x v="0"/>
  </r>
  <r>
    <n v="2019"/>
    <s v="117"/>
    <s v="4470010"/>
    <m/>
    <n v="430.79"/>
    <s v="1317 - Schedule 10-NERC: North"/>
    <n v="9"/>
    <m/>
    <s v="G0000117"/>
    <s v="PJM"/>
    <n v="0"/>
    <s v="2019-09-30"/>
    <s v="PJM_A_0424"/>
    <x v="0"/>
    <x v="0"/>
    <x v="0"/>
    <x v="0"/>
  </r>
  <r>
    <n v="2019"/>
    <s v="117"/>
    <s v="4470010"/>
    <m/>
    <n v="367.83"/>
    <s v="1317 - Schedule 10-NERC: North"/>
    <n v="9"/>
    <m/>
    <s v="G0000117"/>
    <s v="PJM"/>
    <n v="0"/>
    <s v="2019-09-30"/>
    <s v="PJM_E_5346"/>
    <x v="0"/>
    <x v="0"/>
    <x v="0"/>
    <x v="0"/>
  </r>
  <r>
    <n v="2019"/>
    <s v="117"/>
    <s v="4470010"/>
    <m/>
    <n v="-661.3"/>
    <s v="1318 - Schedule 10-RFC: Reliab"/>
    <n v="9"/>
    <m/>
    <s v="G0000117"/>
    <s v="PJM"/>
    <n v="0"/>
    <s v="2019-09-01"/>
    <s v="PJM_ER0420"/>
    <x v="0"/>
    <x v="0"/>
    <x v="0"/>
    <x v="0"/>
  </r>
  <r>
    <n v="2019"/>
    <s v="117"/>
    <s v="4470010"/>
    <m/>
    <n v="662.63"/>
    <s v="1318 - Schedule 10-RFC: Reliab"/>
    <n v="9"/>
    <m/>
    <s v="G0000117"/>
    <s v="PJM"/>
    <n v="0"/>
    <s v="2019-09-30"/>
    <s v="PJM_A_0424"/>
    <x v="0"/>
    <x v="0"/>
    <x v="0"/>
    <x v="0"/>
  </r>
  <r>
    <n v="2019"/>
    <s v="117"/>
    <s v="4470010"/>
    <m/>
    <n v="565.66"/>
    <s v="1318 - Schedule 10-RFC: Reliab"/>
    <n v="9"/>
    <m/>
    <s v="G0000117"/>
    <s v="PJM"/>
    <n v="0"/>
    <s v="2019-09-30"/>
    <s v="PJM_E_5346"/>
    <x v="0"/>
    <x v="0"/>
    <x v="0"/>
    <x v="0"/>
  </r>
  <r>
    <n v="2019"/>
    <s v="117"/>
    <s v="4470010"/>
    <m/>
    <n v="-16.579999999999998"/>
    <s v="1319 - Schedule 9-CAPS: Consum"/>
    <n v="9"/>
    <m/>
    <s v="G0000117"/>
    <s v="PJM"/>
    <n v="0"/>
    <s v="2019-09-01"/>
    <s v="PJM_ER0420"/>
    <x v="0"/>
    <x v="0"/>
    <x v="0"/>
    <x v="0"/>
  </r>
  <r>
    <n v="2019"/>
    <s v="117"/>
    <s v="4470010"/>
    <m/>
    <n v="16.690000000000001"/>
    <s v="1319 - Schedule 9-CAPS: Consum"/>
    <n v="9"/>
    <m/>
    <s v="G0000117"/>
    <s v="PJM"/>
    <n v="0"/>
    <s v="2019-09-30"/>
    <s v="PJM_A_0424"/>
    <x v="0"/>
    <x v="0"/>
    <x v="0"/>
    <x v="0"/>
  </r>
  <r>
    <n v="2019"/>
    <s v="117"/>
    <s v="4470010"/>
    <m/>
    <n v="14.21"/>
    <s v="1319 - Schedule 9-CAPS: Consum"/>
    <n v="9"/>
    <m/>
    <s v="G0000117"/>
    <s v="PJM"/>
    <n v="0"/>
    <s v="2019-09-30"/>
    <s v="PJM_E_5346"/>
    <x v="0"/>
    <x v="0"/>
    <x v="0"/>
    <x v="0"/>
  </r>
  <r>
    <n v="2019"/>
    <s v="117"/>
    <s v="4470010"/>
    <m/>
    <n v="-875.2"/>
    <s v="1320 - Transmission Owner Sche"/>
    <n v="9"/>
    <m/>
    <s v="G0000117"/>
    <s v="PJM"/>
    <n v="0"/>
    <s v="2019-09-01"/>
    <s v="PJM_ER0420"/>
    <x v="0"/>
    <x v="0"/>
    <x v="0"/>
    <x v="0"/>
  </r>
  <r>
    <n v="2019"/>
    <s v="117"/>
    <s v="4470010"/>
    <m/>
    <n v="875.2"/>
    <s v="1320 - Transmission Owner Sche"/>
    <n v="9"/>
    <m/>
    <s v="G0000117"/>
    <s v="PJM"/>
    <n v="0"/>
    <s v="2019-09-30"/>
    <s v="PJM_A_0424"/>
    <x v="0"/>
    <x v="0"/>
    <x v="0"/>
    <x v="0"/>
  </r>
  <r>
    <n v="2019"/>
    <s v="117"/>
    <s v="4470010"/>
    <m/>
    <n v="706.35"/>
    <s v="1320 - Transmission Owner Sche"/>
    <n v="9"/>
    <m/>
    <s v="G0000117"/>
    <s v="PJM"/>
    <n v="0"/>
    <s v="2019-09-30"/>
    <s v="PJM_E_5346"/>
    <x v="0"/>
    <x v="0"/>
    <x v="0"/>
    <x v="0"/>
  </r>
  <r>
    <n v="2019"/>
    <s v="117"/>
    <s v="4470010"/>
    <m/>
    <n v="-12102.09"/>
    <s v="1330 - Reactive Supply and Vol"/>
    <n v="9"/>
    <m/>
    <s v="G0000117"/>
    <s v="PJM"/>
    <n v="0"/>
    <s v="2019-09-01"/>
    <s v="PJM_ER0420"/>
    <x v="0"/>
    <x v="0"/>
    <x v="0"/>
    <x v="0"/>
  </r>
  <r>
    <n v="2019"/>
    <s v="117"/>
    <s v="4470010"/>
    <m/>
    <n v="12102.09"/>
    <s v="1330 - Reactive Supply and Vol"/>
    <n v="9"/>
    <m/>
    <s v="G0000117"/>
    <s v="PJM"/>
    <n v="0"/>
    <s v="2019-09-30"/>
    <s v="PJM_A_0424"/>
    <x v="0"/>
    <x v="0"/>
    <x v="0"/>
    <x v="0"/>
  </r>
  <r>
    <n v="2019"/>
    <s v="117"/>
    <s v="4470010"/>
    <m/>
    <n v="12193.2"/>
    <s v="1330 - Reactive Supply and Vol"/>
    <n v="9"/>
    <m/>
    <s v="G0000117"/>
    <s v="PJM"/>
    <n v="0"/>
    <s v="2019-09-30"/>
    <s v="PJM_E_5346"/>
    <x v="0"/>
    <x v="0"/>
    <x v="0"/>
    <x v="0"/>
  </r>
  <r>
    <n v="2019"/>
    <s v="117"/>
    <s v="4470010"/>
    <m/>
    <n v="-665.57"/>
    <s v="1330A - Adj. to Reactive Suppl"/>
    <n v="9"/>
    <m/>
    <s v="G0000117"/>
    <s v="PJM"/>
    <n v="0"/>
    <s v="2019-09-30"/>
    <s v="PJM_A_0424"/>
    <x v="0"/>
    <x v="0"/>
    <x v="0"/>
    <x v="0"/>
  </r>
  <r>
    <n v="2019"/>
    <s v="117"/>
    <s v="4470010"/>
    <m/>
    <n v="-3009.96"/>
    <s v="1340 - Regulation and Frequenc"/>
    <n v="9"/>
    <m/>
    <s v="G0000117"/>
    <s v="PJM"/>
    <n v="0"/>
    <s v="2019-09-01"/>
    <s v="PJM_ER0420"/>
    <x v="0"/>
    <x v="0"/>
    <x v="0"/>
    <x v="0"/>
  </r>
  <r>
    <n v="2019"/>
    <s v="117"/>
    <s v="4470010"/>
    <m/>
    <n v="3009.33"/>
    <s v="1340 - Regulation and Frequenc"/>
    <n v="9"/>
    <m/>
    <s v="G0000117"/>
    <s v="PJM"/>
    <n v="0"/>
    <s v="2019-09-30"/>
    <s v="PJM_A_0424"/>
    <x v="0"/>
    <x v="0"/>
    <x v="0"/>
    <x v="0"/>
  </r>
  <r>
    <n v="2019"/>
    <s v="117"/>
    <s v="4470010"/>
    <m/>
    <n v="3580.57"/>
    <s v="1340 - Regulation and Frequenc"/>
    <n v="9"/>
    <m/>
    <s v="G0000117"/>
    <s v="PJM"/>
    <n v="0"/>
    <s v="2019-09-30"/>
    <s v="PJM_E_5346"/>
    <x v="0"/>
    <x v="0"/>
    <x v="0"/>
    <x v="0"/>
  </r>
  <r>
    <n v="2019"/>
    <s v="117"/>
    <s v="4470010"/>
    <m/>
    <n v="0.63"/>
    <s v="1340A - Adj. to Regulation and"/>
    <n v="9"/>
    <m/>
    <s v="G0000117"/>
    <s v="PJM"/>
    <n v="0"/>
    <s v="2019-09-30"/>
    <s v="PJM_A_0424"/>
    <x v="0"/>
    <x v="0"/>
    <x v="0"/>
    <x v="0"/>
  </r>
  <r>
    <n v="2019"/>
    <s v="117"/>
    <s v="4470010"/>
    <m/>
    <n v="-1203.55"/>
    <s v="1360 - Synchronized Reserve Ti"/>
    <n v="9"/>
    <m/>
    <s v="G0000117"/>
    <s v="PJM"/>
    <n v="0"/>
    <s v="2019-09-01"/>
    <s v="PJM_ER0420"/>
    <x v="0"/>
    <x v="0"/>
    <x v="0"/>
    <x v="0"/>
  </r>
  <r>
    <n v="2019"/>
    <s v="117"/>
    <s v="4470010"/>
    <m/>
    <n v="1205.05"/>
    <s v="1360 - Synchronized Reserve Ti"/>
    <n v="9"/>
    <m/>
    <s v="G0000117"/>
    <s v="PJM"/>
    <n v="0"/>
    <s v="2019-09-30"/>
    <s v="PJM_A_0424"/>
    <x v="0"/>
    <x v="0"/>
    <x v="0"/>
    <x v="0"/>
  </r>
  <r>
    <n v="2019"/>
    <s v="117"/>
    <s v="4470010"/>
    <m/>
    <n v="2527.04"/>
    <s v="1360 - Synchronized Reserve Ti"/>
    <n v="9"/>
    <m/>
    <s v="G0000117"/>
    <s v="PJM"/>
    <n v="0"/>
    <s v="2019-09-30"/>
    <s v="PJM_E_5346"/>
    <x v="0"/>
    <x v="0"/>
    <x v="0"/>
    <x v="0"/>
  </r>
  <r>
    <n v="2019"/>
    <s v="117"/>
    <s v="4470010"/>
    <m/>
    <n v="-205.35"/>
    <s v="1362 - Non-Synchronized Reserv"/>
    <n v="9"/>
    <m/>
    <s v="G0000117"/>
    <s v="PJM"/>
    <n v="0"/>
    <s v="2019-09-01"/>
    <s v="PJM_ER0420"/>
    <x v="0"/>
    <x v="0"/>
    <x v="0"/>
    <x v="0"/>
  </r>
  <r>
    <n v="2019"/>
    <s v="117"/>
    <s v="4470010"/>
    <m/>
    <n v="207.35"/>
    <s v="1362 - Non-Synchronized Reserv"/>
    <n v="9"/>
    <m/>
    <s v="G0000117"/>
    <s v="PJM"/>
    <n v="0"/>
    <s v="2019-09-30"/>
    <s v="PJM_A_0424"/>
    <x v="0"/>
    <x v="0"/>
    <x v="0"/>
    <x v="0"/>
  </r>
  <r>
    <n v="2019"/>
    <s v="117"/>
    <s v="4470010"/>
    <m/>
    <n v="858.17"/>
    <s v="1362 - Non-Synchronized Reserv"/>
    <n v="9"/>
    <m/>
    <s v="G0000117"/>
    <s v="PJM"/>
    <n v="0"/>
    <s v="2019-09-30"/>
    <s v="PJM_E_5346"/>
    <x v="0"/>
    <x v="0"/>
    <x v="0"/>
    <x v="0"/>
  </r>
  <r>
    <n v="2019"/>
    <s v="117"/>
    <s v="4470010"/>
    <m/>
    <n v="-4.07"/>
    <s v="1362A - Non-Synchronized Reser"/>
    <n v="9"/>
    <m/>
    <s v="G0000117"/>
    <s v="PJM"/>
    <n v="0"/>
    <s v="2019-09-30"/>
    <s v="PJM_A_0424"/>
    <x v="0"/>
    <x v="0"/>
    <x v="0"/>
    <x v="0"/>
  </r>
  <r>
    <n v="2019"/>
    <s v="117"/>
    <s v="4470010"/>
    <m/>
    <n v="-2412.98"/>
    <s v="1365 - Day-Ahead Scheduling Re"/>
    <n v="9"/>
    <m/>
    <s v="G0000117"/>
    <s v="PJM"/>
    <n v="0"/>
    <s v="2019-09-01"/>
    <s v="PJM_ER0420"/>
    <x v="0"/>
    <x v="0"/>
    <x v="0"/>
    <x v="0"/>
  </r>
  <r>
    <n v="2019"/>
    <s v="117"/>
    <s v="4470010"/>
    <m/>
    <n v="2413.04"/>
    <s v="1365 - Day-Ahead Scheduling Re"/>
    <n v="9"/>
    <m/>
    <s v="G0000117"/>
    <s v="PJM"/>
    <n v="0"/>
    <s v="2019-09-30"/>
    <s v="PJM_A_0424"/>
    <x v="0"/>
    <x v="0"/>
    <x v="0"/>
    <x v="0"/>
  </r>
  <r>
    <n v="2019"/>
    <s v="117"/>
    <s v="4470010"/>
    <m/>
    <n v="879.2"/>
    <s v="1365 - Day-Ahead Scheduling Re"/>
    <n v="9"/>
    <m/>
    <s v="G0000117"/>
    <s v="PJM"/>
    <n v="0"/>
    <s v="2019-09-30"/>
    <s v="PJM_E_5346"/>
    <x v="0"/>
    <x v="0"/>
    <x v="0"/>
    <x v="0"/>
  </r>
  <r>
    <n v="2019"/>
    <s v="117"/>
    <s v="4470010"/>
    <m/>
    <n v="-0.16"/>
    <s v="1365A - Adj. to Day-ahead Sche"/>
    <n v="9"/>
    <m/>
    <s v="G0000117"/>
    <s v="PJM"/>
    <n v="0"/>
    <s v="2019-09-30"/>
    <s v="PJM_A_0424"/>
    <x v="0"/>
    <x v="0"/>
    <x v="0"/>
    <x v="0"/>
  </r>
  <r>
    <n v="2019"/>
    <s v="117"/>
    <s v="4470010"/>
    <m/>
    <n v="-1024.3900000000001"/>
    <s v="1370 - Day-Ahead Operating Res"/>
    <n v="9"/>
    <m/>
    <s v="G0000117"/>
    <s v="PJM"/>
    <n v="0"/>
    <s v="2019-09-01"/>
    <s v="PJM_ER0420"/>
    <x v="0"/>
    <x v="0"/>
    <x v="0"/>
    <x v="0"/>
  </r>
  <r>
    <n v="2019"/>
    <s v="117"/>
    <s v="4470010"/>
    <m/>
    <n v="1025.46"/>
    <s v="1370 - Day-Ahead Operating Res"/>
    <n v="9"/>
    <m/>
    <s v="G0000117"/>
    <s v="PJM"/>
    <n v="0"/>
    <s v="2019-09-30"/>
    <s v="PJM_A_0424"/>
    <x v="0"/>
    <x v="0"/>
    <x v="0"/>
    <x v="0"/>
  </r>
  <r>
    <n v="2019"/>
    <s v="117"/>
    <s v="4470010"/>
    <m/>
    <n v="620.99"/>
    <s v="1370 - Day-Ahead Operating Res"/>
    <n v="9"/>
    <m/>
    <s v="G0000117"/>
    <s v="PJM"/>
    <n v="0"/>
    <s v="2019-09-30"/>
    <s v="PJM_E_5346"/>
    <x v="0"/>
    <x v="0"/>
    <x v="0"/>
    <x v="0"/>
  </r>
  <r>
    <n v="2019"/>
    <s v="117"/>
    <s v="4470010"/>
    <m/>
    <n v="-1220.79"/>
    <s v="1375 - Balancing Operating Res"/>
    <n v="9"/>
    <m/>
    <s v="G0000117"/>
    <s v="PJM"/>
    <n v="0"/>
    <s v="2019-09-01"/>
    <s v="PJM_ER0420"/>
    <x v="0"/>
    <x v="0"/>
    <x v="0"/>
    <x v="0"/>
  </r>
  <r>
    <n v="2019"/>
    <s v="117"/>
    <s v="4470010"/>
    <m/>
    <n v="1180.08"/>
    <s v="1375 - Balancing Operating Res"/>
    <n v="9"/>
    <m/>
    <s v="G0000117"/>
    <s v="PJM"/>
    <n v="0"/>
    <s v="2019-09-30"/>
    <s v="PJM_A_0424"/>
    <x v="0"/>
    <x v="0"/>
    <x v="0"/>
    <x v="0"/>
  </r>
  <r>
    <n v="2019"/>
    <s v="117"/>
    <s v="4470010"/>
    <m/>
    <n v="1592.96"/>
    <s v="1375 - Balancing Operating Res"/>
    <n v="9"/>
    <m/>
    <s v="G0000117"/>
    <s v="PJM"/>
    <n v="0"/>
    <s v="2019-09-30"/>
    <s v="PJM_E_5346"/>
    <x v="0"/>
    <x v="0"/>
    <x v="0"/>
    <x v="0"/>
  </r>
  <r>
    <n v="2019"/>
    <s v="117"/>
    <s v="4470010"/>
    <m/>
    <n v="-9.43"/>
    <s v="1375A - Adj. to Balancing Oper"/>
    <n v="9"/>
    <m/>
    <s v="G0000117"/>
    <s v="PJM"/>
    <n v="0"/>
    <s v="2019-09-30"/>
    <s v="PJM_A_0424"/>
    <x v="0"/>
    <x v="0"/>
    <x v="0"/>
    <x v="0"/>
  </r>
  <r>
    <n v="2019"/>
    <s v="117"/>
    <s v="4470010"/>
    <m/>
    <n v="-0.41"/>
    <s v="1378 - Reactive Services Charg"/>
    <n v="9"/>
    <m/>
    <s v="G0000117"/>
    <s v="PJM"/>
    <n v="0"/>
    <s v="2019-09-01"/>
    <s v="PJM_ER0420"/>
    <x v="0"/>
    <x v="0"/>
    <x v="0"/>
    <x v="0"/>
  </r>
  <r>
    <n v="2019"/>
    <s v="117"/>
    <s v="4470010"/>
    <m/>
    <n v="0.41"/>
    <s v="1378 - Reactive Services Charg"/>
    <n v="9"/>
    <m/>
    <s v="G0000117"/>
    <s v="PJM"/>
    <n v="0"/>
    <s v="2019-09-30"/>
    <s v="PJM_A_0424"/>
    <x v="0"/>
    <x v="0"/>
    <x v="0"/>
    <x v="0"/>
  </r>
  <r>
    <n v="2019"/>
    <s v="117"/>
    <s v="4470010"/>
    <m/>
    <n v="4.53"/>
    <s v="1378 - Reactive Services Charg"/>
    <n v="9"/>
    <m/>
    <s v="G0000117"/>
    <s v="PJM"/>
    <n v="0"/>
    <s v="2019-09-30"/>
    <s v="PJM_E_5346"/>
    <x v="0"/>
    <x v="0"/>
    <x v="0"/>
    <x v="0"/>
  </r>
  <r>
    <n v="2019"/>
    <s v="117"/>
    <s v="4470010"/>
    <m/>
    <n v="-1869.89"/>
    <s v="1380 - Black Start Service Cha"/>
    <n v="9"/>
    <m/>
    <s v="G0000117"/>
    <s v="PJM"/>
    <n v="0"/>
    <s v="2019-09-01"/>
    <s v="PJM_ER0420"/>
    <x v="0"/>
    <x v="0"/>
    <x v="0"/>
    <x v="0"/>
  </r>
  <r>
    <n v="2019"/>
    <s v="117"/>
    <s v="4470010"/>
    <m/>
    <n v="1869.61"/>
    <s v="1380 - Black Start Service Cha"/>
    <n v="9"/>
    <m/>
    <s v="G0000117"/>
    <s v="PJM"/>
    <n v="0"/>
    <s v="2019-09-30"/>
    <s v="PJM_A_0424"/>
    <x v="0"/>
    <x v="0"/>
    <x v="0"/>
    <x v="0"/>
  </r>
  <r>
    <n v="2019"/>
    <s v="117"/>
    <s v="4470010"/>
    <m/>
    <n v="1863.9"/>
    <s v="1380 - Black Start Service Cha"/>
    <n v="9"/>
    <m/>
    <s v="G0000117"/>
    <s v="PJM"/>
    <n v="0"/>
    <s v="2019-09-30"/>
    <s v="PJM_E_5346"/>
    <x v="0"/>
    <x v="0"/>
    <x v="0"/>
    <x v="0"/>
  </r>
  <r>
    <n v="2019"/>
    <s v="117"/>
    <s v="4470010"/>
    <m/>
    <n v="2806.43"/>
    <s v="1400 - Load Reconciliation for"/>
    <n v="9"/>
    <m/>
    <s v="G0000117"/>
    <s v="PJM"/>
    <n v="0"/>
    <s v="2019-09-30"/>
    <s v="PJM_A_0424"/>
    <x v="0"/>
    <x v="0"/>
    <x v="0"/>
    <x v="0"/>
  </r>
  <r>
    <n v="2019"/>
    <s v="117"/>
    <s v="4470010"/>
    <m/>
    <n v="12443.7"/>
    <s v="1400 - Load Reconciliation for"/>
    <n v="9"/>
    <m/>
    <s v="G0000117"/>
    <s v="PJM"/>
    <n v="0"/>
    <s v="2019-09-30"/>
    <s v="PJM_E_5346"/>
    <x v="0"/>
    <x v="0"/>
    <x v="0"/>
    <x v="0"/>
  </r>
  <r>
    <n v="2019"/>
    <s v="117"/>
    <s v="4470010"/>
    <m/>
    <n v="228.47"/>
    <s v="1410 - Load Reconciliation for"/>
    <n v="9"/>
    <m/>
    <s v="G0000117"/>
    <s v="PJM"/>
    <n v="0"/>
    <s v="2019-09-30"/>
    <s v="PJM_A_0424"/>
    <x v="0"/>
    <x v="0"/>
    <x v="0"/>
    <x v="0"/>
  </r>
  <r>
    <n v="2019"/>
    <s v="117"/>
    <s v="4470010"/>
    <m/>
    <n v="68.099999999999994"/>
    <s v="1410 - Load Reconciliation for"/>
    <n v="9"/>
    <m/>
    <s v="G0000117"/>
    <s v="PJM"/>
    <n v="0"/>
    <s v="2019-09-30"/>
    <s v="PJM_E_5346"/>
    <x v="0"/>
    <x v="0"/>
    <x v="0"/>
    <x v="0"/>
  </r>
  <r>
    <n v="2019"/>
    <s v="117"/>
    <s v="4470010"/>
    <m/>
    <n v="22.32"/>
    <s v="1420 - Load Reconciliation for"/>
    <n v="9"/>
    <m/>
    <s v="G0000117"/>
    <s v="PJM"/>
    <n v="0"/>
    <s v="2019-09-30"/>
    <s v="PJM_A_0424"/>
    <x v="0"/>
    <x v="0"/>
    <x v="0"/>
    <x v="0"/>
  </r>
  <r>
    <n v="2019"/>
    <s v="117"/>
    <s v="4470010"/>
    <m/>
    <n v="61.8"/>
    <s v="1420 - Load Reconciliation for"/>
    <n v="9"/>
    <m/>
    <s v="G0000117"/>
    <s v="PJM"/>
    <n v="0"/>
    <s v="2019-09-30"/>
    <s v="PJM_E_5346"/>
    <x v="0"/>
    <x v="0"/>
    <x v="0"/>
    <x v="0"/>
  </r>
  <r>
    <n v="2019"/>
    <s v="117"/>
    <s v="4470010"/>
    <m/>
    <n v="-0.31"/>
    <s v="1430 - Load Reconciliation for"/>
    <n v="9"/>
    <m/>
    <s v="G0000117"/>
    <s v="PJM"/>
    <n v="0"/>
    <s v="2019-09-30"/>
    <s v="PJM_A_0424"/>
    <x v="0"/>
    <x v="0"/>
    <x v="0"/>
    <x v="0"/>
  </r>
  <r>
    <n v="2019"/>
    <s v="117"/>
    <s v="4470010"/>
    <m/>
    <n v="1.2"/>
    <s v="1430 - Load Reconciliation for"/>
    <n v="9"/>
    <m/>
    <s v="G0000117"/>
    <s v="PJM"/>
    <n v="0"/>
    <s v="2019-09-30"/>
    <s v="PJM_E_5346"/>
    <x v="0"/>
    <x v="0"/>
    <x v="0"/>
    <x v="0"/>
  </r>
  <r>
    <n v="2019"/>
    <s v="117"/>
    <s v="4470010"/>
    <m/>
    <n v="33.79"/>
    <s v="1440 - Load Reconciliation for"/>
    <n v="9"/>
    <m/>
    <s v="G0000117"/>
    <s v="PJM"/>
    <n v="0"/>
    <s v="2019-09-30"/>
    <s v="PJM_A_0424"/>
    <x v="0"/>
    <x v="0"/>
    <x v="0"/>
    <x v="0"/>
  </r>
  <r>
    <n v="2019"/>
    <s v="117"/>
    <s v="4470010"/>
    <m/>
    <n v="122.1"/>
    <s v="1440 - Load Reconciliation for"/>
    <n v="9"/>
    <m/>
    <s v="G0000117"/>
    <s v="PJM"/>
    <n v="0"/>
    <s v="2019-09-30"/>
    <s v="PJM_E_5346"/>
    <x v="0"/>
    <x v="0"/>
    <x v="0"/>
    <x v="0"/>
  </r>
  <r>
    <n v="2019"/>
    <s v="117"/>
    <s v="4470010"/>
    <m/>
    <n v="-3.72"/>
    <s v="1441 - Load Reconciliation for"/>
    <n v="9"/>
    <m/>
    <s v="G0000117"/>
    <s v="PJM"/>
    <n v="0"/>
    <s v="2019-09-30"/>
    <s v="PJM_A_0424"/>
    <x v="0"/>
    <x v="0"/>
    <x v="0"/>
    <x v="0"/>
  </r>
  <r>
    <n v="2019"/>
    <s v="117"/>
    <s v="4470010"/>
    <m/>
    <n v="0.62"/>
    <s v="1444 - Load Reconciliation for"/>
    <n v="9"/>
    <m/>
    <s v="G0000117"/>
    <s v="PJM"/>
    <n v="0"/>
    <s v="2019-09-30"/>
    <s v="PJM_A_0424"/>
    <x v="0"/>
    <x v="0"/>
    <x v="0"/>
    <x v="0"/>
  </r>
  <r>
    <n v="2019"/>
    <s v="117"/>
    <s v="4470010"/>
    <m/>
    <n v="2.7"/>
    <s v="1444 - Load Reconciliation for"/>
    <n v="9"/>
    <m/>
    <s v="G0000117"/>
    <s v="PJM"/>
    <n v="0"/>
    <s v="2019-09-30"/>
    <s v="PJM_E_5346"/>
    <x v="0"/>
    <x v="0"/>
    <x v="0"/>
    <x v="0"/>
  </r>
  <r>
    <n v="2019"/>
    <s v="117"/>
    <s v="4470010"/>
    <m/>
    <n v="9.92"/>
    <s v="1445 - Load Reconciliation for"/>
    <n v="9"/>
    <m/>
    <s v="G0000117"/>
    <s v="PJM"/>
    <n v="0"/>
    <s v="2019-09-30"/>
    <s v="PJM_A_0424"/>
    <x v="0"/>
    <x v="0"/>
    <x v="0"/>
    <x v="0"/>
  </r>
  <r>
    <n v="2019"/>
    <s v="117"/>
    <s v="4470010"/>
    <m/>
    <n v="35.700000000000003"/>
    <s v="1445 - Load Reconciliation for"/>
    <n v="9"/>
    <m/>
    <s v="G0000117"/>
    <s v="PJM"/>
    <n v="0"/>
    <s v="2019-09-30"/>
    <s v="PJM_E_5346"/>
    <x v="0"/>
    <x v="0"/>
    <x v="0"/>
    <x v="0"/>
  </r>
  <r>
    <n v="2019"/>
    <s v="117"/>
    <s v="4470010"/>
    <m/>
    <n v="1.55"/>
    <s v="1447 - Load Reconciliation for"/>
    <n v="9"/>
    <m/>
    <s v="G0000117"/>
    <s v="PJM"/>
    <n v="0"/>
    <s v="2019-09-30"/>
    <s v="PJM_A_0424"/>
    <x v="0"/>
    <x v="0"/>
    <x v="0"/>
    <x v="0"/>
  </r>
  <r>
    <n v="2019"/>
    <s v="117"/>
    <s v="4470010"/>
    <m/>
    <n v="6.6"/>
    <s v="1447 - Load Reconciliation for"/>
    <n v="9"/>
    <m/>
    <s v="G0000117"/>
    <s v="PJM"/>
    <n v="0"/>
    <s v="2019-09-30"/>
    <s v="PJM_E_5346"/>
    <x v="0"/>
    <x v="0"/>
    <x v="0"/>
    <x v="0"/>
  </r>
  <r>
    <n v="2019"/>
    <s v="117"/>
    <s v="4470010"/>
    <m/>
    <n v="3.1"/>
    <s v="1448 - Load Reconciliation for"/>
    <n v="9"/>
    <m/>
    <s v="G0000117"/>
    <s v="PJM"/>
    <n v="0"/>
    <s v="2019-09-30"/>
    <s v="PJM_A_0424"/>
    <x v="0"/>
    <x v="0"/>
    <x v="0"/>
    <x v="0"/>
  </r>
  <r>
    <n v="2019"/>
    <s v="117"/>
    <s v="4470010"/>
    <m/>
    <n v="10.199999999999999"/>
    <s v="1448 - Load Reconciliation for"/>
    <n v="9"/>
    <m/>
    <s v="G0000117"/>
    <s v="PJM"/>
    <n v="0"/>
    <s v="2019-09-30"/>
    <s v="PJM_E_5346"/>
    <x v="0"/>
    <x v="0"/>
    <x v="0"/>
    <x v="0"/>
  </r>
  <r>
    <n v="2019"/>
    <s v="117"/>
    <s v="4470010"/>
    <m/>
    <n v="0.93"/>
    <s v="1450 - Load Reconciliation for"/>
    <n v="9"/>
    <m/>
    <s v="G0000117"/>
    <s v="PJM"/>
    <n v="0"/>
    <s v="2019-09-30"/>
    <s v="PJM_A_0424"/>
    <x v="0"/>
    <x v="0"/>
    <x v="0"/>
    <x v="0"/>
  </r>
  <r>
    <n v="2019"/>
    <s v="117"/>
    <s v="4470010"/>
    <m/>
    <n v="2.4"/>
    <s v="1450 - Load Reconciliation for"/>
    <n v="9"/>
    <m/>
    <s v="G0000117"/>
    <s v="PJM"/>
    <n v="0"/>
    <s v="2019-09-30"/>
    <s v="PJM_E_5346"/>
    <x v="0"/>
    <x v="0"/>
    <x v="0"/>
    <x v="0"/>
  </r>
  <r>
    <n v="2019"/>
    <s v="117"/>
    <s v="4470010"/>
    <m/>
    <n v="13.33"/>
    <s v="1460 - Load Reconciliation for"/>
    <n v="9"/>
    <m/>
    <s v="G0000117"/>
    <s v="PJM"/>
    <n v="0"/>
    <s v="2019-09-30"/>
    <s v="PJM_A_0424"/>
    <x v="0"/>
    <x v="0"/>
    <x v="0"/>
    <x v="0"/>
  </r>
  <r>
    <n v="2019"/>
    <s v="117"/>
    <s v="4470010"/>
    <m/>
    <n v="45.3"/>
    <s v="1460 - Load Reconciliation for"/>
    <n v="9"/>
    <m/>
    <s v="G0000117"/>
    <s v="PJM"/>
    <n v="0"/>
    <s v="2019-09-30"/>
    <s v="PJM_E_5346"/>
    <x v="0"/>
    <x v="0"/>
    <x v="0"/>
    <x v="0"/>
  </r>
  <r>
    <n v="2019"/>
    <s v="117"/>
    <s v="4470010"/>
    <m/>
    <n v="2.48"/>
    <s v="1470 - Load Reconciliation for"/>
    <n v="9"/>
    <m/>
    <s v="G0000117"/>
    <s v="PJM"/>
    <n v="0"/>
    <s v="2019-09-30"/>
    <s v="PJM_A_0424"/>
    <x v="0"/>
    <x v="0"/>
    <x v="0"/>
    <x v="0"/>
  </r>
  <r>
    <n v="2019"/>
    <s v="117"/>
    <s v="4470010"/>
    <m/>
    <n v="15.3"/>
    <s v="1470 - Load Reconciliation for"/>
    <n v="9"/>
    <m/>
    <s v="G0000117"/>
    <s v="PJM"/>
    <n v="0"/>
    <s v="2019-09-30"/>
    <s v="PJM_E_5346"/>
    <x v="0"/>
    <x v="0"/>
    <x v="0"/>
    <x v="0"/>
  </r>
  <r>
    <n v="2019"/>
    <s v="117"/>
    <s v="4470010"/>
    <m/>
    <n v="1.24"/>
    <s v="1472 - Load Reconciliation for"/>
    <n v="9"/>
    <m/>
    <s v="G0000117"/>
    <s v="PJM"/>
    <n v="0"/>
    <s v="2019-09-30"/>
    <s v="PJM_A_0424"/>
    <x v="0"/>
    <x v="0"/>
    <x v="0"/>
    <x v="0"/>
  </r>
  <r>
    <n v="2019"/>
    <s v="117"/>
    <s v="4470010"/>
    <m/>
    <n v="1.2"/>
    <s v="1472 - Load Reconciliation for"/>
    <n v="9"/>
    <m/>
    <s v="G0000117"/>
    <s v="PJM"/>
    <n v="0"/>
    <s v="2019-09-30"/>
    <s v="PJM_E_5346"/>
    <x v="0"/>
    <x v="0"/>
    <x v="0"/>
    <x v="0"/>
  </r>
  <r>
    <n v="2019"/>
    <s v="117"/>
    <s v="4470010"/>
    <m/>
    <n v="-1.24"/>
    <s v="1475 - Load Reconciliation for"/>
    <n v="9"/>
    <m/>
    <s v="G0000117"/>
    <s v="PJM"/>
    <n v="0"/>
    <s v="2019-09-30"/>
    <s v="PJM_A_0424"/>
    <x v="0"/>
    <x v="0"/>
    <x v="0"/>
    <x v="0"/>
  </r>
  <r>
    <n v="2019"/>
    <s v="117"/>
    <s v="4470010"/>
    <m/>
    <n v="12.3"/>
    <s v="1475 - Load Reconciliation for"/>
    <n v="9"/>
    <m/>
    <s v="G0000117"/>
    <s v="PJM"/>
    <n v="0"/>
    <s v="2019-09-30"/>
    <s v="PJM_E_5346"/>
    <x v="0"/>
    <x v="0"/>
    <x v="0"/>
    <x v="0"/>
  </r>
  <r>
    <n v="2019"/>
    <s v="117"/>
    <s v="4470010"/>
    <m/>
    <n v="-1.55"/>
    <s v="1478 - Load Reconciliation for"/>
    <n v="9"/>
    <m/>
    <s v="G0000117"/>
    <s v="PJM"/>
    <n v="0"/>
    <s v="2019-09-30"/>
    <s v="PJM_A_0424"/>
    <x v="0"/>
    <x v="0"/>
    <x v="0"/>
    <x v="0"/>
  </r>
  <r>
    <n v="2019"/>
    <s v="117"/>
    <s v="4470010"/>
    <m/>
    <n v="15"/>
    <s v="1478 - Load Reconciliation for"/>
    <n v="9"/>
    <m/>
    <s v="G0000117"/>
    <s v="PJM"/>
    <n v="0"/>
    <s v="2019-09-30"/>
    <s v="PJM_E_5346"/>
    <x v="0"/>
    <x v="0"/>
    <x v="0"/>
    <x v="0"/>
  </r>
  <r>
    <n v="2019"/>
    <s v="117"/>
    <s v="4470010"/>
    <m/>
    <n v="-265518.53000000003"/>
    <s v="1610 - Locational Reliability"/>
    <n v="9"/>
    <m/>
    <s v="G0000117"/>
    <s v="PJM"/>
    <n v="0"/>
    <s v="2019-09-01"/>
    <s v="PJM_ER0420"/>
    <x v="0"/>
    <x v="0"/>
    <x v="0"/>
    <x v="0"/>
  </r>
  <r>
    <n v="2019"/>
    <s v="117"/>
    <s v="4470010"/>
    <m/>
    <n v="265518.53000000003"/>
    <s v="1610 - Locational Reliability"/>
    <n v="9"/>
    <m/>
    <s v="G0000117"/>
    <s v="PJM"/>
    <n v="0"/>
    <s v="2019-09-30"/>
    <s v="PJM_A_0424"/>
    <x v="0"/>
    <x v="0"/>
    <x v="0"/>
    <x v="0"/>
  </r>
  <r>
    <n v="2019"/>
    <s v="117"/>
    <s v="4470010"/>
    <m/>
    <n v="260284.83"/>
    <s v="1610 - Locational Reliability"/>
    <n v="9"/>
    <m/>
    <s v="G0000117"/>
    <s v="PJM"/>
    <n v="0"/>
    <s v="2019-09-30"/>
    <s v="PJM_E_5346"/>
    <x v="0"/>
    <x v="0"/>
    <x v="0"/>
    <x v="0"/>
  </r>
  <r>
    <n v="2019"/>
    <s v="117"/>
    <s v="4470010"/>
    <m/>
    <n v="-68.56"/>
    <s v="1610A - Adj. to Locational Rel"/>
    <n v="9"/>
    <m/>
    <s v="G0000117"/>
    <s v="PJM"/>
    <n v="0"/>
    <s v="2019-09-30"/>
    <s v="PJM_A_0424"/>
    <x v="0"/>
    <x v="0"/>
    <x v="0"/>
    <x v="0"/>
  </r>
  <r>
    <n v="2019"/>
    <s v="117"/>
    <s v="4470010"/>
    <m/>
    <n v="-97.04"/>
    <s v="1720 - RTO Start-up Cost Recov"/>
    <n v="9"/>
    <m/>
    <s v="G0000117"/>
    <s v="PJM"/>
    <n v="0"/>
    <s v="2019-09-01"/>
    <s v="PJM_ER0420"/>
    <x v="0"/>
    <x v="0"/>
    <x v="0"/>
    <x v="0"/>
  </r>
  <r>
    <n v="2019"/>
    <s v="117"/>
    <s v="4470010"/>
    <m/>
    <n v="97.04"/>
    <s v="1720 - RTO Start-up Cost Recov"/>
    <n v="9"/>
    <m/>
    <s v="G0000117"/>
    <s v="PJM"/>
    <n v="0"/>
    <s v="2019-09-30"/>
    <s v="PJM_A_0424"/>
    <x v="0"/>
    <x v="0"/>
    <x v="0"/>
    <x v="0"/>
  </r>
  <r>
    <n v="2019"/>
    <s v="117"/>
    <s v="4470010"/>
    <m/>
    <n v="94.61"/>
    <s v="1720 - RTO Start-up Cost Recov"/>
    <n v="9"/>
    <m/>
    <s v="G0000117"/>
    <s v="PJM"/>
    <n v="0"/>
    <s v="2019-09-30"/>
    <s v="PJM_E_5346"/>
    <x v="0"/>
    <x v="0"/>
    <x v="0"/>
    <x v="0"/>
  </r>
  <r>
    <n v="2019"/>
    <s v="117"/>
    <s v="4470010"/>
    <m/>
    <n v="-568.85"/>
    <s v="1952 - Deferred Tax Adjustment"/>
    <n v="9"/>
    <m/>
    <s v="G0000117"/>
    <s v="PJM"/>
    <n v="0"/>
    <s v="2019-09-01"/>
    <s v="PJM_ER0420"/>
    <x v="0"/>
    <x v="0"/>
    <x v="0"/>
    <x v="0"/>
  </r>
  <r>
    <n v="2019"/>
    <s v="117"/>
    <s v="4470010"/>
    <m/>
    <n v="568.85"/>
    <s v="1952 - Deferred Tax Adjustment"/>
    <n v="9"/>
    <m/>
    <s v="G0000117"/>
    <s v="PJM"/>
    <n v="0"/>
    <s v="2019-09-30"/>
    <s v="PJM_A_0424"/>
    <x v="0"/>
    <x v="0"/>
    <x v="0"/>
    <x v="0"/>
  </r>
  <r>
    <n v="2019"/>
    <s v="117"/>
    <s v="4470010"/>
    <m/>
    <n v="126.17"/>
    <s v="2140 - Non-Firm Point-to-Point"/>
    <n v="9"/>
    <m/>
    <s v="G0000117"/>
    <s v="PJM"/>
    <n v="0"/>
    <s v="2019-09-01"/>
    <s v="PJM_ER0420"/>
    <x v="0"/>
    <x v="0"/>
    <x v="0"/>
    <x v="0"/>
  </r>
  <r>
    <n v="2019"/>
    <s v="117"/>
    <s v="4470010"/>
    <m/>
    <n v="-126.17"/>
    <s v="2140 - Non-Firm Point-to-Point"/>
    <n v="9"/>
    <m/>
    <s v="G0000117"/>
    <s v="PJM"/>
    <n v="0"/>
    <s v="2019-09-30"/>
    <s v="PJM_A_0424"/>
    <x v="0"/>
    <x v="0"/>
    <x v="0"/>
    <x v="0"/>
  </r>
  <r>
    <n v="2019"/>
    <s v="117"/>
    <s v="4470010"/>
    <m/>
    <n v="-87.9"/>
    <s v="2140 - Non-Firm Point-to-Point"/>
    <n v="9"/>
    <m/>
    <s v="G0000117"/>
    <s v="PJM"/>
    <n v="0"/>
    <s v="2019-09-30"/>
    <s v="PJM_E_5346"/>
    <x v="0"/>
    <x v="0"/>
    <x v="0"/>
    <x v="0"/>
  </r>
  <r>
    <n v="2019"/>
    <s v="117"/>
    <s v="4470010"/>
    <m/>
    <n v="-9.57"/>
    <s v="2140A - Adj. to Non-Firm Point"/>
    <n v="9"/>
    <m/>
    <s v="G0000117"/>
    <s v="PJM"/>
    <n v="0"/>
    <s v="2019-09-30"/>
    <s v="PJM_A_0424"/>
    <x v="0"/>
    <x v="0"/>
    <x v="0"/>
    <x v="0"/>
  </r>
  <r>
    <n v="2019"/>
    <s v="117"/>
    <s v="4470010"/>
    <m/>
    <n v="-2585.9"/>
    <s v="2215 - Balancing Transmission"/>
    <n v="9"/>
    <m/>
    <s v="G0000117"/>
    <s v="PJM"/>
    <n v="0"/>
    <s v="2019-09-01"/>
    <s v="PJM_ER0420"/>
    <x v="0"/>
    <x v="0"/>
    <x v="0"/>
    <x v="0"/>
  </r>
  <r>
    <n v="2019"/>
    <s v="117"/>
    <s v="4470010"/>
    <m/>
    <n v="2585.9"/>
    <s v="2215 - Balancing Transmission"/>
    <n v="9"/>
    <m/>
    <s v="G0000117"/>
    <s v="PJM"/>
    <n v="0"/>
    <s v="2019-09-30"/>
    <s v="PJM_A_0424"/>
    <x v="0"/>
    <x v="0"/>
    <x v="0"/>
    <x v="0"/>
  </r>
  <r>
    <n v="2019"/>
    <s v="117"/>
    <s v="4470010"/>
    <m/>
    <n v="11577.44"/>
    <s v="2215 - Balancing Transmission"/>
    <n v="9"/>
    <m/>
    <s v="G0000117"/>
    <s v="PJM"/>
    <n v="0"/>
    <s v="2019-09-30"/>
    <s v="PJM_E_5346"/>
    <x v="0"/>
    <x v="0"/>
    <x v="0"/>
    <x v="0"/>
  </r>
  <r>
    <n v="2019"/>
    <s v="117"/>
    <s v="4470010"/>
    <m/>
    <n v="-1.18"/>
    <s v="2215A - Balancing Transmission"/>
    <n v="9"/>
    <m/>
    <s v="G0000117"/>
    <s v="PJM"/>
    <n v="0"/>
    <s v="2019-09-30"/>
    <s v="PJM_A_0424"/>
    <x v="0"/>
    <x v="0"/>
    <x v="0"/>
    <x v="0"/>
  </r>
  <r>
    <n v="2019"/>
    <s v="117"/>
    <s v="4470010"/>
    <m/>
    <n v="8134.43"/>
    <s v="2220 - Transmission Losses Cre"/>
    <n v="9"/>
    <m/>
    <s v="G0000117"/>
    <s v="PJM"/>
    <n v="0"/>
    <s v="2019-09-01"/>
    <s v="PJM_ER0420"/>
    <x v="0"/>
    <x v="0"/>
    <x v="0"/>
    <x v="0"/>
  </r>
  <r>
    <n v="2019"/>
    <s v="117"/>
    <s v="4470010"/>
    <m/>
    <n v="-8134.74"/>
    <s v="2220 - Transmission Losses Cre"/>
    <n v="9"/>
    <m/>
    <s v="G0000117"/>
    <s v="PJM"/>
    <n v="0"/>
    <s v="2019-09-30"/>
    <s v="PJM_A_0424"/>
    <x v="0"/>
    <x v="0"/>
    <x v="0"/>
    <x v="0"/>
  </r>
  <r>
    <n v="2019"/>
    <s v="117"/>
    <s v="4470010"/>
    <m/>
    <n v="-5842.89"/>
    <s v="2220 - Transmission Losses Cre"/>
    <n v="9"/>
    <m/>
    <s v="G0000117"/>
    <s v="PJM"/>
    <n v="0"/>
    <s v="2019-09-30"/>
    <s v="PJM_E_5346"/>
    <x v="0"/>
    <x v="0"/>
    <x v="0"/>
    <x v="0"/>
  </r>
  <r>
    <n v="2019"/>
    <s v="117"/>
    <s v="4470010"/>
    <m/>
    <n v="-1.45"/>
    <s v="2390A - Fuel Cost Policy Penal"/>
    <n v="9"/>
    <m/>
    <s v="G0000117"/>
    <s v="PJM"/>
    <n v="0"/>
    <s v="2019-09-30"/>
    <s v="PJM_A_0424"/>
    <x v="0"/>
    <x v="0"/>
    <x v="0"/>
    <x v="0"/>
  </r>
  <r>
    <n v="2019"/>
    <s v="117"/>
    <s v="4470010"/>
    <m/>
    <n v="49.29"/>
    <s v="2415 - Balancing Transmission"/>
    <n v="9"/>
    <m/>
    <s v="G0000117"/>
    <s v="PJM"/>
    <n v="0"/>
    <s v="2019-09-30"/>
    <s v="PJM_A_0424"/>
    <x v="0"/>
    <x v="0"/>
    <x v="0"/>
    <x v="0"/>
  </r>
  <r>
    <n v="2019"/>
    <s v="117"/>
    <s v="4470010"/>
    <m/>
    <n v="36.6"/>
    <s v="2415 - Balancing Transmission"/>
    <n v="9"/>
    <m/>
    <s v="G0000117"/>
    <s v="PJM"/>
    <n v="0"/>
    <s v="2019-09-30"/>
    <s v="PJM_E_5346"/>
    <x v="0"/>
    <x v="0"/>
    <x v="0"/>
    <x v="0"/>
  </r>
  <r>
    <n v="2019"/>
    <s v="117"/>
    <s v="4470010"/>
    <m/>
    <n v="-17.670000000000002"/>
    <s v="2420 - Load Reconciliation for"/>
    <n v="9"/>
    <m/>
    <s v="G0000117"/>
    <s v="PJM"/>
    <n v="0"/>
    <s v="2019-09-30"/>
    <s v="PJM_A_0424"/>
    <x v="0"/>
    <x v="0"/>
    <x v="0"/>
    <x v="0"/>
  </r>
  <r>
    <n v="2019"/>
    <s v="117"/>
    <s v="4470010"/>
    <m/>
    <n v="-139.80000000000001"/>
    <s v="2420 - Load Reconciliation for"/>
    <n v="9"/>
    <m/>
    <s v="G0000117"/>
    <s v="PJM"/>
    <n v="0"/>
    <s v="2019-09-30"/>
    <s v="PJM_E_5346"/>
    <x v="0"/>
    <x v="0"/>
    <x v="0"/>
    <x v="0"/>
  </r>
  <r>
    <n v="2019"/>
    <s v="117"/>
    <s v="4470010"/>
    <m/>
    <n v="25700.89"/>
    <s v="2510 - Auction Revenue Rights"/>
    <n v="9"/>
    <m/>
    <s v="G0000117"/>
    <s v="PJM"/>
    <n v="0"/>
    <s v="2019-09-01"/>
    <s v="PJM_ER0420"/>
    <x v="0"/>
    <x v="0"/>
    <x v="0"/>
    <x v="0"/>
  </r>
  <r>
    <n v="2019"/>
    <s v="117"/>
    <s v="4470010"/>
    <m/>
    <n v="-25700.89"/>
    <s v="2510 - Auction Revenue Rights"/>
    <n v="9"/>
    <m/>
    <s v="G0000117"/>
    <s v="PJM"/>
    <n v="0"/>
    <s v="2019-09-30"/>
    <s v="PJM_A_0424"/>
    <x v="0"/>
    <x v="0"/>
    <x v="0"/>
    <x v="0"/>
  </r>
  <r>
    <n v="2019"/>
    <s v="117"/>
    <s v="4470010"/>
    <m/>
    <n v="-25166.6"/>
    <s v="2510 - Auction Revenue Rights"/>
    <n v="9"/>
    <m/>
    <s v="G0000117"/>
    <s v="PJM"/>
    <n v="0"/>
    <s v="2019-09-30"/>
    <s v="PJM_E_5346"/>
    <x v="0"/>
    <x v="0"/>
    <x v="0"/>
    <x v="0"/>
  </r>
  <r>
    <n v="2019"/>
    <s v="117"/>
    <s v="4470010"/>
    <m/>
    <n v="114.68"/>
    <s v="2640 - ICTR for Transmission E"/>
    <n v="9"/>
    <m/>
    <s v="G0000117"/>
    <s v="PJM"/>
    <n v="0"/>
    <s v="2019-09-01"/>
    <s v="PJM_ER0420"/>
    <x v="0"/>
    <x v="0"/>
    <x v="0"/>
    <x v="0"/>
  </r>
  <r>
    <n v="2019"/>
    <s v="117"/>
    <s v="4470010"/>
    <m/>
    <n v="-114.68"/>
    <s v="2640 - ICTR for Transmission E"/>
    <n v="9"/>
    <m/>
    <s v="G0000117"/>
    <s v="PJM"/>
    <n v="0"/>
    <s v="2019-09-30"/>
    <s v="PJM_A_0424"/>
    <x v="0"/>
    <x v="0"/>
    <x v="0"/>
    <x v="0"/>
  </r>
  <r>
    <n v="2019"/>
    <s v="117"/>
    <s v="4470010"/>
    <m/>
    <n v="-111.93"/>
    <s v="2640 - ICTR for Transmission E"/>
    <n v="9"/>
    <m/>
    <s v="G0000117"/>
    <s v="PJM"/>
    <n v="0"/>
    <s v="2019-09-30"/>
    <s v="PJM_E_5346"/>
    <x v="0"/>
    <x v="0"/>
    <x v="0"/>
    <x v="0"/>
  </r>
  <r>
    <n v="2019"/>
    <s v="117"/>
    <s v="4470010"/>
    <m/>
    <n v="11.27"/>
    <s v="2661 - Capacity Resource Defic"/>
    <n v="9"/>
    <m/>
    <s v="G0000117"/>
    <s v="PJM"/>
    <n v="0"/>
    <s v="2019-09-01"/>
    <s v="PJM_ER0420"/>
    <x v="0"/>
    <x v="0"/>
    <x v="0"/>
    <x v="0"/>
  </r>
  <r>
    <n v="2019"/>
    <s v="117"/>
    <s v="4470010"/>
    <m/>
    <n v="-11.27"/>
    <s v="2661 - Capacity Resource Defic"/>
    <n v="9"/>
    <m/>
    <s v="G0000117"/>
    <s v="PJM"/>
    <n v="0"/>
    <s v="2019-09-30"/>
    <s v="PJM_A_0424"/>
    <x v="0"/>
    <x v="0"/>
    <x v="0"/>
    <x v="0"/>
  </r>
  <r>
    <n v="2019"/>
    <s v="117"/>
    <s v="4470010"/>
    <m/>
    <n v="-12.79"/>
    <s v="2661 - Capacity Resource Defic"/>
    <n v="9"/>
    <m/>
    <s v="G0000117"/>
    <s v="PJM"/>
    <n v="0"/>
    <s v="2019-09-30"/>
    <s v="PJM_E_5346"/>
    <x v="0"/>
    <x v="0"/>
    <x v="0"/>
    <x v="0"/>
  </r>
  <r>
    <n v="2019"/>
    <s v="117"/>
    <s v="4470010"/>
    <m/>
    <n v="205.74"/>
    <s v="Broker Comm - Actual"/>
    <n v="9"/>
    <m/>
    <s v="G0000117"/>
    <s v="AMRX2"/>
    <n v="0"/>
    <s v="2019-09-30"/>
    <s v="CA0420"/>
    <x v="0"/>
    <x v="0"/>
    <x v="1"/>
    <x v="0"/>
  </r>
  <r>
    <n v="2019"/>
    <s v="117"/>
    <s v="4470010"/>
    <m/>
    <n v="326.19"/>
    <s v="Broker Comm - Actual"/>
    <n v="9"/>
    <m/>
    <s v="G0000117"/>
    <s v="APBE2"/>
    <n v="0"/>
    <s v="2019-09-30"/>
    <s v="CA0420"/>
    <x v="0"/>
    <x v="0"/>
    <x v="2"/>
    <x v="0"/>
  </r>
  <r>
    <n v="2019"/>
    <s v="117"/>
    <s v="4470010"/>
    <m/>
    <n v="571.39"/>
    <s v="Broker Comm - Actual"/>
    <n v="9"/>
    <m/>
    <s v="G0000117"/>
    <s v="EVOF2"/>
    <n v="0"/>
    <s v="2019-09-30"/>
    <s v="CA0420"/>
    <x v="0"/>
    <x v="0"/>
    <x v="3"/>
    <x v="0"/>
  </r>
  <r>
    <n v="2019"/>
    <s v="117"/>
    <s v="4470010"/>
    <m/>
    <n v="689.72"/>
    <s v="Broker Comm - Actual"/>
    <n v="9"/>
    <m/>
    <s v="G0000117"/>
    <s v="ICET2"/>
    <n v="0"/>
    <s v="2019-09-30"/>
    <s v="CA0420"/>
    <x v="0"/>
    <x v="0"/>
    <x v="13"/>
    <x v="0"/>
  </r>
  <r>
    <n v="2019"/>
    <s v="117"/>
    <s v="4470010"/>
    <m/>
    <n v="225.14"/>
    <s v="Broker Comm - Actual"/>
    <n v="9"/>
    <m/>
    <s v="G0000117"/>
    <s v="IVGE2"/>
    <n v="0"/>
    <s v="2019-09-30"/>
    <s v="CA0420"/>
    <x v="0"/>
    <x v="0"/>
    <x v="4"/>
    <x v="0"/>
  </r>
  <r>
    <n v="2019"/>
    <s v="117"/>
    <s v="4470010"/>
    <m/>
    <n v="236.08"/>
    <s v="Broker Comm - Actual"/>
    <n v="9"/>
    <m/>
    <s v="G0000117"/>
    <s v="PREE2"/>
    <n v="0"/>
    <s v="2019-09-30"/>
    <s v="CA0420"/>
    <x v="0"/>
    <x v="0"/>
    <x v="5"/>
    <x v="0"/>
  </r>
  <r>
    <n v="2019"/>
    <s v="117"/>
    <s v="4470010"/>
    <m/>
    <n v="12.68"/>
    <s v="Broker Comm - Actual"/>
    <n v="9"/>
    <m/>
    <s v="G0000117"/>
    <s v="PVMF2"/>
    <n v="0"/>
    <s v="2019-09-30"/>
    <s v="CA0420"/>
    <x v="0"/>
    <x v="0"/>
    <x v="27"/>
    <x v="0"/>
  </r>
  <r>
    <n v="2019"/>
    <s v="117"/>
    <s v="4470010"/>
    <m/>
    <n v="62.42"/>
    <s v="Broker Comm - Actual"/>
    <n v="9"/>
    <m/>
    <s v="G0000117"/>
    <s v="SPSR2"/>
    <n v="0"/>
    <s v="2019-09-30"/>
    <s v="CA0420"/>
    <x v="0"/>
    <x v="0"/>
    <x v="6"/>
    <x v="0"/>
  </r>
  <r>
    <n v="2019"/>
    <s v="117"/>
    <s v="4470010"/>
    <m/>
    <n v="92"/>
    <s v="Broker Comm - Actual"/>
    <n v="9"/>
    <m/>
    <s v="G0000117"/>
    <s v="TFSF2"/>
    <n v="0"/>
    <s v="2019-09-30"/>
    <s v="CA0420"/>
    <x v="0"/>
    <x v="0"/>
    <x v="7"/>
    <x v="0"/>
  </r>
  <r>
    <n v="2019"/>
    <s v="117"/>
    <s v="4470010"/>
    <m/>
    <n v="7.0000000000000007E-2"/>
    <s v="PJM (PAR) Adjustments"/>
    <n v="9"/>
    <m/>
    <s v="G0000117"/>
    <s v="PJM"/>
    <n v="0"/>
    <s v="2019-09-30"/>
    <s v="PJMMISCPAR"/>
    <x v="0"/>
    <x v="0"/>
    <x v="0"/>
    <x v="0"/>
  </r>
  <r>
    <n v="2019"/>
    <s v="117"/>
    <s v="4470010"/>
    <m/>
    <n v="-61.07"/>
    <s v="PJM (PAR) Adjustments"/>
    <n v="9"/>
    <s v="KWH"/>
    <s v="G0000117"/>
    <s v="PJM"/>
    <n v="116963"/>
    <s v="2019-09-30"/>
    <s v="PJM_PAR_A"/>
    <x v="0"/>
    <x v="0"/>
    <x v="0"/>
    <x v="0"/>
  </r>
  <r>
    <n v="2019"/>
    <s v="117"/>
    <s v="4470010"/>
    <m/>
    <n v="0"/>
    <s v="PJM (PAR) Adjustments"/>
    <n v="9"/>
    <s v="KWH"/>
    <s v="G0000117"/>
    <s v="PJM"/>
    <n v="436663"/>
    <s v="2019-09-30"/>
    <s v="PJM_PAR_E"/>
    <x v="0"/>
    <x v="0"/>
    <x v="0"/>
    <x v="0"/>
  </r>
  <r>
    <n v="2019"/>
    <s v="117"/>
    <s v="4470027"/>
    <m/>
    <n v="-4.93"/>
    <s v="COOH2 AUG 19"/>
    <n v="9"/>
    <m/>
    <s v="G0000117"/>
    <s v="COOH2"/>
    <n v="0"/>
    <s v="2019-09-30"/>
    <s v="DEDEER4474"/>
    <x v="0"/>
    <x v="1"/>
    <x v="16"/>
    <x v="1"/>
  </r>
  <r>
    <n v="2019"/>
    <s v="117"/>
    <s v="4470027"/>
    <m/>
    <n v="4.93"/>
    <s v="COOH2 AUG 19"/>
    <n v="9"/>
    <m/>
    <s v="G0000117"/>
    <s v="COOH2"/>
    <n v="0"/>
    <s v="2019-09-30"/>
    <s v="DEDE_A4480"/>
    <x v="0"/>
    <x v="1"/>
    <x v="16"/>
    <x v="1"/>
  </r>
  <r>
    <n v="2019"/>
    <s v="117"/>
    <s v="4470027"/>
    <m/>
    <n v="61349.52"/>
    <s v="COOH2 AUG 19"/>
    <n v="9"/>
    <s v="KWH"/>
    <s v="G0000117"/>
    <s v="COOH2"/>
    <n v="1978997.76"/>
    <s v="2019-09-30"/>
    <s v="DEDEER4474"/>
    <x v="0"/>
    <x v="1"/>
    <x v="16"/>
    <x v="1"/>
  </r>
  <r>
    <n v="2019"/>
    <s v="117"/>
    <s v="4470027"/>
    <m/>
    <n v="-61349.52"/>
    <s v="COOH2 AUG 19"/>
    <n v="9"/>
    <s v="KWH"/>
    <s v="G0000117"/>
    <s v="COOH2"/>
    <n v="-1978997.76"/>
    <s v="2019-09-30"/>
    <s v="DEDE_A4480"/>
    <x v="0"/>
    <x v="1"/>
    <x v="16"/>
    <x v="1"/>
  </r>
  <r>
    <n v="2019"/>
    <s v="117"/>
    <s v="4470027"/>
    <m/>
    <n v="4368.84"/>
    <s v="COOH2 SEP 19"/>
    <n v="9"/>
    <m/>
    <s v="G0000117"/>
    <s v="COOH2"/>
    <n v="0"/>
    <s v="2019-09-30"/>
    <s v="DEDE_E5533"/>
    <x v="0"/>
    <x v="1"/>
    <x v="16"/>
    <x v="1"/>
  </r>
  <r>
    <n v="2019"/>
    <s v="117"/>
    <s v="4470027"/>
    <m/>
    <n v="-55328.42"/>
    <s v="COOH2 SEP 19"/>
    <n v="9"/>
    <s v="KWH"/>
    <s v="G0000117"/>
    <s v="COOH2"/>
    <n v="-1784770.5600000001"/>
    <s v="2019-09-30"/>
    <s v="DEDE_E5533"/>
    <x v="0"/>
    <x v="1"/>
    <x v="16"/>
    <x v="1"/>
  </r>
  <r>
    <n v="2019"/>
    <s v="117"/>
    <s v="4470027"/>
    <m/>
    <n v="-555.87"/>
    <s v="VANC2 AUG 19"/>
    <n v="9"/>
    <m/>
    <s v="G0000117"/>
    <s v="VANC2"/>
    <n v="0"/>
    <s v="2019-09-30"/>
    <s v="DEDEER4474"/>
    <x v="0"/>
    <x v="1"/>
    <x v="17"/>
    <x v="2"/>
  </r>
  <r>
    <n v="2019"/>
    <s v="117"/>
    <s v="4470027"/>
    <m/>
    <n v="555.87"/>
    <s v="VANC2 AUG 19"/>
    <n v="9"/>
    <m/>
    <s v="G0000117"/>
    <s v="VANC2"/>
    <n v="0"/>
    <s v="2019-09-30"/>
    <s v="DEDE_A4480"/>
    <x v="0"/>
    <x v="1"/>
    <x v="17"/>
    <x v="2"/>
  </r>
  <r>
    <n v="2019"/>
    <s v="117"/>
    <s v="4470027"/>
    <m/>
    <n v="147487.82"/>
    <s v="VANC2 AUG 19"/>
    <n v="9"/>
    <s v="KWH"/>
    <s v="G0000117"/>
    <s v="VANC2"/>
    <n v="4854703"/>
    <s v="2019-09-30"/>
    <s v="DEDEER4474"/>
    <x v="0"/>
    <x v="1"/>
    <x v="17"/>
    <x v="2"/>
  </r>
  <r>
    <n v="2019"/>
    <s v="117"/>
    <s v="4470027"/>
    <m/>
    <n v="-147487.82"/>
    <s v="VANC2 AUG 19"/>
    <n v="9"/>
    <s v="KWH"/>
    <s v="G0000117"/>
    <s v="VANC2"/>
    <n v="-4854703"/>
    <s v="2019-09-30"/>
    <s v="DEDE_A4480"/>
    <x v="0"/>
    <x v="1"/>
    <x v="17"/>
    <x v="2"/>
  </r>
  <r>
    <n v="2019"/>
    <s v="117"/>
    <s v="4470027"/>
    <m/>
    <n v="10563.76"/>
    <s v="VANC2 SEP 19"/>
    <n v="9"/>
    <m/>
    <s v="G0000117"/>
    <s v="VANC2"/>
    <n v="0"/>
    <s v="2019-09-30"/>
    <s v="DEDE_E5533"/>
    <x v="0"/>
    <x v="1"/>
    <x v="17"/>
    <x v="2"/>
  </r>
  <r>
    <n v="2019"/>
    <s v="117"/>
    <s v="4470027"/>
    <m/>
    <n v="-134385.06"/>
    <s v="VANC2 SEP 19"/>
    <n v="9"/>
    <s v="KWH"/>
    <s v="G0000117"/>
    <s v="VANC2"/>
    <n v="-4423413"/>
    <s v="2019-09-30"/>
    <s v="DEDE_E5533"/>
    <x v="0"/>
    <x v="1"/>
    <x v="17"/>
    <x v="2"/>
  </r>
  <r>
    <n v="2019"/>
    <s v="117"/>
    <s v="4470033"/>
    <m/>
    <n v="74265.19"/>
    <s v="COOH2 AUG 19"/>
    <n v="9"/>
    <m/>
    <s v="G0000117"/>
    <s v="COOH2"/>
    <n v="0"/>
    <s v="2019-09-30"/>
    <s v="DEDEER4474"/>
    <x v="1"/>
    <x v="1"/>
    <x v="16"/>
    <x v="1"/>
  </r>
  <r>
    <n v="2019"/>
    <s v="117"/>
    <s v="4470033"/>
    <m/>
    <n v="-74265.19"/>
    <s v="COOH2 AUG 19"/>
    <n v="9"/>
    <m/>
    <s v="G0000117"/>
    <s v="COOH2"/>
    <n v="0"/>
    <s v="2019-09-30"/>
    <s v="DEDE_A4480"/>
    <x v="1"/>
    <x v="1"/>
    <x v="16"/>
    <x v="1"/>
  </r>
  <r>
    <n v="2019"/>
    <s v="117"/>
    <s v="4470033"/>
    <m/>
    <n v="-71535.63"/>
    <s v="COOH2 SEP 19"/>
    <n v="9"/>
    <m/>
    <s v="G0000117"/>
    <s v="COOH2"/>
    <n v="0"/>
    <s v="2019-09-30"/>
    <s v="DEDE_E5533"/>
    <x v="1"/>
    <x v="1"/>
    <x v="16"/>
    <x v="1"/>
  </r>
  <r>
    <n v="2019"/>
    <s v="117"/>
    <s v="4470033"/>
    <m/>
    <n v="176709.37"/>
    <s v="VANC2 AUG 19"/>
    <n v="9"/>
    <m/>
    <s v="G0000117"/>
    <s v="VANC2"/>
    <n v="0"/>
    <s v="2019-09-30"/>
    <s v="DEDEER4474"/>
    <x v="1"/>
    <x v="1"/>
    <x v="17"/>
    <x v="2"/>
  </r>
  <r>
    <n v="2019"/>
    <s v="117"/>
    <s v="4470033"/>
    <m/>
    <n v="-176709.37"/>
    <s v="VANC2 AUG 19"/>
    <n v="9"/>
    <m/>
    <s v="G0000117"/>
    <s v="VANC2"/>
    <n v="0"/>
    <s v="2019-09-30"/>
    <s v="DEDE_A4480"/>
    <x v="1"/>
    <x v="1"/>
    <x v="17"/>
    <x v="2"/>
  </r>
  <r>
    <n v="2019"/>
    <s v="117"/>
    <s v="4470033"/>
    <m/>
    <n v="-166962.75"/>
    <s v="VANC2 SEP 19"/>
    <n v="9"/>
    <m/>
    <s v="G0000117"/>
    <s v="VANC2"/>
    <n v="0"/>
    <s v="2019-09-30"/>
    <s v="DEDE_E5533"/>
    <x v="1"/>
    <x v="1"/>
    <x v="17"/>
    <x v="2"/>
  </r>
  <r>
    <n v="2019"/>
    <s v="117"/>
    <s v="4470082"/>
    <m/>
    <n v="348.38"/>
    <s v="Mizuho - Power - Comm &amp; Fees"/>
    <n v="9"/>
    <m/>
    <s v="G0000117"/>
    <s v="MSUI2"/>
    <n v="0"/>
    <s v="2019-09-30"/>
    <s v="MIZ_FUT"/>
    <x v="0"/>
    <x v="0"/>
    <x v="18"/>
    <x v="0"/>
  </r>
  <r>
    <n v="2019"/>
    <s v="117"/>
    <s v="4470082"/>
    <m/>
    <n v="187455.09"/>
    <s v="Mizuho- Power- Gains &amp; Losses"/>
    <n v="9"/>
    <m/>
    <s v="G0000117"/>
    <s v="MSUI2"/>
    <n v="0"/>
    <s v="2019-09-30"/>
    <s v="MIZ_FUT"/>
    <x v="0"/>
    <x v="0"/>
    <x v="18"/>
    <x v="0"/>
  </r>
  <r>
    <n v="2019"/>
    <s v="117"/>
    <s v="4470082"/>
    <m/>
    <n v="-186076.62"/>
    <s v="RBC &amp; Mizuho Power Accruals"/>
    <n v="9"/>
    <m/>
    <s v="G0000117"/>
    <s v="MSUI2"/>
    <n v="0"/>
    <s v="2019-09-30"/>
    <s v="RBC_MIZ_A"/>
    <x v="0"/>
    <x v="0"/>
    <x v="18"/>
    <x v="0"/>
  </r>
  <r>
    <n v="2019"/>
    <s v="117"/>
    <s v="4470082"/>
    <m/>
    <n v="49165.19"/>
    <s v="RBC &amp; Mizuho Power Accruals"/>
    <n v="9"/>
    <m/>
    <s v="G0000117"/>
    <s v="MSUI2"/>
    <n v="0"/>
    <s v="2019-09-30"/>
    <s v="RBC_MIZ_E"/>
    <x v="0"/>
    <x v="0"/>
    <x v="18"/>
    <x v="0"/>
  </r>
  <r>
    <n v="2019"/>
    <s v="117"/>
    <s v="4470082"/>
    <m/>
    <n v="234686.49"/>
    <s v="RBC &amp; Mizuho Power Accruals"/>
    <n v="9"/>
    <m/>
    <s v="G0000117"/>
    <s v="RBCC2"/>
    <n v="0"/>
    <s v="2019-09-30"/>
    <s v="RBC_MIZ_A"/>
    <x v="0"/>
    <x v="0"/>
    <x v="19"/>
    <x v="0"/>
  </r>
  <r>
    <n v="2019"/>
    <s v="117"/>
    <s v="4470082"/>
    <m/>
    <n v="-4335.95"/>
    <s v="RBC &amp; Mizuho Power Accruals"/>
    <n v="9"/>
    <m/>
    <s v="G0000117"/>
    <s v="RBCC2"/>
    <n v="0"/>
    <s v="2019-09-30"/>
    <s v="RBC_MIZ_E"/>
    <x v="0"/>
    <x v="0"/>
    <x v="19"/>
    <x v="0"/>
  </r>
  <r>
    <n v="2019"/>
    <s v="117"/>
    <s v="4470082"/>
    <m/>
    <n v="838.99"/>
    <s v="RBC &amp; Mizuho Power Accruals"/>
    <n v="9"/>
    <m/>
    <s v="G0000117"/>
    <s v="WELF2"/>
    <n v="0"/>
    <s v="2019-09-30"/>
    <s v="RBC_MIZ_A"/>
    <x v="0"/>
    <x v="0"/>
    <x v="20"/>
    <x v="0"/>
  </r>
  <r>
    <n v="2019"/>
    <s v="117"/>
    <s v="4470082"/>
    <m/>
    <n v="52457.2"/>
    <s v="RBC &amp; Mizuho Power Accruals"/>
    <n v="9"/>
    <m/>
    <s v="G0000117"/>
    <s v="WELF2"/>
    <n v="0"/>
    <s v="2019-09-30"/>
    <s v="RBC_MIZ_E"/>
    <x v="0"/>
    <x v="0"/>
    <x v="20"/>
    <x v="0"/>
  </r>
  <r>
    <n v="2019"/>
    <s v="117"/>
    <s v="4470082"/>
    <m/>
    <n v="126.35"/>
    <s v="RBC - Power - Comm &amp; Fees"/>
    <n v="9"/>
    <m/>
    <s v="G0000117"/>
    <s v="RBCC2"/>
    <n v="0"/>
    <s v="2019-09-30"/>
    <s v="RBC_FUT"/>
    <x v="0"/>
    <x v="0"/>
    <x v="19"/>
    <x v="0"/>
  </r>
  <r>
    <n v="2019"/>
    <s v="117"/>
    <s v="4470082"/>
    <m/>
    <n v="-218927.92"/>
    <s v="RBC - Power - Gains &amp; Losses"/>
    <n v="9"/>
    <m/>
    <s v="G0000117"/>
    <s v="RBCC2"/>
    <n v="0"/>
    <s v="2019-09-30"/>
    <s v="RBC_FUT"/>
    <x v="0"/>
    <x v="0"/>
    <x v="19"/>
    <x v="0"/>
  </r>
  <r>
    <n v="2019"/>
    <s v="117"/>
    <s v="4470082"/>
    <m/>
    <n v="-1863.4"/>
    <s v="RBC/Miz/Wel Accrue &amp; Defer"/>
    <n v="9"/>
    <m/>
    <s v="G0000117"/>
    <s v="WELF2"/>
    <n v="0"/>
    <s v="2019-09-01"/>
    <s v="RBC_MIZ_O"/>
    <x v="0"/>
    <x v="0"/>
    <x v="20"/>
    <x v="0"/>
  </r>
  <r>
    <n v="2019"/>
    <s v="117"/>
    <s v="4470082"/>
    <m/>
    <n v="-1081.8499999999999"/>
    <s v="RBC/Miz/Wel Accrue &amp; Defer"/>
    <n v="9"/>
    <m/>
    <s v="G0000117"/>
    <s v="WELF2"/>
    <n v="0"/>
    <s v="2019-09-30"/>
    <s v="RBC_MIZ_O"/>
    <x v="0"/>
    <x v="0"/>
    <x v="20"/>
    <x v="0"/>
  </r>
  <r>
    <n v="2019"/>
    <s v="117"/>
    <s v="4470082"/>
    <m/>
    <n v="0"/>
    <s v="Revise allocation methodology."/>
    <n v="9"/>
    <m/>
    <s v="G0000117"/>
    <s v="MSUI2"/>
    <n v="0"/>
    <s v="2019-09-30"/>
    <s v="BRKR_MLR"/>
    <x v="0"/>
    <x v="0"/>
    <x v="18"/>
    <x v="0"/>
  </r>
  <r>
    <n v="2019"/>
    <s v="117"/>
    <s v="4470082"/>
    <m/>
    <n v="0"/>
    <s v="Revise allocation methodology."/>
    <n v="9"/>
    <m/>
    <s v="G0000117"/>
    <s v="RBCC2"/>
    <n v="0"/>
    <s v="2019-09-30"/>
    <s v="BRKR_MLR"/>
    <x v="0"/>
    <x v="0"/>
    <x v="19"/>
    <x v="0"/>
  </r>
  <r>
    <n v="2019"/>
    <s v="117"/>
    <s v="4470082"/>
    <m/>
    <n v="0"/>
    <s v="Revise allocation methodology."/>
    <n v="9"/>
    <m/>
    <s v="G0000117"/>
    <s v="WELF2"/>
    <n v="0"/>
    <s v="2019-09-30"/>
    <s v="BRKR_MLR"/>
    <x v="0"/>
    <x v="0"/>
    <x v="20"/>
    <x v="0"/>
  </r>
  <r>
    <n v="2019"/>
    <s v="117"/>
    <s v="4470082"/>
    <m/>
    <n v="-9761.07"/>
    <s v="SWAPS"/>
    <n v="9"/>
    <s v="KWH"/>
    <s v="G0000117"/>
    <s v="CEI"/>
    <n v="0"/>
    <s v="2019-09-01"/>
    <s v="OFFSYS_E"/>
    <x v="0"/>
    <x v="0"/>
    <x v="21"/>
    <x v="0"/>
  </r>
  <r>
    <n v="2019"/>
    <s v="117"/>
    <s v="4470082"/>
    <m/>
    <n v="9761.07"/>
    <s v="SWAPS"/>
    <n v="9"/>
    <s v="KWH"/>
    <s v="G0000117"/>
    <s v="CEI"/>
    <n v="0"/>
    <s v="2019-09-30"/>
    <s v="OFFSYS_A"/>
    <x v="0"/>
    <x v="0"/>
    <x v="21"/>
    <x v="0"/>
  </r>
  <r>
    <n v="2019"/>
    <s v="117"/>
    <s v="4470082"/>
    <m/>
    <n v="10597.37"/>
    <s v="SWAPS"/>
    <n v="9"/>
    <s v="KWH"/>
    <s v="G0000117"/>
    <s v="CEI"/>
    <n v="0"/>
    <s v="2019-09-30"/>
    <s v="OFFSYS_E"/>
    <x v="0"/>
    <x v="0"/>
    <x v="21"/>
    <x v="0"/>
  </r>
  <r>
    <n v="2019"/>
    <s v="117"/>
    <s v="4470082"/>
    <m/>
    <n v="-5966.93"/>
    <s v="SWAPS"/>
    <n v="9"/>
    <s v="KWH"/>
    <s v="G0000117"/>
    <s v="MSCG"/>
    <n v="0"/>
    <s v="2019-09-01"/>
    <s v="OFFSYS_E"/>
    <x v="0"/>
    <x v="0"/>
    <x v="22"/>
    <x v="0"/>
  </r>
  <r>
    <n v="2019"/>
    <s v="117"/>
    <s v="4470082"/>
    <m/>
    <n v="5966.93"/>
    <s v="SWAPS"/>
    <n v="9"/>
    <s v="KWH"/>
    <s v="G0000117"/>
    <s v="MSCG"/>
    <n v="0"/>
    <s v="2019-09-30"/>
    <s v="OFFSYS_A"/>
    <x v="0"/>
    <x v="0"/>
    <x v="22"/>
    <x v="0"/>
  </r>
  <r>
    <n v="2019"/>
    <s v="117"/>
    <s v="4470082"/>
    <m/>
    <n v="34614.57"/>
    <s v="SWAPS"/>
    <n v="9"/>
    <s v="KWH"/>
    <s v="G0000117"/>
    <s v="MSCG"/>
    <n v="0"/>
    <s v="2019-09-30"/>
    <s v="OFFSYS_E"/>
    <x v="0"/>
    <x v="0"/>
    <x v="22"/>
    <x v="0"/>
  </r>
  <r>
    <n v="2019"/>
    <s v="117"/>
    <s v="4470082"/>
    <m/>
    <n v="6319.25"/>
    <s v="WELF - Power - Comm &amp; Fees"/>
    <n v="9"/>
    <m/>
    <s v="G0000117"/>
    <s v="WELF2"/>
    <n v="0"/>
    <s v="2019-09-30"/>
    <s v="WEL_FUT"/>
    <x v="0"/>
    <x v="0"/>
    <x v="20"/>
    <x v="0"/>
  </r>
  <r>
    <n v="2019"/>
    <s v="117"/>
    <s v="4470089"/>
    <m/>
    <n v="442145.45"/>
    <s v="1200 - Day-ahead Spot Market E"/>
    <n v="9"/>
    <s v="KWH"/>
    <s v="G0000117"/>
    <s v="PJM"/>
    <n v="0"/>
    <s v="2019-09-01"/>
    <s v="CA0044-D"/>
    <x v="0"/>
    <x v="0"/>
    <x v="0"/>
    <x v="0"/>
  </r>
  <r>
    <n v="2019"/>
    <s v="117"/>
    <s v="4470089"/>
    <m/>
    <n v="-332675.37"/>
    <s v="1200 - Day-ahead Spot Market E"/>
    <n v="9"/>
    <s v="KWH"/>
    <s v="G0000117"/>
    <s v="PJM"/>
    <n v="0"/>
    <s v="2019-09-30"/>
    <s v="CA0044-D"/>
    <x v="0"/>
    <x v="0"/>
    <x v="0"/>
    <x v="0"/>
  </r>
  <r>
    <n v="2019"/>
    <s v="117"/>
    <s v="4470089"/>
    <m/>
    <n v="-366836.74"/>
    <s v="1200 - Day-ahead Spot Market E"/>
    <n v="9"/>
    <s v="KWH"/>
    <s v="G0000117"/>
    <s v="PJM"/>
    <n v="0"/>
    <s v="2019-09-30"/>
    <s v="CA0048"/>
    <x v="0"/>
    <x v="0"/>
    <x v="0"/>
    <x v="0"/>
  </r>
  <r>
    <n v="2019"/>
    <s v="117"/>
    <s v="4470089"/>
    <m/>
    <n v="37316.94"/>
    <s v="1205 - Balancing Spot Market E"/>
    <n v="9"/>
    <s v="KWH"/>
    <s v="G0000117"/>
    <s v="PJM"/>
    <n v="0"/>
    <s v="2019-09-01"/>
    <s v="CA0044-D"/>
    <x v="0"/>
    <x v="0"/>
    <x v="0"/>
    <x v="0"/>
  </r>
  <r>
    <n v="2019"/>
    <s v="117"/>
    <s v="4470089"/>
    <m/>
    <n v="-130947.46"/>
    <s v="1205 - Balancing Spot Market E"/>
    <n v="9"/>
    <s v="KWH"/>
    <s v="G0000117"/>
    <s v="PJM"/>
    <n v="0"/>
    <s v="2019-09-30"/>
    <s v="CA0044-D"/>
    <x v="0"/>
    <x v="0"/>
    <x v="0"/>
    <x v="0"/>
  </r>
  <r>
    <n v="2019"/>
    <s v="117"/>
    <s v="4470089"/>
    <m/>
    <n v="-15517.08"/>
    <s v="1205 - Balancing Spot Market E"/>
    <n v="9"/>
    <s v="KWH"/>
    <s v="G0000117"/>
    <s v="PJM"/>
    <n v="0"/>
    <s v="2019-09-30"/>
    <s v="CA0048"/>
    <x v="0"/>
    <x v="0"/>
    <x v="0"/>
    <x v="0"/>
  </r>
  <r>
    <n v="2019"/>
    <s v="117"/>
    <s v="4470098"/>
    <m/>
    <n v="55.78"/>
    <s v="1242 - Day-Ahead Load Response"/>
    <n v="9"/>
    <m/>
    <s v="G0000117"/>
    <s v="PJM"/>
    <n v="0"/>
    <s v="2019-09-30"/>
    <s v="PJM_A_0235"/>
    <x v="0"/>
    <x v="0"/>
    <x v="0"/>
    <x v="0"/>
  </r>
  <r>
    <n v="2019"/>
    <s v="117"/>
    <s v="4470098"/>
    <m/>
    <n v="66.98"/>
    <s v="1243 - Real-Time Load Response"/>
    <n v="9"/>
    <m/>
    <s v="G0000117"/>
    <s v="PJM"/>
    <n v="0"/>
    <s v="2019-09-30"/>
    <s v="PJM_A_0235"/>
    <x v="0"/>
    <x v="0"/>
    <x v="0"/>
    <x v="0"/>
  </r>
  <r>
    <n v="2019"/>
    <s v="117"/>
    <s v="4470098"/>
    <m/>
    <n v="19.75"/>
    <s v="1362 - Non-Synchronized Reserv"/>
    <n v="9"/>
    <m/>
    <s v="G0000117"/>
    <s v="PJM"/>
    <n v="0"/>
    <s v="2019-09-30"/>
    <s v="PJM_A_0235"/>
    <x v="0"/>
    <x v="0"/>
    <x v="0"/>
    <x v="0"/>
  </r>
  <r>
    <n v="2019"/>
    <s v="117"/>
    <s v="4470098"/>
    <m/>
    <n v="-154.32"/>
    <s v="1362A - Non-Synchronized Reser"/>
    <n v="9"/>
    <m/>
    <s v="G0000117"/>
    <s v="PJM"/>
    <n v="0"/>
    <s v="2019-09-30"/>
    <s v="PJM_A_0235"/>
    <x v="0"/>
    <x v="0"/>
    <x v="0"/>
    <x v="0"/>
  </r>
  <r>
    <n v="2019"/>
    <s v="117"/>
    <s v="4470098"/>
    <m/>
    <n v="-2030.11"/>
    <s v="1370 - Day-Ahead Operating Res"/>
    <n v="9"/>
    <m/>
    <s v="G0000117"/>
    <s v="PJM"/>
    <n v="0"/>
    <s v="2019-09-01"/>
    <s v="PJM_ER0229"/>
    <x v="0"/>
    <x v="0"/>
    <x v="0"/>
    <x v="0"/>
  </r>
  <r>
    <n v="2019"/>
    <s v="117"/>
    <s v="4470098"/>
    <m/>
    <n v="2046.65"/>
    <s v="1370 - Day-Ahead Operating Res"/>
    <n v="9"/>
    <m/>
    <s v="G0000117"/>
    <s v="PJM"/>
    <n v="0"/>
    <s v="2019-09-30"/>
    <s v="PJM_A_0235"/>
    <x v="0"/>
    <x v="0"/>
    <x v="0"/>
    <x v="0"/>
  </r>
  <r>
    <n v="2019"/>
    <s v="117"/>
    <s v="4470098"/>
    <m/>
    <n v="2260.3200000000002"/>
    <s v="1370 - Day-Ahead Operating Res"/>
    <n v="9"/>
    <m/>
    <s v="G0000117"/>
    <s v="PJM"/>
    <n v="0"/>
    <s v="2019-09-30"/>
    <s v="PJM_E_4356"/>
    <x v="0"/>
    <x v="0"/>
    <x v="0"/>
    <x v="0"/>
  </r>
  <r>
    <n v="2019"/>
    <s v="117"/>
    <s v="4470098"/>
    <m/>
    <n v="-4749.84"/>
    <s v="1375 - Balancing Operating Res"/>
    <n v="9"/>
    <m/>
    <s v="G0000117"/>
    <s v="PJM"/>
    <n v="0"/>
    <s v="2019-09-01"/>
    <s v="PJM_ER0229"/>
    <x v="0"/>
    <x v="0"/>
    <x v="0"/>
    <x v="0"/>
  </r>
  <r>
    <n v="2019"/>
    <s v="117"/>
    <s v="4470098"/>
    <m/>
    <n v="4552.41"/>
    <s v="1375 - Balancing Operating Res"/>
    <n v="9"/>
    <m/>
    <s v="G0000117"/>
    <s v="PJM"/>
    <n v="0"/>
    <s v="2019-09-30"/>
    <s v="PJM_A_0235"/>
    <x v="0"/>
    <x v="0"/>
    <x v="0"/>
    <x v="0"/>
  </r>
  <r>
    <n v="2019"/>
    <s v="117"/>
    <s v="4470098"/>
    <m/>
    <n v="12787.21"/>
    <s v="1375 - Balancing Operating Res"/>
    <n v="9"/>
    <m/>
    <s v="G0000117"/>
    <s v="PJM"/>
    <n v="0"/>
    <s v="2019-09-30"/>
    <s v="PJM_E_4356"/>
    <x v="0"/>
    <x v="0"/>
    <x v="0"/>
    <x v="0"/>
  </r>
  <r>
    <n v="2019"/>
    <s v="117"/>
    <s v="4470098"/>
    <m/>
    <n v="-45.68"/>
    <s v="1375A - Adj. to Balancing Oper"/>
    <n v="9"/>
    <m/>
    <s v="G0000117"/>
    <s v="PJM"/>
    <n v="0"/>
    <s v="2019-09-30"/>
    <s v="PJM_A_0235"/>
    <x v="0"/>
    <x v="0"/>
    <x v="0"/>
    <x v="0"/>
  </r>
  <r>
    <n v="2019"/>
    <s v="117"/>
    <s v="4470098"/>
    <m/>
    <n v="-0.27"/>
    <s v="1376 - Balancing Operating Res"/>
    <n v="9"/>
    <m/>
    <s v="G0000117"/>
    <s v="PJM"/>
    <n v="0"/>
    <s v="2019-09-30"/>
    <s v="PJM_A_0235"/>
    <x v="0"/>
    <x v="0"/>
    <x v="0"/>
    <x v="0"/>
  </r>
  <r>
    <n v="2019"/>
    <s v="117"/>
    <s v="4470098"/>
    <m/>
    <n v="-3.19"/>
    <s v="1378 - Reactive Services Charg"/>
    <n v="9"/>
    <m/>
    <s v="G0000117"/>
    <s v="PJM"/>
    <n v="0"/>
    <s v="2019-09-01"/>
    <s v="PJM_ER0229"/>
    <x v="0"/>
    <x v="0"/>
    <x v="0"/>
    <x v="0"/>
  </r>
  <r>
    <n v="2019"/>
    <s v="117"/>
    <s v="4470098"/>
    <m/>
    <n v="3.19"/>
    <s v="1378 - Reactive Services Charg"/>
    <n v="9"/>
    <m/>
    <s v="G0000117"/>
    <s v="PJM"/>
    <n v="0"/>
    <s v="2019-09-30"/>
    <s v="PJM_A_0235"/>
    <x v="0"/>
    <x v="0"/>
    <x v="0"/>
    <x v="0"/>
  </r>
  <r>
    <n v="2019"/>
    <s v="117"/>
    <s v="4470098"/>
    <m/>
    <n v="80.25"/>
    <s v="1378 - Reactive Services Charg"/>
    <n v="9"/>
    <m/>
    <s v="G0000117"/>
    <s v="PJM"/>
    <n v="0"/>
    <s v="2019-09-30"/>
    <s v="PJM_E_4356"/>
    <x v="0"/>
    <x v="0"/>
    <x v="0"/>
    <x v="0"/>
  </r>
  <r>
    <n v="2019"/>
    <s v="117"/>
    <s v="4470099"/>
    <m/>
    <n v="258377"/>
    <s v="2600 - RPM Auction Credit"/>
    <n v="9"/>
    <m/>
    <s v="G0000117"/>
    <s v="PJM"/>
    <n v="0"/>
    <s v="2019-09-01"/>
    <s v="PJM_ER0229"/>
    <x v="1"/>
    <x v="0"/>
    <x v="0"/>
    <x v="0"/>
  </r>
  <r>
    <n v="2019"/>
    <s v="117"/>
    <s v="4470099"/>
    <m/>
    <n v="-286060.25"/>
    <s v="2600 - RPM Auction Credit"/>
    <n v="9"/>
    <m/>
    <s v="G0000117"/>
    <s v="PJM"/>
    <n v="0"/>
    <s v="2019-09-30"/>
    <s v="PJM_A_0235"/>
    <x v="1"/>
    <x v="0"/>
    <x v="0"/>
    <x v="0"/>
  </r>
  <r>
    <n v="2019"/>
    <s v="117"/>
    <s v="4470099"/>
    <m/>
    <n v="-276832.5"/>
    <s v="2600 - RPM Auction Credit"/>
    <n v="9"/>
    <m/>
    <s v="G0000117"/>
    <s v="PJM"/>
    <n v="0"/>
    <s v="2019-09-30"/>
    <s v="PJM_E_4356"/>
    <x v="1"/>
    <x v="0"/>
    <x v="0"/>
    <x v="0"/>
  </r>
  <r>
    <n v="2019"/>
    <s v="117"/>
    <s v="4470100"/>
    <m/>
    <n v="16379.58"/>
    <s v="2211 - Transmission Congestion"/>
    <n v="9"/>
    <m/>
    <s v="G0000117"/>
    <s v="PJM"/>
    <n v="0"/>
    <s v="2019-09-01"/>
    <s v="PJM_ER0229"/>
    <x v="0"/>
    <x v="0"/>
    <x v="0"/>
    <x v="0"/>
  </r>
  <r>
    <n v="2019"/>
    <s v="117"/>
    <s v="4470100"/>
    <m/>
    <n v="-16122.71"/>
    <s v="2211 - Transmission Congestion"/>
    <n v="9"/>
    <m/>
    <s v="G0000117"/>
    <s v="PJM"/>
    <n v="0"/>
    <s v="2019-09-30"/>
    <s v="PJM_A_0235"/>
    <x v="0"/>
    <x v="0"/>
    <x v="0"/>
    <x v="0"/>
  </r>
  <r>
    <n v="2019"/>
    <s v="117"/>
    <s v="4470100"/>
    <m/>
    <n v="-69556.05"/>
    <s v="2211 - Transmission Congestion"/>
    <n v="9"/>
    <m/>
    <s v="G0000117"/>
    <s v="PJM"/>
    <n v="0"/>
    <s v="2019-09-30"/>
    <s v="PJM_E_4356"/>
    <x v="0"/>
    <x v="0"/>
    <x v="0"/>
    <x v="0"/>
  </r>
  <r>
    <n v="2019"/>
    <s v="117"/>
    <s v="4470103"/>
    <m/>
    <n v="1509925.25"/>
    <s v="1200 - Day-ahead Spot Market E"/>
    <n v="9"/>
    <s v="KWH"/>
    <s v="G0000117"/>
    <s v="PJM"/>
    <n v="67003960"/>
    <s v="2019-09-01"/>
    <s v="CA0044-D"/>
    <x v="0"/>
    <x v="0"/>
    <x v="0"/>
    <x v="0"/>
  </r>
  <r>
    <n v="2019"/>
    <s v="117"/>
    <s v="4470103"/>
    <m/>
    <n v="-2472866.25"/>
    <s v="1200 - Day-ahead Spot Market E"/>
    <n v="9"/>
    <s v="KWH"/>
    <s v="G0000117"/>
    <s v="PJM"/>
    <n v="-96778815"/>
    <s v="2019-09-30"/>
    <s v="CA0044-D"/>
    <x v="0"/>
    <x v="0"/>
    <x v="0"/>
    <x v="0"/>
  </r>
  <r>
    <n v="2019"/>
    <s v="117"/>
    <s v="4470103"/>
    <m/>
    <n v="-1585233.96"/>
    <s v="1200 - Day-ahead Spot Market E"/>
    <n v="9"/>
    <s v="KWH"/>
    <s v="G0000117"/>
    <s v="PJM"/>
    <n v="-67003960"/>
    <s v="2019-09-30"/>
    <s v="CA0048"/>
    <x v="0"/>
    <x v="0"/>
    <x v="0"/>
    <x v="0"/>
  </r>
  <r>
    <n v="2019"/>
    <s v="117"/>
    <s v="4470103"/>
    <m/>
    <n v="566299.53"/>
    <s v="1205 - Balancing Spot Market E"/>
    <n v="9"/>
    <s v="KWH"/>
    <s v="G0000117"/>
    <s v="PJM"/>
    <n v="27298799"/>
    <s v="2019-09-01"/>
    <s v="CA0044-D"/>
    <x v="0"/>
    <x v="0"/>
    <x v="0"/>
    <x v="0"/>
  </r>
  <r>
    <n v="2019"/>
    <s v="117"/>
    <s v="4470103"/>
    <m/>
    <n v="-379255.3"/>
    <s v="1205 - Balancing Spot Market E"/>
    <n v="9"/>
    <s v="KWH"/>
    <s v="G0000117"/>
    <s v="PJM"/>
    <n v="-18719194"/>
    <s v="2019-09-30"/>
    <s v="CA0044-D"/>
    <x v="0"/>
    <x v="0"/>
    <x v="0"/>
    <x v="0"/>
  </r>
  <r>
    <n v="2019"/>
    <s v="117"/>
    <s v="4470103"/>
    <m/>
    <n v="-588099.4"/>
    <s v="1205 - Balancing Spot Market E"/>
    <n v="9"/>
    <s v="KWH"/>
    <s v="G0000117"/>
    <s v="PJM"/>
    <n v="-27298800"/>
    <s v="2019-09-30"/>
    <s v="CA0048"/>
    <x v="0"/>
    <x v="0"/>
    <x v="0"/>
    <x v="0"/>
  </r>
  <r>
    <n v="2019"/>
    <s v="117"/>
    <s v="4470107"/>
    <m/>
    <n v="-0.22"/>
    <s v="Network Integration Transmissi"/>
    <n v="9"/>
    <m/>
    <s v="G0000117"/>
    <s v="PJM"/>
    <n v="0"/>
    <s v="2019-09-30"/>
    <s v="PJM_NITS_A"/>
    <x v="0"/>
    <x v="0"/>
    <x v="0"/>
    <x v="0"/>
  </r>
  <r>
    <n v="2019"/>
    <s v="117"/>
    <s v="4470110"/>
    <m/>
    <n v="0.62"/>
    <s v="1450 - Load Reconciliation for"/>
    <n v="9"/>
    <m/>
    <s v="G0000117"/>
    <s v="PJM"/>
    <n v="0"/>
    <s v="2019-09-30"/>
    <s v="PJM_A_0235"/>
    <x v="0"/>
    <x v="0"/>
    <x v="0"/>
    <x v="0"/>
  </r>
  <r>
    <n v="2019"/>
    <s v="117"/>
    <s v="4470110"/>
    <m/>
    <n v="-0.01"/>
    <s v="Transmission Owner Scheduling,"/>
    <n v="9"/>
    <m/>
    <s v="G0000117"/>
    <s v="PJM"/>
    <n v="0"/>
    <s v="2019-09-30"/>
    <s v="PJM_NITS_A"/>
    <x v="0"/>
    <x v="0"/>
    <x v="0"/>
    <x v="0"/>
  </r>
  <r>
    <n v="2019"/>
    <s v="117"/>
    <s v="4470112"/>
    <m/>
    <n v="-27355.96"/>
    <s v="Duquesne Ratio Adjustment"/>
    <n v="9"/>
    <s v="KWH"/>
    <s v="G0000117"/>
    <s v="DLPM"/>
    <n v="0"/>
    <s v="2019-09-01"/>
    <s v="OFFSYS_E"/>
    <x v="0"/>
    <x v="0"/>
    <x v="9"/>
    <x v="0"/>
  </r>
  <r>
    <n v="2019"/>
    <s v="117"/>
    <s v="4470112"/>
    <m/>
    <n v="27951.439999999999"/>
    <s v="Duquesne Ratio Adjustment"/>
    <n v="9"/>
    <s v="KWH"/>
    <s v="G0000117"/>
    <s v="DLPM"/>
    <n v="0"/>
    <s v="2019-09-30"/>
    <s v="OFFSYS_A"/>
    <x v="0"/>
    <x v="0"/>
    <x v="9"/>
    <x v="0"/>
  </r>
  <r>
    <n v="2019"/>
    <s v="117"/>
    <s v="4470112"/>
    <m/>
    <n v="18104.64"/>
    <s v="Duquesne Ratio Adjustment"/>
    <n v="9"/>
    <s v="KWH"/>
    <s v="G0000117"/>
    <s v="DLPM"/>
    <n v="0"/>
    <s v="2019-09-30"/>
    <s v="OFFSYS_E"/>
    <x v="0"/>
    <x v="0"/>
    <x v="9"/>
    <x v="0"/>
  </r>
  <r>
    <n v="2019"/>
    <s v="117"/>
    <s v="4470112"/>
    <m/>
    <n v="164001.17000000001"/>
    <s v="Hedge activity"/>
    <n v="9"/>
    <s v="KWH"/>
    <s v="G0000117"/>
    <s v="DLPM"/>
    <n v="3273000"/>
    <s v="2019-09-01"/>
    <s v="OFFSYS_E"/>
    <x v="0"/>
    <x v="0"/>
    <x v="9"/>
    <x v="0"/>
  </r>
  <r>
    <n v="2019"/>
    <s v="117"/>
    <s v="4470112"/>
    <m/>
    <n v="-167571.07999999999"/>
    <s v="Hedge activity"/>
    <n v="9"/>
    <s v="KWH"/>
    <s v="G0000117"/>
    <s v="DLPM"/>
    <n v="-3344000"/>
    <s v="2019-09-30"/>
    <s v="OFFSYS_A"/>
    <x v="0"/>
    <x v="0"/>
    <x v="9"/>
    <x v="0"/>
  </r>
  <r>
    <n v="2019"/>
    <s v="117"/>
    <s v="4470112"/>
    <m/>
    <n v="-121021.17"/>
    <s v="Hedge activity"/>
    <n v="9"/>
    <s v="KWH"/>
    <s v="G0000117"/>
    <s v="DLPM"/>
    <n v="-2417000"/>
    <s v="2019-09-30"/>
    <s v="OFFSYS_E"/>
    <x v="0"/>
    <x v="0"/>
    <x v="9"/>
    <x v="0"/>
  </r>
  <r>
    <n v="2019"/>
    <s v="117"/>
    <s v="4470115"/>
    <m/>
    <n v="369.55"/>
    <s v="1250 - Meter Correction Charge"/>
    <n v="9"/>
    <m/>
    <s v="G0000117"/>
    <s v="PJM"/>
    <n v="0"/>
    <s v="2019-09-30"/>
    <s v="PJM_A_0235"/>
    <x v="0"/>
    <x v="0"/>
    <x v="0"/>
    <x v="0"/>
  </r>
  <r>
    <n v="2019"/>
    <s v="117"/>
    <s v="4470115"/>
    <m/>
    <n v="-3.99"/>
    <s v="1250 - Meter Error Correction"/>
    <n v="9"/>
    <m/>
    <s v="G0000117"/>
    <s v="PJM"/>
    <n v="0"/>
    <s v="2019-09-30"/>
    <s v="PJM_A_0235"/>
    <x v="0"/>
    <x v="0"/>
    <x v="0"/>
    <x v="0"/>
  </r>
  <r>
    <n v="2019"/>
    <s v="117"/>
    <s v="4470115"/>
    <m/>
    <n v="3640.05"/>
    <s v="1250A - Adj. to Meter Error Co"/>
    <n v="9"/>
    <m/>
    <s v="G0000117"/>
    <s v="PJM"/>
    <n v="0"/>
    <s v="2019-09-30"/>
    <s v="PJM_A_0235"/>
    <x v="0"/>
    <x v="0"/>
    <x v="0"/>
    <x v="0"/>
  </r>
  <r>
    <n v="2019"/>
    <s v="117"/>
    <s v="4470116"/>
    <m/>
    <n v="2279.5"/>
    <s v="1250 - Meter Correction Charge"/>
    <n v="9"/>
    <m/>
    <s v="G0000117"/>
    <s v="PJM"/>
    <n v="0"/>
    <s v="2019-09-30"/>
    <s v="PJM_A_0235"/>
    <x v="0"/>
    <x v="0"/>
    <x v="0"/>
    <x v="0"/>
  </r>
  <r>
    <n v="2019"/>
    <s v="117"/>
    <s v="4470116"/>
    <m/>
    <n v="-24.54"/>
    <s v="1250 - Meter Error Correction"/>
    <n v="9"/>
    <m/>
    <s v="G0000117"/>
    <s v="PJM"/>
    <n v="0"/>
    <s v="2019-09-30"/>
    <s v="PJM_A_0235"/>
    <x v="0"/>
    <x v="0"/>
    <x v="0"/>
    <x v="0"/>
  </r>
  <r>
    <n v="2019"/>
    <s v="117"/>
    <s v="4470116"/>
    <m/>
    <n v="20039.68"/>
    <s v="1250A - Adj. to Meter Error Co"/>
    <n v="9"/>
    <m/>
    <s v="G0000117"/>
    <s v="PJM"/>
    <n v="0"/>
    <s v="2019-09-30"/>
    <s v="PJM_A_0235"/>
    <x v="0"/>
    <x v="0"/>
    <x v="0"/>
    <x v="0"/>
  </r>
  <r>
    <n v="2019"/>
    <s v="117"/>
    <s v="4470126"/>
    <m/>
    <n v="25772.93"/>
    <s v="1210 - Day-Ahead Transmission"/>
    <n v="9"/>
    <m/>
    <s v="G0000117"/>
    <s v="PJM"/>
    <n v="0"/>
    <s v="2019-09-01"/>
    <s v="PJM_ER0229"/>
    <x v="0"/>
    <x v="0"/>
    <x v="0"/>
    <x v="0"/>
  </r>
  <r>
    <n v="2019"/>
    <s v="117"/>
    <s v="4470126"/>
    <m/>
    <n v="-29877.13"/>
    <s v="1210 - Day-Ahead Transmission"/>
    <n v="9"/>
    <m/>
    <s v="G0000117"/>
    <s v="PJM"/>
    <n v="0"/>
    <s v="2019-09-30"/>
    <s v="PJM_A_0235"/>
    <x v="0"/>
    <x v="0"/>
    <x v="0"/>
    <x v="0"/>
  </r>
  <r>
    <n v="2019"/>
    <s v="117"/>
    <s v="4470126"/>
    <m/>
    <n v="-114609.35"/>
    <s v="1210 - Day-Ahead Transmission"/>
    <n v="9"/>
    <m/>
    <s v="G0000117"/>
    <s v="PJM"/>
    <n v="0"/>
    <s v="2019-09-30"/>
    <s v="PJM_E_4356"/>
    <x v="0"/>
    <x v="0"/>
    <x v="0"/>
    <x v="0"/>
  </r>
  <r>
    <n v="2019"/>
    <s v="117"/>
    <s v="4470126"/>
    <m/>
    <n v="-747.89"/>
    <s v="1215 - Balancing Transmission"/>
    <n v="9"/>
    <m/>
    <s v="G0000117"/>
    <s v="PJM"/>
    <n v="0"/>
    <s v="2019-09-01"/>
    <s v="PJM_ER0229"/>
    <x v="0"/>
    <x v="0"/>
    <x v="0"/>
    <x v="0"/>
  </r>
  <r>
    <n v="2019"/>
    <s v="117"/>
    <s v="4470126"/>
    <m/>
    <n v="-147.09"/>
    <s v="1215 - Balancing Transmission"/>
    <n v="9"/>
    <m/>
    <s v="G0000117"/>
    <s v="PJM"/>
    <n v="0"/>
    <s v="2019-09-30"/>
    <s v="PJM_A_0235"/>
    <x v="0"/>
    <x v="0"/>
    <x v="0"/>
    <x v="0"/>
  </r>
  <r>
    <n v="2019"/>
    <s v="117"/>
    <s v="4470126"/>
    <m/>
    <n v="-163.15"/>
    <s v="1215 - Balancing Transmission"/>
    <n v="9"/>
    <m/>
    <s v="G0000117"/>
    <s v="PJM"/>
    <n v="0"/>
    <s v="2019-09-30"/>
    <s v="PJM_E_4356"/>
    <x v="0"/>
    <x v="0"/>
    <x v="0"/>
    <x v="0"/>
  </r>
  <r>
    <n v="2019"/>
    <s v="117"/>
    <s v="4470126"/>
    <m/>
    <n v="-0.16"/>
    <s v="1410 - Load Reconciliation for"/>
    <n v="9"/>
    <m/>
    <s v="G0000117"/>
    <s v="PJM"/>
    <n v="0"/>
    <s v="2019-09-30"/>
    <s v="PJM_A_0235"/>
    <x v="0"/>
    <x v="0"/>
    <x v="0"/>
    <x v="0"/>
  </r>
  <r>
    <n v="2019"/>
    <s v="117"/>
    <s v="4470126"/>
    <m/>
    <n v="-0.22"/>
    <s v="1410 - Load Reconciliation for"/>
    <n v="9"/>
    <m/>
    <s v="G0000117"/>
    <s v="PJM"/>
    <n v="0"/>
    <s v="2019-09-30"/>
    <s v="PJM_E_4356"/>
    <x v="0"/>
    <x v="0"/>
    <x v="0"/>
    <x v="0"/>
  </r>
  <r>
    <n v="2019"/>
    <s v="117"/>
    <s v="4470126"/>
    <m/>
    <n v="-7027.71"/>
    <s v="2215 - Balancing Transmission"/>
    <n v="9"/>
    <m/>
    <s v="G0000117"/>
    <s v="PJM"/>
    <n v="0"/>
    <s v="2019-09-01"/>
    <s v="PJM_ER0229"/>
    <x v="0"/>
    <x v="0"/>
    <x v="0"/>
    <x v="0"/>
  </r>
  <r>
    <n v="2019"/>
    <s v="117"/>
    <s v="4470126"/>
    <m/>
    <n v="7065.01"/>
    <s v="2215 - Balancing Transmission"/>
    <n v="9"/>
    <m/>
    <s v="G0000117"/>
    <s v="PJM"/>
    <n v="0"/>
    <s v="2019-09-30"/>
    <s v="PJM_A_0235"/>
    <x v="0"/>
    <x v="0"/>
    <x v="0"/>
    <x v="0"/>
  </r>
  <r>
    <n v="2019"/>
    <s v="117"/>
    <s v="4470126"/>
    <m/>
    <n v="20746.84"/>
    <s v="2215 - Balancing Transmission"/>
    <n v="9"/>
    <m/>
    <s v="G0000117"/>
    <s v="PJM"/>
    <n v="0"/>
    <s v="2019-09-30"/>
    <s v="PJM_E_4356"/>
    <x v="0"/>
    <x v="0"/>
    <x v="0"/>
    <x v="0"/>
  </r>
  <r>
    <n v="2019"/>
    <s v="117"/>
    <s v="4470126"/>
    <m/>
    <n v="-2.96"/>
    <s v="2215A - Balancing Transmission"/>
    <n v="9"/>
    <m/>
    <s v="G0000117"/>
    <s v="PJM"/>
    <n v="0"/>
    <s v="2019-09-30"/>
    <s v="PJM_A_0235"/>
    <x v="0"/>
    <x v="0"/>
    <x v="0"/>
    <x v="0"/>
  </r>
  <r>
    <n v="2019"/>
    <s v="117"/>
    <s v="4470127"/>
    <s v="413"/>
    <n v="-29753"/>
    <s v="Capacity Rev from WPCo"/>
    <n v="9"/>
    <m/>
    <s v="G0000117"/>
    <s v="PJM"/>
    <n v="0"/>
    <s v="2019-09-30"/>
    <s v="PJM_WCAP_A"/>
    <x v="1"/>
    <x v="0"/>
    <x v="0"/>
    <x v="0"/>
  </r>
  <r>
    <n v="2019"/>
    <s v="117"/>
    <s v="4470131"/>
    <m/>
    <n v="-85458.49"/>
    <s v="1200 - Day-Ahead Spot Market E"/>
    <n v="9"/>
    <s v="KWH"/>
    <s v="G0000117"/>
    <s v="PJM"/>
    <n v="-3289228"/>
    <s v="2019-09-01"/>
    <s v="PJM_ER0420"/>
    <x v="0"/>
    <x v="0"/>
    <x v="0"/>
    <x v="0"/>
  </r>
  <r>
    <n v="2019"/>
    <s v="117"/>
    <s v="4470131"/>
    <m/>
    <n v="85343.06"/>
    <s v="1200 - Day-Ahead Spot Market E"/>
    <n v="9"/>
    <s v="KWH"/>
    <s v="G0000117"/>
    <s v="PJM"/>
    <n v="3284791"/>
    <s v="2019-09-30"/>
    <s v="PJM_A_0424"/>
    <x v="0"/>
    <x v="0"/>
    <x v="0"/>
    <x v="0"/>
  </r>
  <r>
    <n v="2019"/>
    <s v="117"/>
    <s v="4470131"/>
    <m/>
    <n v="63063.67"/>
    <s v="1200 - Day-Ahead Spot Market E"/>
    <n v="9"/>
    <s v="KWH"/>
    <s v="G0000117"/>
    <s v="PJM"/>
    <n v="2354727"/>
    <s v="2019-09-30"/>
    <s v="PJM_E_5346"/>
    <x v="0"/>
    <x v="0"/>
    <x v="0"/>
    <x v="0"/>
  </r>
  <r>
    <n v="2019"/>
    <s v="117"/>
    <s v="4470131"/>
    <m/>
    <n v="1474.38"/>
    <s v="1205 - Balancing Spot Market E"/>
    <n v="9"/>
    <s v="KWH"/>
    <s v="G0000117"/>
    <s v="PJM"/>
    <n v="74616"/>
    <s v="2019-09-01"/>
    <s v="PJM_ER0420"/>
    <x v="0"/>
    <x v="0"/>
    <x v="0"/>
    <x v="0"/>
  </r>
  <r>
    <n v="2019"/>
    <s v="117"/>
    <s v="4470131"/>
    <m/>
    <n v="-1472.37"/>
    <s v="1205 - Balancing Spot Market E"/>
    <n v="9"/>
    <s v="KWH"/>
    <s v="G0000117"/>
    <s v="PJM"/>
    <n v="-74515"/>
    <s v="2019-09-30"/>
    <s v="PJM_A_0424"/>
    <x v="0"/>
    <x v="0"/>
    <x v="0"/>
    <x v="0"/>
  </r>
  <r>
    <n v="2019"/>
    <s v="117"/>
    <s v="4470131"/>
    <m/>
    <n v="1707.79"/>
    <s v="1205 - Balancing Spot Market E"/>
    <n v="9"/>
    <s v="KWH"/>
    <s v="G0000117"/>
    <s v="PJM"/>
    <n v="13414"/>
    <s v="2019-09-30"/>
    <s v="PJM_E_5346"/>
    <x v="0"/>
    <x v="0"/>
    <x v="0"/>
    <x v="0"/>
  </r>
  <r>
    <n v="2019"/>
    <s v="117"/>
    <s v="4470131"/>
    <m/>
    <n v="-3204.42"/>
    <s v="1210 - Day-Ahead Transmission"/>
    <n v="9"/>
    <m/>
    <s v="G0000117"/>
    <s v="PJM"/>
    <n v="0"/>
    <s v="2019-09-01"/>
    <s v="PJM_ER0420"/>
    <x v="0"/>
    <x v="0"/>
    <x v="0"/>
    <x v="0"/>
  </r>
  <r>
    <n v="2019"/>
    <s v="117"/>
    <s v="4470131"/>
    <m/>
    <n v="3200.07"/>
    <s v="1210 - Day-Ahead Transmission"/>
    <n v="9"/>
    <m/>
    <s v="G0000117"/>
    <s v="PJM"/>
    <n v="0"/>
    <s v="2019-09-30"/>
    <s v="PJM_A_0424"/>
    <x v="0"/>
    <x v="0"/>
    <x v="0"/>
    <x v="0"/>
  </r>
  <r>
    <n v="2019"/>
    <s v="117"/>
    <s v="4470131"/>
    <m/>
    <n v="6228.16"/>
    <s v="1210 - Day-Ahead Transmission"/>
    <n v="9"/>
    <m/>
    <s v="G0000117"/>
    <s v="PJM"/>
    <n v="0"/>
    <s v="2019-09-30"/>
    <s v="PJM_E_5346"/>
    <x v="0"/>
    <x v="0"/>
    <x v="0"/>
    <x v="0"/>
  </r>
  <r>
    <n v="2019"/>
    <s v="117"/>
    <s v="4470131"/>
    <m/>
    <n v="7.0000000000000007E-2"/>
    <s v="1215 - Balancing Transmission"/>
    <n v="9"/>
    <m/>
    <s v="G0000117"/>
    <s v="PJM"/>
    <n v="0"/>
    <s v="2019-09-01"/>
    <s v="PJM_ER0420"/>
    <x v="0"/>
    <x v="0"/>
    <x v="0"/>
    <x v="0"/>
  </r>
  <r>
    <n v="2019"/>
    <s v="117"/>
    <s v="4470131"/>
    <m/>
    <n v="-0.06"/>
    <s v="1215 - Balancing Transmission"/>
    <n v="9"/>
    <m/>
    <s v="G0000117"/>
    <s v="PJM"/>
    <n v="0"/>
    <s v="2019-09-30"/>
    <s v="PJM_A_0424"/>
    <x v="0"/>
    <x v="0"/>
    <x v="0"/>
    <x v="0"/>
  </r>
  <r>
    <n v="2019"/>
    <s v="117"/>
    <s v="4470131"/>
    <m/>
    <n v="697.48"/>
    <s v="1215 - Balancing Transmission"/>
    <n v="9"/>
    <m/>
    <s v="G0000117"/>
    <s v="PJM"/>
    <n v="0"/>
    <s v="2019-09-30"/>
    <s v="PJM_E_5346"/>
    <x v="0"/>
    <x v="0"/>
    <x v="0"/>
    <x v="0"/>
  </r>
  <r>
    <n v="2019"/>
    <s v="117"/>
    <s v="4470131"/>
    <m/>
    <n v="116.99"/>
    <s v="1220 - Day-Ahead Transmission"/>
    <n v="9"/>
    <m/>
    <s v="G0000117"/>
    <s v="PJM"/>
    <n v="0"/>
    <s v="2019-09-01"/>
    <s v="PJM_ER0420"/>
    <x v="0"/>
    <x v="0"/>
    <x v="0"/>
    <x v="0"/>
  </r>
  <r>
    <n v="2019"/>
    <s v="117"/>
    <s v="4470131"/>
    <m/>
    <n v="-116.83"/>
    <s v="1220 - Day-Ahead Transmission"/>
    <n v="9"/>
    <m/>
    <s v="G0000117"/>
    <s v="PJM"/>
    <n v="0"/>
    <s v="2019-09-30"/>
    <s v="PJM_A_0424"/>
    <x v="0"/>
    <x v="0"/>
    <x v="0"/>
    <x v="0"/>
  </r>
  <r>
    <n v="2019"/>
    <s v="117"/>
    <s v="4470131"/>
    <m/>
    <n v="-93.87"/>
    <s v="1220 - Day-Ahead Transmission"/>
    <n v="9"/>
    <m/>
    <s v="G0000117"/>
    <s v="PJM"/>
    <n v="0"/>
    <s v="2019-09-30"/>
    <s v="PJM_E_5346"/>
    <x v="0"/>
    <x v="0"/>
    <x v="0"/>
    <x v="0"/>
  </r>
  <r>
    <n v="2019"/>
    <s v="117"/>
    <s v="4470131"/>
    <m/>
    <n v="-9.34"/>
    <s v="1225 - Balancing Transmission"/>
    <n v="9"/>
    <m/>
    <s v="G0000117"/>
    <s v="PJM"/>
    <n v="0"/>
    <s v="2019-09-01"/>
    <s v="PJM_ER0420"/>
    <x v="0"/>
    <x v="0"/>
    <x v="0"/>
    <x v="0"/>
  </r>
  <r>
    <n v="2019"/>
    <s v="117"/>
    <s v="4470131"/>
    <m/>
    <n v="9.33"/>
    <s v="1225 - Balancing Transmission"/>
    <n v="9"/>
    <m/>
    <s v="G0000117"/>
    <s v="PJM"/>
    <n v="0"/>
    <s v="2019-09-30"/>
    <s v="PJM_A_0424"/>
    <x v="0"/>
    <x v="0"/>
    <x v="0"/>
    <x v="0"/>
  </r>
  <r>
    <n v="2019"/>
    <s v="117"/>
    <s v="4470131"/>
    <m/>
    <n v="46.53"/>
    <s v="1225 - Balancing Transmission"/>
    <n v="9"/>
    <m/>
    <s v="G0000117"/>
    <s v="PJM"/>
    <n v="0"/>
    <s v="2019-09-30"/>
    <s v="PJM_E_5346"/>
    <x v="0"/>
    <x v="0"/>
    <x v="0"/>
    <x v="0"/>
  </r>
  <r>
    <n v="2019"/>
    <s v="117"/>
    <s v="4470131"/>
    <m/>
    <n v="27.73"/>
    <s v="1230 - Inadvertent Interchange"/>
    <n v="9"/>
    <m/>
    <s v="G0000117"/>
    <s v="PJM"/>
    <n v="0"/>
    <s v="2019-09-01"/>
    <s v="PJM_ER0420"/>
    <x v="0"/>
    <x v="0"/>
    <x v="0"/>
    <x v="0"/>
  </r>
  <r>
    <n v="2019"/>
    <s v="117"/>
    <s v="4470131"/>
    <m/>
    <n v="-27.65"/>
    <s v="1230 - Inadvertent Interchange"/>
    <n v="9"/>
    <m/>
    <s v="G0000117"/>
    <s v="PJM"/>
    <n v="0"/>
    <s v="2019-09-30"/>
    <s v="PJM_A_0424"/>
    <x v="0"/>
    <x v="0"/>
    <x v="0"/>
    <x v="0"/>
  </r>
  <r>
    <n v="2019"/>
    <s v="117"/>
    <s v="4470131"/>
    <m/>
    <n v="-20.92"/>
    <s v="1230 - Inadvertent Interchange"/>
    <n v="9"/>
    <m/>
    <s v="G0000117"/>
    <s v="PJM"/>
    <n v="0"/>
    <s v="2019-09-30"/>
    <s v="PJM_E_5346"/>
    <x v="0"/>
    <x v="0"/>
    <x v="0"/>
    <x v="0"/>
  </r>
  <r>
    <n v="2019"/>
    <s v="117"/>
    <s v="4470131"/>
    <m/>
    <n v="2.79"/>
    <s v="1242 - Day-Ahead Load Response"/>
    <n v="9"/>
    <m/>
    <s v="G0000117"/>
    <s v="PJM"/>
    <n v="0"/>
    <s v="2019-09-30"/>
    <s v="PJM_A_0424"/>
    <x v="0"/>
    <x v="0"/>
    <x v="0"/>
    <x v="0"/>
  </r>
  <r>
    <n v="2019"/>
    <s v="117"/>
    <s v="4470131"/>
    <m/>
    <n v="3.68"/>
    <s v="1243 - Real-Time Load Response"/>
    <n v="9"/>
    <m/>
    <s v="G0000117"/>
    <s v="PJM"/>
    <n v="0"/>
    <s v="2019-09-30"/>
    <s v="PJM_A_0424"/>
    <x v="0"/>
    <x v="0"/>
    <x v="0"/>
    <x v="0"/>
  </r>
  <r>
    <n v="2019"/>
    <s v="117"/>
    <s v="4470131"/>
    <m/>
    <n v="-20.43"/>
    <s v="1250 - Meter Error Correction"/>
    <n v="9"/>
    <m/>
    <s v="G0000117"/>
    <s v="PJM"/>
    <n v="0"/>
    <s v="2019-09-01"/>
    <s v="PJM_ER0420"/>
    <x v="0"/>
    <x v="0"/>
    <x v="0"/>
    <x v="0"/>
  </r>
  <r>
    <n v="2019"/>
    <s v="117"/>
    <s v="4470131"/>
    <m/>
    <n v="211.11"/>
    <s v="1250 - Meter Error Correction"/>
    <n v="9"/>
    <m/>
    <s v="G0000117"/>
    <s v="PJM"/>
    <n v="0"/>
    <s v="2019-09-30"/>
    <s v="PJM_A_0424"/>
    <x v="0"/>
    <x v="0"/>
    <x v="0"/>
    <x v="0"/>
  </r>
  <r>
    <n v="2019"/>
    <s v="117"/>
    <s v="4470131"/>
    <m/>
    <n v="0.2"/>
    <s v="1250A - Adj. to Meter Error Co"/>
    <n v="9"/>
    <m/>
    <s v="G0000117"/>
    <s v="PJM"/>
    <n v="0"/>
    <s v="2019-09-30"/>
    <s v="PJM_A_0424"/>
    <x v="0"/>
    <x v="0"/>
    <x v="0"/>
    <x v="0"/>
  </r>
  <r>
    <n v="2019"/>
    <s v="117"/>
    <s v="4470131"/>
    <m/>
    <n v="-697.74"/>
    <s v="1301 - Schedule 9-1: Control A"/>
    <n v="9"/>
    <m/>
    <s v="G0000117"/>
    <s v="PJM"/>
    <n v="0"/>
    <s v="2019-09-01"/>
    <s v="PJM_ER0420"/>
    <x v="0"/>
    <x v="0"/>
    <x v="0"/>
    <x v="0"/>
  </r>
  <r>
    <n v="2019"/>
    <s v="117"/>
    <s v="4470131"/>
    <m/>
    <n v="696.84"/>
    <s v="1301 - Schedule 9-1: Control A"/>
    <n v="9"/>
    <m/>
    <s v="G0000117"/>
    <s v="PJM"/>
    <n v="0"/>
    <s v="2019-09-30"/>
    <s v="PJM_A_0424"/>
    <x v="0"/>
    <x v="0"/>
    <x v="0"/>
    <x v="0"/>
  </r>
  <r>
    <n v="2019"/>
    <s v="117"/>
    <s v="4470131"/>
    <m/>
    <n v="513.67999999999995"/>
    <s v="1301 - Schedule 9-1: Control A"/>
    <n v="9"/>
    <m/>
    <s v="G0000117"/>
    <s v="PJM"/>
    <n v="0"/>
    <s v="2019-09-30"/>
    <s v="PJM_E_5346"/>
    <x v="0"/>
    <x v="0"/>
    <x v="0"/>
    <x v="0"/>
  </r>
  <r>
    <n v="2019"/>
    <s v="117"/>
    <s v="4470131"/>
    <m/>
    <n v="-171.95"/>
    <s v="1303 - Schedule 9-3: Market Su"/>
    <n v="9"/>
    <m/>
    <s v="G0000117"/>
    <s v="PJM"/>
    <n v="0"/>
    <s v="2019-09-01"/>
    <s v="PJM_ER0420"/>
    <x v="0"/>
    <x v="0"/>
    <x v="0"/>
    <x v="0"/>
  </r>
  <r>
    <n v="2019"/>
    <s v="117"/>
    <s v="4470131"/>
    <m/>
    <n v="171.69"/>
    <s v="1303 - Schedule 9-3: Market Su"/>
    <n v="9"/>
    <m/>
    <s v="G0000117"/>
    <s v="PJM"/>
    <n v="0"/>
    <s v="2019-09-30"/>
    <s v="PJM_A_0424"/>
    <x v="0"/>
    <x v="0"/>
    <x v="0"/>
    <x v="0"/>
  </r>
  <r>
    <n v="2019"/>
    <s v="117"/>
    <s v="4470131"/>
    <m/>
    <n v="128.26"/>
    <s v="1303 - Schedule 9-3: Market Su"/>
    <n v="9"/>
    <m/>
    <s v="G0000117"/>
    <s v="PJM"/>
    <n v="0"/>
    <s v="2019-09-30"/>
    <s v="PJM_E_5346"/>
    <x v="0"/>
    <x v="0"/>
    <x v="0"/>
    <x v="0"/>
  </r>
  <r>
    <n v="2019"/>
    <s v="117"/>
    <s v="4470131"/>
    <m/>
    <n v="-5.13"/>
    <s v="1304 - Schedule 9-4: Regulatio"/>
    <n v="9"/>
    <m/>
    <s v="G0000117"/>
    <s v="PJM"/>
    <n v="0"/>
    <s v="2019-09-01"/>
    <s v="PJM_ER0420"/>
    <x v="0"/>
    <x v="0"/>
    <x v="0"/>
    <x v="0"/>
  </r>
  <r>
    <n v="2019"/>
    <s v="117"/>
    <s v="4470131"/>
    <m/>
    <n v="5.13"/>
    <s v="1304 - Schedule 9-4: Regulatio"/>
    <n v="9"/>
    <m/>
    <s v="G0000117"/>
    <s v="PJM"/>
    <n v="0"/>
    <s v="2019-09-30"/>
    <s v="PJM_A_0424"/>
    <x v="0"/>
    <x v="0"/>
    <x v="0"/>
    <x v="0"/>
  </r>
  <r>
    <n v="2019"/>
    <s v="117"/>
    <s v="4470131"/>
    <m/>
    <n v="3.82"/>
    <s v="1304 - Schedule 9-4: Regulatio"/>
    <n v="9"/>
    <m/>
    <s v="G0000117"/>
    <s v="PJM"/>
    <n v="0"/>
    <s v="2019-09-30"/>
    <s v="PJM_E_5346"/>
    <x v="0"/>
    <x v="0"/>
    <x v="0"/>
    <x v="0"/>
  </r>
  <r>
    <n v="2019"/>
    <s v="117"/>
    <s v="4470131"/>
    <m/>
    <n v="-33.479999999999997"/>
    <s v="1305 - Schedule 9-5: Capacity"/>
    <n v="9"/>
    <m/>
    <s v="G0000117"/>
    <s v="PJM"/>
    <n v="0"/>
    <s v="2019-09-01"/>
    <s v="PJM_ER0420"/>
    <x v="0"/>
    <x v="0"/>
    <x v="0"/>
    <x v="0"/>
  </r>
  <r>
    <n v="2019"/>
    <s v="117"/>
    <s v="4470131"/>
    <m/>
    <n v="33.35"/>
    <s v="1305 - Schedule 9-5: Capacity"/>
    <n v="9"/>
    <m/>
    <s v="G0000117"/>
    <s v="PJM"/>
    <n v="0"/>
    <s v="2019-09-30"/>
    <s v="PJM_A_0424"/>
    <x v="0"/>
    <x v="0"/>
    <x v="0"/>
    <x v="0"/>
  </r>
  <r>
    <n v="2019"/>
    <s v="117"/>
    <s v="4470131"/>
    <m/>
    <n v="28.31"/>
    <s v="1305 - Schedule 9-5: Capacity"/>
    <n v="9"/>
    <m/>
    <s v="G0000117"/>
    <s v="PJM"/>
    <n v="0"/>
    <s v="2019-09-30"/>
    <s v="PJM_E_5346"/>
    <x v="0"/>
    <x v="0"/>
    <x v="0"/>
    <x v="0"/>
  </r>
  <r>
    <n v="2019"/>
    <s v="117"/>
    <s v="4470131"/>
    <m/>
    <n v="14.28"/>
    <s v="1307 - Schedule 9-3 Offset: Ma"/>
    <n v="9"/>
    <m/>
    <s v="G0000117"/>
    <s v="PJM"/>
    <n v="0"/>
    <s v="2019-09-01"/>
    <s v="PJM_ER0420"/>
    <x v="0"/>
    <x v="0"/>
    <x v="0"/>
    <x v="0"/>
  </r>
  <r>
    <n v="2019"/>
    <s v="117"/>
    <s v="4470131"/>
    <m/>
    <n v="-14.27"/>
    <s v="1307 - Schedule 9-3 Offset: Ma"/>
    <n v="9"/>
    <m/>
    <s v="G0000117"/>
    <s v="PJM"/>
    <n v="0"/>
    <s v="2019-09-30"/>
    <s v="PJM_A_0424"/>
    <x v="0"/>
    <x v="0"/>
    <x v="0"/>
    <x v="0"/>
  </r>
  <r>
    <n v="2019"/>
    <s v="117"/>
    <s v="4470131"/>
    <m/>
    <n v="-10.47"/>
    <s v="1307 - Schedule 9-3 Offset: Ma"/>
    <n v="9"/>
    <m/>
    <s v="G0000117"/>
    <s v="PJM"/>
    <n v="0"/>
    <s v="2019-09-30"/>
    <s v="PJM_E_5346"/>
    <x v="0"/>
    <x v="0"/>
    <x v="0"/>
    <x v="0"/>
  </r>
  <r>
    <n v="2019"/>
    <s v="117"/>
    <s v="4470131"/>
    <m/>
    <n v="-14.28"/>
    <s v="1313 - Schedule 9-PJMSettlemen"/>
    <n v="9"/>
    <m/>
    <s v="G0000117"/>
    <s v="PJM"/>
    <n v="0"/>
    <s v="2019-09-01"/>
    <s v="PJM_ER0420"/>
    <x v="0"/>
    <x v="0"/>
    <x v="0"/>
    <x v="0"/>
  </r>
  <r>
    <n v="2019"/>
    <s v="117"/>
    <s v="4470131"/>
    <m/>
    <n v="14.27"/>
    <s v="1313 - Schedule 9-PJMSettlemen"/>
    <n v="9"/>
    <m/>
    <s v="G0000117"/>
    <s v="PJM"/>
    <n v="0"/>
    <s v="2019-09-30"/>
    <s v="PJM_A_0424"/>
    <x v="0"/>
    <x v="0"/>
    <x v="0"/>
    <x v="0"/>
  </r>
  <r>
    <n v="2019"/>
    <s v="117"/>
    <s v="4470131"/>
    <m/>
    <n v="10.47"/>
    <s v="1313 - Schedule 9-PJMSettlemen"/>
    <n v="9"/>
    <m/>
    <s v="G0000117"/>
    <s v="PJM"/>
    <n v="0"/>
    <s v="2019-09-30"/>
    <s v="PJM_E_5346"/>
    <x v="0"/>
    <x v="0"/>
    <x v="0"/>
    <x v="0"/>
  </r>
  <r>
    <n v="2019"/>
    <s v="117"/>
    <s v="4470131"/>
    <m/>
    <n v="-18.29"/>
    <s v="1314 - Schedule 9-Market Monit"/>
    <n v="9"/>
    <m/>
    <s v="G0000117"/>
    <s v="PJM"/>
    <n v="0"/>
    <s v="2019-09-01"/>
    <s v="PJM_ER0420"/>
    <x v="0"/>
    <x v="0"/>
    <x v="0"/>
    <x v="0"/>
  </r>
  <r>
    <n v="2019"/>
    <s v="117"/>
    <s v="4470131"/>
    <m/>
    <n v="18.260000000000002"/>
    <s v="1314 - Schedule 9-Market Monit"/>
    <n v="9"/>
    <m/>
    <s v="G0000117"/>
    <s v="PJM"/>
    <n v="0"/>
    <s v="2019-09-30"/>
    <s v="PJM_A_0424"/>
    <x v="0"/>
    <x v="0"/>
    <x v="0"/>
    <x v="0"/>
  </r>
  <r>
    <n v="2019"/>
    <s v="117"/>
    <s v="4470131"/>
    <m/>
    <n v="13.57"/>
    <s v="1314 - Schedule 9-Market Monit"/>
    <n v="9"/>
    <m/>
    <s v="G0000117"/>
    <s v="PJM"/>
    <n v="0"/>
    <s v="2019-09-30"/>
    <s v="PJM_E_5346"/>
    <x v="0"/>
    <x v="0"/>
    <x v="0"/>
    <x v="0"/>
  </r>
  <r>
    <n v="2019"/>
    <s v="117"/>
    <s v="4470131"/>
    <m/>
    <n v="-250.89"/>
    <s v="1315 - Schedule 9-FERC: FERC A"/>
    <n v="9"/>
    <m/>
    <s v="G0000117"/>
    <s v="PJM"/>
    <n v="0"/>
    <s v="2019-09-01"/>
    <s v="PJM_ER0420"/>
    <x v="0"/>
    <x v="0"/>
    <x v="0"/>
    <x v="0"/>
  </r>
  <r>
    <n v="2019"/>
    <s v="117"/>
    <s v="4470131"/>
    <m/>
    <n v="250.54"/>
    <s v="1315 - Schedule 9-FERC: FERC A"/>
    <n v="9"/>
    <m/>
    <s v="G0000117"/>
    <s v="PJM"/>
    <n v="0"/>
    <s v="2019-09-30"/>
    <s v="PJM_A_0424"/>
    <x v="0"/>
    <x v="0"/>
    <x v="0"/>
    <x v="0"/>
  </r>
  <r>
    <n v="2019"/>
    <s v="117"/>
    <s v="4470131"/>
    <m/>
    <n v="184.69"/>
    <s v="1315 - Schedule 9-FERC: FERC A"/>
    <n v="9"/>
    <m/>
    <s v="G0000117"/>
    <s v="PJM"/>
    <n v="0"/>
    <s v="2019-09-30"/>
    <s v="PJM_E_5346"/>
    <x v="0"/>
    <x v="0"/>
    <x v="0"/>
    <x v="0"/>
  </r>
  <r>
    <n v="2019"/>
    <s v="117"/>
    <s v="4470131"/>
    <m/>
    <n v="-2.52"/>
    <s v="1316 - Schedule 9-OPSI: Organi"/>
    <n v="9"/>
    <m/>
    <s v="G0000117"/>
    <s v="PJM"/>
    <n v="0"/>
    <s v="2019-09-01"/>
    <s v="PJM_ER0420"/>
    <x v="0"/>
    <x v="0"/>
    <x v="0"/>
    <x v="0"/>
  </r>
  <r>
    <n v="2019"/>
    <s v="117"/>
    <s v="4470131"/>
    <m/>
    <n v="2.52"/>
    <s v="1316 - Schedule 9-OPSI: Organi"/>
    <n v="9"/>
    <m/>
    <s v="G0000117"/>
    <s v="PJM"/>
    <n v="0"/>
    <s v="2019-09-30"/>
    <s v="PJM_A_0424"/>
    <x v="0"/>
    <x v="0"/>
    <x v="0"/>
    <x v="0"/>
  </r>
  <r>
    <n v="2019"/>
    <s v="117"/>
    <s v="4470131"/>
    <m/>
    <n v="1.84"/>
    <s v="1316 - Schedule 9-OPSI: Organi"/>
    <n v="9"/>
    <m/>
    <s v="G0000117"/>
    <s v="PJM"/>
    <n v="0"/>
    <s v="2019-09-30"/>
    <s v="PJM_E_5346"/>
    <x v="0"/>
    <x v="0"/>
    <x v="0"/>
    <x v="0"/>
  </r>
  <r>
    <n v="2019"/>
    <s v="117"/>
    <s v="4470131"/>
    <m/>
    <n v="-47.03"/>
    <s v="1317 - Schedule 10-NERC: North"/>
    <n v="9"/>
    <m/>
    <s v="G0000117"/>
    <s v="PJM"/>
    <n v="0"/>
    <s v="2019-09-01"/>
    <s v="PJM_ER0420"/>
    <x v="0"/>
    <x v="0"/>
    <x v="0"/>
    <x v="0"/>
  </r>
  <r>
    <n v="2019"/>
    <s v="117"/>
    <s v="4470131"/>
    <m/>
    <n v="46.93"/>
    <s v="1317 - Schedule 10-NERC: North"/>
    <n v="9"/>
    <m/>
    <s v="G0000117"/>
    <s v="PJM"/>
    <n v="0"/>
    <s v="2019-09-30"/>
    <s v="PJM_A_0424"/>
    <x v="0"/>
    <x v="0"/>
    <x v="0"/>
    <x v="0"/>
  </r>
  <r>
    <n v="2019"/>
    <s v="117"/>
    <s v="4470131"/>
    <m/>
    <n v="34.6"/>
    <s v="1317 - Schedule 10-NERC: North"/>
    <n v="9"/>
    <m/>
    <s v="G0000117"/>
    <s v="PJM"/>
    <n v="0"/>
    <s v="2019-09-30"/>
    <s v="PJM_E_5346"/>
    <x v="0"/>
    <x v="0"/>
    <x v="0"/>
    <x v="0"/>
  </r>
  <r>
    <n v="2019"/>
    <s v="117"/>
    <s v="4470131"/>
    <m/>
    <n v="-72.3"/>
    <s v="1318 - Schedule 10-RFC: Reliab"/>
    <n v="9"/>
    <m/>
    <s v="G0000117"/>
    <s v="PJM"/>
    <n v="0"/>
    <s v="2019-09-01"/>
    <s v="PJM_ER0420"/>
    <x v="0"/>
    <x v="0"/>
    <x v="0"/>
    <x v="0"/>
  </r>
  <r>
    <n v="2019"/>
    <s v="117"/>
    <s v="4470131"/>
    <m/>
    <n v="72.2"/>
    <s v="1318 - Schedule 10-RFC: Reliab"/>
    <n v="9"/>
    <m/>
    <s v="G0000117"/>
    <s v="PJM"/>
    <n v="0"/>
    <s v="2019-09-30"/>
    <s v="PJM_A_0424"/>
    <x v="0"/>
    <x v="0"/>
    <x v="0"/>
    <x v="0"/>
  </r>
  <r>
    <n v="2019"/>
    <s v="117"/>
    <s v="4470131"/>
    <m/>
    <n v="53.25"/>
    <s v="1318 - Schedule 10-RFC: Reliab"/>
    <n v="9"/>
    <m/>
    <s v="G0000117"/>
    <s v="PJM"/>
    <n v="0"/>
    <s v="2019-09-30"/>
    <s v="PJM_E_5346"/>
    <x v="0"/>
    <x v="0"/>
    <x v="0"/>
    <x v="0"/>
  </r>
  <r>
    <n v="2019"/>
    <s v="117"/>
    <s v="4470131"/>
    <m/>
    <n v="-1.81"/>
    <s v="1319 - Schedule 9-CAPS: Consum"/>
    <n v="9"/>
    <m/>
    <s v="G0000117"/>
    <s v="PJM"/>
    <n v="0"/>
    <s v="2019-09-01"/>
    <s v="PJM_ER0420"/>
    <x v="0"/>
    <x v="0"/>
    <x v="0"/>
    <x v="0"/>
  </r>
  <r>
    <n v="2019"/>
    <s v="117"/>
    <s v="4470131"/>
    <m/>
    <n v="1.81"/>
    <s v="1319 - Schedule 9-CAPS: Consum"/>
    <n v="9"/>
    <m/>
    <s v="G0000117"/>
    <s v="PJM"/>
    <n v="0"/>
    <s v="2019-09-30"/>
    <s v="PJM_A_0424"/>
    <x v="0"/>
    <x v="0"/>
    <x v="0"/>
    <x v="0"/>
  </r>
  <r>
    <n v="2019"/>
    <s v="117"/>
    <s v="4470131"/>
    <m/>
    <n v="1.29"/>
    <s v="1319 - Schedule 9-CAPS: Consum"/>
    <n v="9"/>
    <m/>
    <s v="G0000117"/>
    <s v="PJM"/>
    <n v="0"/>
    <s v="2019-09-30"/>
    <s v="PJM_E_5346"/>
    <x v="0"/>
    <x v="0"/>
    <x v="0"/>
    <x v="0"/>
  </r>
  <r>
    <n v="2019"/>
    <s v="117"/>
    <s v="4470131"/>
    <m/>
    <n v="-168.53"/>
    <s v="1320 - Transmission Owner Sche"/>
    <n v="9"/>
    <m/>
    <s v="G0000117"/>
    <s v="PJM"/>
    <n v="0"/>
    <s v="2019-09-01"/>
    <s v="PJM_ER0420"/>
    <x v="0"/>
    <x v="0"/>
    <x v="0"/>
    <x v="0"/>
  </r>
  <r>
    <n v="2019"/>
    <s v="117"/>
    <s v="4470131"/>
    <m/>
    <n v="168.33"/>
    <s v="1320 - Transmission Owner Sche"/>
    <n v="9"/>
    <m/>
    <s v="G0000117"/>
    <s v="PJM"/>
    <n v="0"/>
    <s v="2019-09-30"/>
    <s v="PJM_A_0424"/>
    <x v="0"/>
    <x v="0"/>
    <x v="0"/>
    <x v="0"/>
  </r>
  <r>
    <n v="2019"/>
    <s v="117"/>
    <s v="4470131"/>
    <m/>
    <n v="124.06"/>
    <s v="1320 - Transmission Owner Sche"/>
    <n v="9"/>
    <m/>
    <s v="G0000117"/>
    <s v="PJM"/>
    <n v="0"/>
    <s v="2019-09-30"/>
    <s v="PJM_E_5346"/>
    <x v="0"/>
    <x v="0"/>
    <x v="0"/>
    <x v="0"/>
  </r>
  <r>
    <n v="2019"/>
    <s v="117"/>
    <s v="4470131"/>
    <m/>
    <n v="-143.22"/>
    <s v="1330 - Reactive Supply and Vol"/>
    <n v="9"/>
    <m/>
    <s v="G0000117"/>
    <s v="PJM"/>
    <n v="0"/>
    <s v="2019-09-01"/>
    <s v="PJM_ER0420"/>
    <x v="0"/>
    <x v="0"/>
    <x v="0"/>
    <x v="0"/>
  </r>
  <r>
    <n v="2019"/>
    <s v="117"/>
    <s v="4470131"/>
    <m/>
    <n v="142.91"/>
    <s v="1330 - Reactive Supply and Vol"/>
    <n v="9"/>
    <m/>
    <s v="G0000117"/>
    <s v="PJM"/>
    <n v="0"/>
    <s v="2019-09-30"/>
    <s v="PJM_A_0424"/>
    <x v="0"/>
    <x v="0"/>
    <x v="0"/>
    <x v="0"/>
  </r>
  <r>
    <n v="2019"/>
    <s v="117"/>
    <s v="4470131"/>
    <m/>
    <n v="123.9"/>
    <s v="1330 - Reactive Supply and Vol"/>
    <n v="9"/>
    <m/>
    <s v="G0000117"/>
    <s v="PJM"/>
    <n v="0"/>
    <s v="2019-09-30"/>
    <s v="PJM_E_5346"/>
    <x v="0"/>
    <x v="0"/>
    <x v="0"/>
    <x v="0"/>
  </r>
  <r>
    <n v="2019"/>
    <s v="117"/>
    <s v="4470131"/>
    <m/>
    <n v="-4500.97"/>
    <s v="1330A - Adj. to Reactive Suppl"/>
    <n v="9"/>
    <m/>
    <s v="G0000117"/>
    <s v="PJM"/>
    <n v="0"/>
    <s v="2019-09-30"/>
    <s v="PJM_A_0424"/>
    <x v="0"/>
    <x v="0"/>
    <x v="0"/>
    <x v="0"/>
  </r>
  <r>
    <n v="2019"/>
    <s v="117"/>
    <s v="4470131"/>
    <m/>
    <n v="-324.48"/>
    <s v="1340 - Regulation and Frequenc"/>
    <n v="9"/>
    <m/>
    <s v="G0000117"/>
    <s v="PJM"/>
    <n v="0"/>
    <s v="2019-09-01"/>
    <s v="PJM_ER0420"/>
    <x v="0"/>
    <x v="0"/>
    <x v="0"/>
    <x v="0"/>
  </r>
  <r>
    <n v="2019"/>
    <s v="117"/>
    <s v="4470131"/>
    <m/>
    <n v="324"/>
    <s v="1340 - Regulation and Frequenc"/>
    <n v="9"/>
    <m/>
    <s v="G0000117"/>
    <s v="PJM"/>
    <n v="0"/>
    <s v="2019-09-30"/>
    <s v="PJM_A_0424"/>
    <x v="0"/>
    <x v="0"/>
    <x v="0"/>
    <x v="0"/>
  </r>
  <r>
    <n v="2019"/>
    <s v="117"/>
    <s v="4470131"/>
    <m/>
    <n v="336.99"/>
    <s v="1340 - Regulation and Frequenc"/>
    <n v="9"/>
    <m/>
    <s v="G0000117"/>
    <s v="PJM"/>
    <n v="0"/>
    <s v="2019-09-30"/>
    <s v="PJM_E_5346"/>
    <x v="0"/>
    <x v="0"/>
    <x v="0"/>
    <x v="0"/>
  </r>
  <r>
    <n v="2019"/>
    <s v="117"/>
    <s v="4470131"/>
    <m/>
    <n v="0.12"/>
    <s v="1340A - Adj. to Regulation and"/>
    <n v="9"/>
    <m/>
    <s v="G0000117"/>
    <s v="PJM"/>
    <n v="0"/>
    <s v="2019-09-30"/>
    <s v="PJM_A_0424"/>
    <x v="0"/>
    <x v="0"/>
    <x v="0"/>
    <x v="0"/>
  </r>
  <r>
    <n v="2019"/>
    <s v="117"/>
    <s v="4470131"/>
    <m/>
    <n v="-132.61000000000001"/>
    <s v="1360 - Synchronized Reserve Ti"/>
    <n v="9"/>
    <m/>
    <s v="G0000117"/>
    <s v="PJM"/>
    <n v="0"/>
    <s v="2019-09-01"/>
    <s v="PJM_ER0420"/>
    <x v="0"/>
    <x v="0"/>
    <x v="0"/>
    <x v="0"/>
  </r>
  <r>
    <n v="2019"/>
    <s v="117"/>
    <s v="4470131"/>
    <m/>
    <n v="132.44999999999999"/>
    <s v="1360 - Synchronized Reserve Ti"/>
    <n v="9"/>
    <m/>
    <s v="G0000117"/>
    <s v="PJM"/>
    <n v="0"/>
    <s v="2019-09-30"/>
    <s v="PJM_A_0424"/>
    <x v="0"/>
    <x v="0"/>
    <x v="0"/>
    <x v="0"/>
  </r>
  <r>
    <n v="2019"/>
    <s v="117"/>
    <s v="4470131"/>
    <m/>
    <n v="228.32"/>
    <s v="1360 - Synchronized Reserve Ti"/>
    <n v="9"/>
    <m/>
    <s v="G0000117"/>
    <s v="PJM"/>
    <n v="0"/>
    <s v="2019-09-30"/>
    <s v="PJM_E_5346"/>
    <x v="0"/>
    <x v="0"/>
    <x v="0"/>
    <x v="0"/>
  </r>
  <r>
    <n v="2019"/>
    <s v="117"/>
    <s v="4470131"/>
    <m/>
    <n v="-22.4"/>
    <s v="1362 - Non-Synchronized Reserv"/>
    <n v="9"/>
    <m/>
    <s v="G0000117"/>
    <s v="PJM"/>
    <n v="0"/>
    <s v="2019-09-01"/>
    <s v="PJM_ER0420"/>
    <x v="0"/>
    <x v="0"/>
    <x v="0"/>
    <x v="0"/>
  </r>
  <r>
    <n v="2019"/>
    <s v="117"/>
    <s v="4470131"/>
    <m/>
    <n v="22.36"/>
    <s v="1362 - Non-Synchronized Reserv"/>
    <n v="9"/>
    <m/>
    <s v="G0000117"/>
    <s v="PJM"/>
    <n v="0"/>
    <s v="2019-09-30"/>
    <s v="PJM_A_0424"/>
    <x v="0"/>
    <x v="0"/>
    <x v="0"/>
    <x v="0"/>
  </r>
  <r>
    <n v="2019"/>
    <s v="117"/>
    <s v="4470131"/>
    <m/>
    <n v="67.989999999999995"/>
    <s v="1362 - Non-Synchronized Reserv"/>
    <n v="9"/>
    <m/>
    <s v="G0000117"/>
    <s v="PJM"/>
    <n v="0"/>
    <s v="2019-09-30"/>
    <s v="PJM_E_5346"/>
    <x v="0"/>
    <x v="0"/>
    <x v="0"/>
    <x v="0"/>
  </r>
  <r>
    <n v="2019"/>
    <s v="117"/>
    <s v="4470131"/>
    <m/>
    <n v="-0.73"/>
    <s v="1362A - Non-Synchronized Reser"/>
    <n v="9"/>
    <m/>
    <s v="G0000117"/>
    <s v="PJM"/>
    <n v="0"/>
    <s v="2019-09-30"/>
    <s v="PJM_A_0424"/>
    <x v="0"/>
    <x v="0"/>
    <x v="0"/>
    <x v="0"/>
  </r>
  <r>
    <n v="2019"/>
    <s v="117"/>
    <s v="4470131"/>
    <m/>
    <n v="-217.92"/>
    <s v="1365 - Day-Ahead Scheduling Re"/>
    <n v="9"/>
    <m/>
    <s v="G0000117"/>
    <s v="PJM"/>
    <n v="0"/>
    <s v="2019-09-01"/>
    <s v="PJM_ER0420"/>
    <x v="0"/>
    <x v="0"/>
    <x v="0"/>
    <x v="0"/>
  </r>
  <r>
    <n v="2019"/>
    <s v="117"/>
    <s v="4470131"/>
    <m/>
    <n v="217.66"/>
    <s v="1365 - Day-Ahead Scheduling Re"/>
    <n v="9"/>
    <m/>
    <s v="G0000117"/>
    <s v="PJM"/>
    <n v="0"/>
    <s v="2019-09-30"/>
    <s v="PJM_A_0424"/>
    <x v="0"/>
    <x v="0"/>
    <x v="0"/>
    <x v="0"/>
  </r>
  <r>
    <n v="2019"/>
    <s v="117"/>
    <s v="4470131"/>
    <m/>
    <n v="92.18"/>
    <s v="1365 - Day-Ahead Scheduling Re"/>
    <n v="9"/>
    <m/>
    <s v="G0000117"/>
    <s v="PJM"/>
    <n v="0"/>
    <s v="2019-09-30"/>
    <s v="PJM_E_5346"/>
    <x v="0"/>
    <x v="0"/>
    <x v="0"/>
    <x v="0"/>
  </r>
  <r>
    <n v="2019"/>
    <s v="117"/>
    <s v="4470131"/>
    <m/>
    <n v="-0.03"/>
    <s v="1365A - Adj. to Day-ahead Sche"/>
    <n v="9"/>
    <m/>
    <s v="G0000117"/>
    <s v="PJM"/>
    <n v="0"/>
    <s v="2019-09-30"/>
    <s v="PJM_A_0424"/>
    <x v="0"/>
    <x v="0"/>
    <x v="0"/>
    <x v="0"/>
  </r>
  <r>
    <n v="2019"/>
    <s v="117"/>
    <s v="4470131"/>
    <m/>
    <n v="-112.6"/>
    <s v="1370 - Day-Ahead Operating Res"/>
    <n v="9"/>
    <m/>
    <s v="G0000117"/>
    <s v="PJM"/>
    <n v="0"/>
    <s v="2019-09-01"/>
    <s v="PJM_ER0420"/>
    <x v="0"/>
    <x v="0"/>
    <x v="0"/>
    <x v="0"/>
  </r>
  <r>
    <n v="2019"/>
    <s v="117"/>
    <s v="4470131"/>
    <m/>
    <n v="112.46"/>
    <s v="1370 - Day-Ahead Operating Res"/>
    <n v="9"/>
    <m/>
    <s v="G0000117"/>
    <s v="PJM"/>
    <n v="0"/>
    <s v="2019-09-30"/>
    <s v="PJM_A_0424"/>
    <x v="0"/>
    <x v="0"/>
    <x v="0"/>
    <x v="0"/>
  </r>
  <r>
    <n v="2019"/>
    <s v="117"/>
    <s v="4470131"/>
    <m/>
    <n v="57.73"/>
    <s v="1370 - Day-Ahead Operating Res"/>
    <n v="9"/>
    <m/>
    <s v="G0000117"/>
    <s v="PJM"/>
    <n v="0"/>
    <s v="2019-09-30"/>
    <s v="PJM_E_5346"/>
    <x v="0"/>
    <x v="0"/>
    <x v="0"/>
    <x v="0"/>
  </r>
  <r>
    <n v="2019"/>
    <s v="117"/>
    <s v="4470131"/>
    <m/>
    <n v="-168.37"/>
    <s v="1375 - Balancing Operating Res"/>
    <n v="9"/>
    <m/>
    <s v="G0000117"/>
    <s v="PJM"/>
    <n v="0"/>
    <s v="2019-09-01"/>
    <s v="PJM_ER0420"/>
    <x v="0"/>
    <x v="0"/>
    <x v="0"/>
    <x v="0"/>
  </r>
  <r>
    <n v="2019"/>
    <s v="117"/>
    <s v="4470131"/>
    <m/>
    <n v="161.72999999999999"/>
    <s v="1375 - Balancing Operating Res"/>
    <n v="9"/>
    <m/>
    <s v="G0000117"/>
    <s v="PJM"/>
    <n v="0"/>
    <s v="2019-09-30"/>
    <s v="PJM_A_0424"/>
    <x v="0"/>
    <x v="0"/>
    <x v="0"/>
    <x v="0"/>
  </r>
  <r>
    <n v="2019"/>
    <s v="117"/>
    <s v="4470131"/>
    <m/>
    <n v="204.85"/>
    <s v="1375 - Balancing Operating Res"/>
    <n v="9"/>
    <m/>
    <s v="G0000117"/>
    <s v="PJM"/>
    <n v="0"/>
    <s v="2019-09-30"/>
    <s v="PJM_E_5346"/>
    <x v="0"/>
    <x v="0"/>
    <x v="0"/>
    <x v="0"/>
  </r>
  <r>
    <n v="2019"/>
    <s v="117"/>
    <s v="4470131"/>
    <m/>
    <n v="-1.82"/>
    <s v="1375A - Adj. to Balancing Oper"/>
    <n v="9"/>
    <m/>
    <s v="G0000117"/>
    <s v="PJM"/>
    <n v="0"/>
    <s v="2019-09-30"/>
    <s v="PJM_A_0424"/>
    <x v="0"/>
    <x v="0"/>
    <x v="0"/>
    <x v="0"/>
  </r>
  <r>
    <n v="2019"/>
    <s v="117"/>
    <s v="4470131"/>
    <m/>
    <n v="-11.16"/>
    <s v="1380 - Black Start Service Cha"/>
    <n v="9"/>
    <m/>
    <s v="G0000117"/>
    <s v="PJM"/>
    <n v="0"/>
    <s v="2019-09-01"/>
    <s v="PJM_ER0420"/>
    <x v="0"/>
    <x v="0"/>
    <x v="0"/>
    <x v="0"/>
  </r>
  <r>
    <n v="2019"/>
    <s v="117"/>
    <s v="4470131"/>
    <m/>
    <n v="11.16"/>
    <s v="1380 - Black Start Service Cha"/>
    <n v="9"/>
    <m/>
    <s v="G0000117"/>
    <s v="PJM"/>
    <n v="0"/>
    <s v="2019-09-30"/>
    <s v="PJM_A_0424"/>
    <x v="0"/>
    <x v="0"/>
    <x v="0"/>
    <x v="0"/>
  </r>
  <r>
    <n v="2019"/>
    <s v="117"/>
    <s v="4470131"/>
    <m/>
    <n v="9.6"/>
    <s v="1380 - Black Start Service Cha"/>
    <n v="9"/>
    <m/>
    <s v="G0000117"/>
    <s v="PJM"/>
    <n v="0"/>
    <s v="2019-09-30"/>
    <s v="PJM_E_5346"/>
    <x v="0"/>
    <x v="0"/>
    <x v="0"/>
    <x v="0"/>
  </r>
  <r>
    <n v="2019"/>
    <s v="117"/>
    <s v="4470131"/>
    <m/>
    <n v="1344.78"/>
    <s v="1400 - Load Reconciliation for"/>
    <n v="9"/>
    <m/>
    <s v="G0000117"/>
    <s v="PJM"/>
    <n v="0"/>
    <s v="2019-09-30"/>
    <s v="PJM_A_0424"/>
    <x v="0"/>
    <x v="0"/>
    <x v="0"/>
    <x v="0"/>
  </r>
  <r>
    <n v="2019"/>
    <s v="117"/>
    <s v="4470131"/>
    <m/>
    <n v="1477.8"/>
    <s v="1400 - Load Reconciliation for"/>
    <n v="9"/>
    <m/>
    <s v="G0000117"/>
    <s v="PJM"/>
    <n v="0"/>
    <s v="2019-09-30"/>
    <s v="PJM_E_5346"/>
    <x v="0"/>
    <x v="0"/>
    <x v="0"/>
    <x v="0"/>
  </r>
  <r>
    <n v="2019"/>
    <s v="117"/>
    <s v="4470131"/>
    <m/>
    <n v="7.44"/>
    <s v="1410 - Load Reconciliation for"/>
    <n v="9"/>
    <m/>
    <s v="G0000117"/>
    <s v="PJM"/>
    <n v="0"/>
    <s v="2019-09-30"/>
    <s v="PJM_A_0424"/>
    <x v="0"/>
    <x v="0"/>
    <x v="0"/>
    <x v="0"/>
  </r>
  <r>
    <n v="2019"/>
    <s v="117"/>
    <s v="4470131"/>
    <m/>
    <n v="-13.5"/>
    <s v="1410 - Load Reconciliation for"/>
    <n v="9"/>
    <m/>
    <s v="G0000117"/>
    <s v="PJM"/>
    <n v="0"/>
    <s v="2019-09-30"/>
    <s v="PJM_E_5346"/>
    <x v="0"/>
    <x v="0"/>
    <x v="0"/>
    <x v="0"/>
  </r>
  <r>
    <n v="2019"/>
    <s v="117"/>
    <s v="4470131"/>
    <m/>
    <n v="2.48"/>
    <s v="1420 - Load Reconciliation for"/>
    <n v="9"/>
    <m/>
    <s v="G0000117"/>
    <s v="PJM"/>
    <n v="0"/>
    <s v="2019-09-30"/>
    <s v="PJM_A_0424"/>
    <x v="0"/>
    <x v="0"/>
    <x v="0"/>
    <x v="0"/>
  </r>
  <r>
    <n v="2019"/>
    <s v="117"/>
    <s v="4470131"/>
    <m/>
    <n v="0.6"/>
    <s v="1420 - Load Reconciliation for"/>
    <n v="9"/>
    <m/>
    <s v="G0000117"/>
    <s v="PJM"/>
    <n v="0"/>
    <s v="2019-09-30"/>
    <s v="PJM_E_5346"/>
    <x v="0"/>
    <x v="0"/>
    <x v="0"/>
    <x v="0"/>
  </r>
  <r>
    <n v="2019"/>
    <s v="117"/>
    <s v="4470131"/>
    <m/>
    <n v="-0.31"/>
    <s v="1430 - Load Reconciliation for"/>
    <n v="9"/>
    <m/>
    <s v="G0000117"/>
    <s v="PJM"/>
    <n v="0"/>
    <s v="2019-09-30"/>
    <s v="PJM_A_0424"/>
    <x v="0"/>
    <x v="0"/>
    <x v="0"/>
    <x v="0"/>
  </r>
  <r>
    <n v="2019"/>
    <s v="117"/>
    <s v="4470131"/>
    <m/>
    <n v="15.5"/>
    <s v="1440 - Load Reconciliation for"/>
    <n v="9"/>
    <m/>
    <s v="G0000117"/>
    <s v="PJM"/>
    <n v="0"/>
    <s v="2019-09-30"/>
    <s v="PJM_A_0424"/>
    <x v="0"/>
    <x v="0"/>
    <x v="0"/>
    <x v="0"/>
  </r>
  <r>
    <n v="2019"/>
    <s v="117"/>
    <s v="4470131"/>
    <m/>
    <n v="12.9"/>
    <s v="1440 - Load Reconciliation for"/>
    <n v="9"/>
    <m/>
    <s v="G0000117"/>
    <s v="PJM"/>
    <n v="0"/>
    <s v="2019-09-30"/>
    <s v="PJM_E_5346"/>
    <x v="0"/>
    <x v="0"/>
    <x v="0"/>
    <x v="0"/>
  </r>
  <r>
    <n v="2019"/>
    <s v="117"/>
    <s v="4470131"/>
    <m/>
    <n v="-1.86"/>
    <s v="1441 - Load Reconciliation for"/>
    <n v="9"/>
    <m/>
    <s v="G0000117"/>
    <s v="PJM"/>
    <n v="0"/>
    <s v="2019-09-30"/>
    <s v="PJM_A_0424"/>
    <x v="0"/>
    <x v="0"/>
    <x v="0"/>
    <x v="0"/>
  </r>
  <r>
    <n v="2019"/>
    <s v="117"/>
    <s v="4470131"/>
    <m/>
    <n v="0.31"/>
    <s v="1444 - Load Reconciliation for"/>
    <n v="9"/>
    <m/>
    <s v="G0000117"/>
    <s v="PJM"/>
    <n v="0"/>
    <s v="2019-09-30"/>
    <s v="PJM_A_0424"/>
    <x v="0"/>
    <x v="0"/>
    <x v="0"/>
    <x v="0"/>
  </r>
  <r>
    <n v="2019"/>
    <s v="117"/>
    <s v="4470131"/>
    <m/>
    <n v="0.3"/>
    <s v="1444 - Load Reconciliation for"/>
    <n v="9"/>
    <m/>
    <s v="G0000117"/>
    <s v="PJM"/>
    <n v="0"/>
    <s v="2019-09-30"/>
    <s v="PJM_E_5346"/>
    <x v="0"/>
    <x v="0"/>
    <x v="0"/>
    <x v="0"/>
  </r>
  <r>
    <n v="2019"/>
    <s v="117"/>
    <s v="4470131"/>
    <m/>
    <n v="4.6500000000000004"/>
    <s v="1445 - Load Reconciliation for"/>
    <n v="9"/>
    <m/>
    <s v="G0000117"/>
    <s v="PJM"/>
    <n v="0"/>
    <s v="2019-09-30"/>
    <s v="PJM_A_0424"/>
    <x v="0"/>
    <x v="0"/>
    <x v="0"/>
    <x v="0"/>
  </r>
  <r>
    <n v="2019"/>
    <s v="117"/>
    <s v="4470131"/>
    <m/>
    <n v="3.9"/>
    <s v="1445 - Load Reconciliation for"/>
    <n v="9"/>
    <m/>
    <s v="G0000117"/>
    <s v="PJM"/>
    <n v="0"/>
    <s v="2019-09-30"/>
    <s v="PJM_E_5346"/>
    <x v="0"/>
    <x v="0"/>
    <x v="0"/>
    <x v="0"/>
  </r>
  <r>
    <n v="2019"/>
    <s v="117"/>
    <s v="4470131"/>
    <m/>
    <n v="0.93"/>
    <s v="1447 - Load Reconciliation for"/>
    <n v="9"/>
    <m/>
    <s v="G0000117"/>
    <s v="PJM"/>
    <n v="0"/>
    <s v="2019-09-30"/>
    <s v="PJM_A_0424"/>
    <x v="0"/>
    <x v="0"/>
    <x v="0"/>
    <x v="0"/>
  </r>
  <r>
    <n v="2019"/>
    <s v="117"/>
    <s v="4470131"/>
    <m/>
    <n v="0.6"/>
    <s v="1447 - Load Reconciliation for"/>
    <n v="9"/>
    <m/>
    <s v="G0000117"/>
    <s v="PJM"/>
    <n v="0"/>
    <s v="2019-09-30"/>
    <s v="PJM_E_5346"/>
    <x v="0"/>
    <x v="0"/>
    <x v="0"/>
    <x v="0"/>
  </r>
  <r>
    <n v="2019"/>
    <s v="117"/>
    <s v="4470131"/>
    <m/>
    <n v="1.24"/>
    <s v="1448 - Load Reconciliation for"/>
    <n v="9"/>
    <m/>
    <s v="G0000117"/>
    <s v="PJM"/>
    <n v="0"/>
    <s v="2019-09-30"/>
    <s v="PJM_A_0424"/>
    <x v="0"/>
    <x v="0"/>
    <x v="0"/>
    <x v="0"/>
  </r>
  <r>
    <n v="2019"/>
    <s v="117"/>
    <s v="4470131"/>
    <m/>
    <n v="1.2"/>
    <s v="1448 - Load Reconciliation for"/>
    <n v="9"/>
    <m/>
    <s v="G0000117"/>
    <s v="PJM"/>
    <n v="0"/>
    <s v="2019-09-30"/>
    <s v="PJM_E_5346"/>
    <x v="0"/>
    <x v="0"/>
    <x v="0"/>
    <x v="0"/>
  </r>
  <r>
    <n v="2019"/>
    <s v="117"/>
    <s v="4470131"/>
    <m/>
    <n v="3.1"/>
    <s v="1450 - Load Reconciliation for"/>
    <n v="9"/>
    <m/>
    <s v="G0000117"/>
    <s v="PJM"/>
    <n v="0"/>
    <s v="2019-09-30"/>
    <s v="PJM_A_0424"/>
    <x v="0"/>
    <x v="0"/>
    <x v="0"/>
    <x v="0"/>
  </r>
  <r>
    <n v="2019"/>
    <s v="117"/>
    <s v="4470131"/>
    <m/>
    <n v="2.4"/>
    <s v="1450 - Load Reconciliation for"/>
    <n v="9"/>
    <m/>
    <s v="G0000117"/>
    <s v="PJM"/>
    <n v="0"/>
    <s v="2019-09-30"/>
    <s v="PJM_E_5346"/>
    <x v="0"/>
    <x v="0"/>
    <x v="0"/>
    <x v="0"/>
  </r>
  <r>
    <n v="2019"/>
    <s v="117"/>
    <s v="4470131"/>
    <m/>
    <n v="5.27"/>
    <s v="1460 - Load Reconciliation for"/>
    <n v="9"/>
    <m/>
    <s v="G0000117"/>
    <s v="PJM"/>
    <n v="0"/>
    <s v="2019-09-30"/>
    <s v="PJM_A_0424"/>
    <x v="0"/>
    <x v="0"/>
    <x v="0"/>
    <x v="0"/>
  </r>
  <r>
    <n v="2019"/>
    <s v="117"/>
    <s v="4470131"/>
    <m/>
    <n v="5.0999999999999996"/>
    <s v="1460 - Load Reconciliation for"/>
    <n v="9"/>
    <m/>
    <s v="G0000117"/>
    <s v="PJM"/>
    <n v="0"/>
    <s v="2019-09-30"/>
    <s v="PJM_E_5346"/>
    <x v="0"/>
    <x v="0"/>
    <x v="0"/>
    <x v="0"/>
  </r>
  <r>
    <n v="2019"/>
    <s v="117"/>
    <s v="4470131"/>
    <m/>
    <n v="0.93"/>
    <s v="1470 - Load Reconciliation for"/>
    <n v="9"/>
    <m/>
    <s v="G0000117"/>
    <s v="PJM"/>
    <n v="0"/>
    <s v="2019-09-30"/>
    <s v="PJM_A_0424"/>
    <x v="0"/>
    <x v="0"/>
    <x v="0"/>
    <x v="0"/>
  </r>
  <r>
    <n v="2019"/>
    <s v="117"/>
    <s v="4470131"/>
    <m/>
    <n v="2.1"/>
    <s v="1470 - Load Reconciliation for"/>
    <n v="9"/>
    <m/>
    <s v="G0000117"/>
    <s v="PJM"/>
    <n v="0"/>
    <s v="2019-09-30"/>
    <s v="PJM_E_5346"/>
    <x v="0"/>
    <x v="0"/>
    <x v="0"/>
    <x v="0"/>
  </r>
  <r>
    <n v="2019"/>
    <s v="117"/>
    <s v="4470131"/>
    <m/>
    <n v="0.31"/>
    <s v="1472 - Load Reconciliation for"/>
    <n v="9"/>
    <m/>
    <s v="G0000117"/>
    <s v="PJM"/>
    <n v="0"/>
    <s v="2019-09-30"/>
    <s v="PJM_A_0424"/>
    <x v="0"/>
    <x v="0"/>
    <x v="0"/>
    <x v="0"/>
  </r>
  <r>
    <n v="2019"/>
    <s v="117"/>
    <s v="4470131"/>
    <m/>
    <n v="0.3"/>
    <s v="1472 - Load Reconciliation for"/>
    <n v="9"/>
    <m/>
    <s v="G0000117"/>
    <s v="PJM"/>
    <n v="0"/>
    <s v="2019-09-30"/>
    <s v="PJM_E_5346"/>
    <x v="0"/>
    <x v="0"/>
    <x v="0"/>
    <x v="0"/>
  </r>
  <r>
    <n v="2019"/>
    <s v="117"/>
    <s v="4470131"/>
    <m/>
    <n v="0.93"/>
    <s v="1475 - Load Reconciliation for"/>
    <n v="9"/>
    <m/>
    <s v="G0000117"/>
    <s v="PJM"/>
    <n v="0"/>
    <s v="2019-09-30"/>
    <s v="PJM_A_0424"/>
    <x v="0"/>
    <x v="0"/>
    <x v="0"/>
    <x v="0"/>
  </r>
  <r>
    <n v="2019"/>
    <s v="117"/>
    <s v="4470131"/>
    <m/>
    <n v="1.8"/>
    <s v="1475 - Load Reconciliation for"/>
    <n v="9"/>
    <m/>
    <s v="G0000117"/>
    <s v="PJM"/>
    <n v="0"/>
    <s v="2019-09-30"/>
    <s v="PJM_E_5346"/>
    <x v="0"/>
    <x v="0"/>
    <x v="0"/>
    <x v="0"/>
  </r>
  <r>
    <n v="2019"/>
    <s v="117"/>
    <s v="4470131"/>
    <m/>
    <n v="1.24"/>
    <s v="1478 - Load Reconciliation for"/>
    <n v="9"/>
    <m/>
    <s v="G0000117"/>
    <s v="PJM"/>
    <n v="0"/>
    <s v="2019-09-30"/>
    <s v="PJM_A_0424"/>
    <x v="0"/>
    <x v="0"/>
    <x v="0"/>
    <x v="0"/>
  </r>
  <r>
    <n v="2019"/>
    <s v="117"/>
    <s v="4470131"/>
    <m/>
    <n v="1.8"/>
    <s v="1478 - Load Reconciliation for"/>
    <n v="9"/>
    <m/>
    <s v="G0000117"/>
    <s v="PJM"/>
    <n v="0"/>
    <s v="2019-09-30"/>
    <s v="PJM_E_5346"/>
    <x v="0"/>
    <x v="0"/>
    <x v="0"/>
    <x v="0"/>
  </r>
  <r>
    <n v="2019"/>
    <s v="117"/>
    <s v="4470131"/>
    <m/>
    <n v="-29778.080000000002"/>
    <s v="1610 - Locational Reliability"/>
    <n v="9"/>
    <m/>
    <s v="G0000117"/>
    <s v="PJM"/>
    <n v="0"/>
    <s v="2019-09-01"/>
    <s v="PJM_ER0420"/>
    <x v="0"/>
    <x v="0"/>
    <x v="0"/>
    <x v="0"/>
  </r>
  <r>
    <n v="2019"/>
    <s v="117"/>
    <s v="4470131"/>
    <m/>
    <n v="29737.78"/>
    <s v="1610 - Locational Reliability"/>
    <n v="9"/>
    <m/>
    <s v="G0000117"/>
    <s v="PJM"/>
    <n v="0"/>
    <s v="2019-09-30"/>
    <s v="PJM_A_0424"/>
    <x v="0"/>
    <x v="0"/>
    <x v="0"/>
    <x v="0"/>
  </r>
  <r>
    <n v="2019"/>
    <s v="117"/>
    <s v="4470131"/>
    <m/>
    <n v="25240.9"/>
    <s v="1610 - Locational Reliability"/>
    <n v="9"/>
    <m/>
    <s v="G0000117"/>
    <s v="PJM"/>
    <n v="0"/>
    <s v="2019-09-30"/>
    <s v="PJM_E_5346"/>
    <x v="0"/>
    <x v="0"/>
    <x v="0"/>
    <x v="0"/>
  </r>
  <r>
    <n v="2019"/>
    <s v="117"/>
    <s v="4470131"/>
    <m/>
    <n v="34.409999999999997"/>
    <s v="2140 - Non-Firm Point-to-Point"/>
    <n v="9"/>
    <m/>
    <s v="G0000117"/>
    <s v="PJM"/>
    <n v="0"/>
    <s v="2019-09-01"/>
    <s v="PJM_ER0420"/>
    <x v="0"/>
    <x v="0"/>
    <x v="0"/>
    <x v="0"/>
  </r>
  <r>
    <n v="2019"/>
    <s v="117"/>
    <s v="4470131"/>
    <m/>
    <n v="-34.409999999999997"/>
    <s v="2140 - Non-Firm Point-to-Point"/>
    <n v="9"/>
    <m/>
    <s v="G0000117"/>
    <s v="PJM"/>
    <n v="0"/>
    <s v="2019-09-30"/>
    <s v="PJM_A_0424"/>
    <x v="0"/>
    <x v="0"/>
    <x v="0"/>
    <x v="0"/>
  </r>
  <r>
    <n v="2019"/>
    <s v="117"/>
    <s v="4470131"/>
    <m/>
    <n v="-14.4"/>
    <s v="2140 - Non-Firm Point-to-Point"/>
    <n v="9"/>
    <m/>
    <s v="G0000117"/>
    <s v="PJM"/>
    <n v="0"/>
    <s v="2019-09-30"/>
    <s v="PJM_E_5346"/>
    <x v="0"/>
    <x v="0"/>
    <x v="0"/>
    <x v="0"/>
  </r>
  <r>
    <n v="2019"/>
    <s v="117"/>
    <s v="4470131"/>
    <m/>
    <n v="-2.66"/>
    <s v="2140A - Adj. to Non-Firm Point"/>
    <n v="9"/>
    <m/>
    <s v="G0000117"/>
    <s v="PJM"/>
    <n v="0"/>
    <s v="2019-09-30"/>
    <s v="PJM_A_0424"/>
    <x v="0"/>
    <x v="0"/>
    <x v="0"/>
    <x v="0"/>
  </r>
  <r>
    <n v="2019"/>
    <s v="117"/>
    <s v="4470131"/>
    <m/>
    <n v="-286.35000000000002"/>
    <s v="2215 - Balancing Transmission"/>
    <n v="9"/>
    <m/>
    <s v="G0000117"/>
    <s v="PJM"/>
    <n v="0"/>
    <s v="2019-09-01"/>
    <s v="PJM_ER0420"/>
    <x v="0"/>
    <x v="0"/>
    <x v="0"/>
    <x v="0"/>
  </r>
  <r>
    <n v="2019"/>
    <s v="117"/>
    <s v="4470131"/>
    <m/>
    <n v="285.95999999999998"/>
    <s v="2215 - Balancing Transmission"/>
    <n v="9"/>
    <m/>
    <s v="G0000117"/>
    <s v="PJM"/>
    <n v="0"/>
    <s v="2019-09-30"/>
    <s v="PJM_A_0424"/>
    <x v="0"/>
    <x v="0"/>
    <x v="0"/>
    <x v="0"/>
  </r>
  <r>
    <n v="2019"/>
    <s v="117"/>
    <s v="4470131"/>
    <m/>
    <n v="1156.72"/>
    <s v="2215 - Balancing Transmission"/>
    <n v="9"/>
    <m/>
    <s v="G0000117"/>
    <s v="PJM"/>
    <n v="0"/>
    <s v="2019-09-30"/>
    <s v="PJM_E_5346"/>
    <x v="0"/>
    <x v="0"/>
    <x v="0"/>
    <x v="0"/>
  </r>
  <r>
    <n v="2019"/>
    <s v="117"/>
    <s v="4470131"/>
    <m/>
    <n v="-0.13"/>
    <s v="2215A - Balancing Transmission"/>
    <n v="9"/>
    <m/>
    <s v="G0000117"/>
    <s v="PJM"/>
    <n v="0"/>
    <s v="2019-09-30"/>
    <s v="PJM_A_0424"/>
    <x v="0"/>
    <x v="0"/>
    <x v="0"/>
    <x v="0"/>
  </r>
  <r>
    <n v="2019"/>
    <s v="117"/>
    <s v="4470131"/>
    <m/>
    <n v="900.38"/>
    <s v="2220 - Transmission Losses Cre"/>
    <n v="9"/>
    <m/>
    <s v="G0000117"/>
    <s v="PJM"/>
    <n v="0"/>
    <s v="2019-09-01"/>
    <s v="PJM_ER0420"/>
    <x v="0"/>
    <x v="0"/>
    <x v="0"/>
    <x v="0"/>
  </r>
  <r>
    <n v="2019"/>
    <s v="117"/>
    <s v="4470131"/>
    <m/>
    <n v="-899.2"/>
    <s v="2220 - Transmission Losses Cre"/>
    <n v="9"/>
    <m/>
    <s v="G0000117"/>
    <s v="PJM"/>
    <n v="0"/>
    <s v="2019-09-30"/>
    <s v="PJM_A_0424"/>
    <x v="0"/>
    <x v="0"/>
    <x v="0"/>
    <x v="0"/>
  </r>
  <r>
    <n v="2019"/>
    <s v="117"/>
    <s v="4470131"/>
    <m/>
    <n v="-559.67999999999995"/>
    <s v="2220 - Transmission Losses Cre"/>
    <n v="9"/>
    <m/>
    <s v="G0000117"/>
    <s v="PJM"/>
    <n v="0"/>
    <s v="2019-09-30"/>
    <s v="PJM_E_5346"/>
    <x v="0"/>
    <x v="0"/>
    <x v="0"/>
    <x v="0"/>
  </r>
  <r>
    <n v="2019"/>
    <s v="117"/>
    <s v="4470131"/>
    <m/>
    <n v="-0.65"/>
    <s v="2390A - Fuel Cost Policy Penal"/>
    <n v="9"/>
    <m/>
    <s v="G0000117"/>
    <s v="PJM"/>
    <n v="0"/>
    <s v="2019-09-30"/>
    <s v="PJM_A_0424"/>
    <x v="0"/>
    <x v="0"/>
    <x v="0"/>
    <x v="0"/>
  </r>
  <r>
    <n v="2019"/>
    <s v="117"/>
    <s v="4470131"/>
    <m/>
    <n v="7.13"/>
    <s v="2415 - Balancing Transmission"/>
    <n v="9"/>
    <m/>
    <s v="G0000117"/>
    <s v="PJM"/>
    <n v="0"/>
    <s v="2019-09-30"/>
    <s v="PJM_A_0424"/>
    <x v="0"/>
    <x v="0"/>
    <x v="0"/>
    <x v="0"/>
  </r>
  <r>
    <n v="2019"/>
    <s v="117"/>
    <s v="4470131"/>
    <m/>
    <n v="4.5"/>
    <s v="2415 - Balancing Transmission"/>
    <n v="9"/>
    <m/>
    <s v="G0000117"/>
    <s v="PJM"/>
    <n v="0"/>
    <s v="2019-09-30"/>
    <s v="PJM_E_5346"/>
    <x v="0"/>
    <x v="0"/>
    <x v="0"/>
    <x v="0"/>
  </r>
  <r>
    <n v="2019"/>
    <s v="117"/>
    <s v="4470131"/>
    <m/>
    <n v="-11.78"/>
    <s v="2420 - Load Reconciliation for"/>
    <n v="9"/>
    <m/>
    <s v="G0000117"/>
    <s v="PJM"/>
    <n v="0"/>
    <s v="2019-09-30"/>
    <s v="PJM_A_0424"/>
    <x v="0"/>
    <x v="0"/>
    <x v="0"/>
    <x v="0"/>
  </r>
  <r>
    <n v="2019"/>
    <s v="117"/>
    <s v="4470131"/>
    <m/>
    <n v="-16.2"/>
    <s v="2420 - Load Reconciliation for"/>
    <n v="9"/>
    <m/>
    <s v="G0000117"/>
    <s v="PJM"/>
    <n v="0"/>
    <s v="2019-09-30"/>
    <s v="PJM_E_5346"/>
    <x v="0"/>
    <x v="0"/>
    <x v="0"/>
    <x v="0"/>
  </r>
  <r>
    <n v="2019"/>
    <s v="117"/>
    <s v="4470131"/>
    <m/>
    <n v="825.43"/>
    <s v="2510 - Auction Revenue Rights"/>
    <n v="9"/>
    <m/>
    <s v="G0000117"/>
    <s v="PJM"/>
    <n v="0"/>
    <s v="2019-09-01"/>
    <s v="PJM_ER0420"/>
    <x v="0"/>
    <x v="0"/>
    <x v="0"/>
    <x v="0"/>
  </r>
  <r>
    <n v="2019"/>
    <s v="117"/>
    <s v="4470131"/>
    <m/>
    <n v="-824.33"/>
    <s v="2510 - Auction Revenue Rights"/>
    <n v="9"/>
    <m/>
    <s v="G0000117"/>
    <s v="PJM"/>
    <n v="0"/>
    <s v="2019-09-30"/>
    <s v="PJM_A_0424"/>
    <x v="0"/>
    <x v="0"/>
    <x v="0"/>
    <x v="0"/>
  </r>
  <r>
    <n v="2019"/>
    <s v="117"/>
    <s v="4470131"/>
    <m/>
    <n v="-694.44"/>
    <s v="2510 - Auction Revenue Rights"/>
    <n v="9"/>
    <m/>
    <s v="G0000117"/>
    <s v="PJM"/>
    <n v="0"/>
    <s v="2019-09-30"/>
    <s v="PJM_E_5346"/>
    <x v="0"/>
    <x v="0"/>
    <x v="0"/>
    <x v="0"/>
  </r>
  <r>
    <n v="2019"/>
    <s v="117"/>
    <s v="4470131"/>
    <m/>
    <n v="1.24"/>
    <s v="2661 - Capacity Resource Defic"/>
    <n v="9"/>
    <m/>
    <s v="G0000117"/>
    <s v="PJM"/>
    <n v="0"/>
    <s v="2019-09-01"/>
    <s v="PJM_ER0420"/>
    <x v="0"/>
    <x v="0"/>
    <x v="0"/>
    <x v="0"/>
  </r>
  <r>
    <n v="2019"/>
    <s v="117"/>
    <s v="4470131"/>
    <m/>
    <n v="-1.24"/>
    <s v="2661 - Capacity Resource Defic"/>
    <n v="9"/>
    <m/>
    <s v="G0000117"/>
    <s v="PJM"/>
    <n v="0"/>
    <s v="2019-09-30"/>
    <s v="PJM_A_0424"/>
    <x v="0"/>
    <x v="0"/>
    <x v="0"/>
    <x v="0"/>
  </r>
  <r>
    <n v="2019"/>
    <s v="117"/>
    <s v="4470131"/>
    <m/>
    <n v="-1.32"/>
    <s v="2661 - Capacity Resource Defic"/>
    <n v="9"/>
    <m/>
    <s v="G0000117"/>
    <s v="PJM"/>
    <n v="0"/>
    <s v="2019-09-30"/>
    <s v="PJM_E_5346"/>
    <x v="0"/>
    <x v="0"/>
    <x v="0"/>
    <x v="0"/>
  </r>
  <r>
    <n v="2019"/>
    <s v="117"/>
    <s v="4470131"/>
    <m/>
    <n v="0.05"/>
    <s v="PJM (PAR) Adjustments"/>
    <n v="9"/>
    <m/>
    <s v="G0000117"/>
    <s v="PJM"/>
    <n v="0"/>
    <s v="2019-09-30"/>
    <s v="PJMMISCPAR"/>
    <x v="0"/>
    <x v="0"/>
    <x v="0"/>
    <x v="0"/>
  </r>
  <r>
    <n v="2019"/>
    <s v="117"/>
    <s v="4470131"/>
    <m/>
    <n v="-30.77"/>
    <s v="PJM (PAR) Adjustments"/>
    <n v="9"/>
    <s v="KWH"/>
    <s v="G0000117"/>
    <s v="PJM"/>
    <n v="59665"/>
    <s v="2019-09-30"/>
    <s v="PJM_PAR_A"/>
    <x v="0"/>
    <x v="0"/>
    <x v="0"/>
    <x v="0"/>
  </r>
  <r>
    <n v="2019"/>
    <s v="117"/>
    <s v="4470131"/>
    <m/>
    <n v="0"/>
    <s v="PJM (PAR) Adjustments"/>
    <n v="9"/>
    <s v="KWH"/>
    <s v="G0000117"/>
    <s v="PJM"/>
    <n v="48912"/>
    <s v="2019-09-30"/>
    <s v="PJM_PAR_E"/>
    <x v="0"/>
    <x v="0"/>
    <x v="0"/>
    <x v="0"/>
  </r>
  <r>
    <n v="2019"/>
    <s v="117"/>
    <s v="4470143"/>
    <m/>
    <n v="45.94"/>
    <s v="Broker Comm - Actual"/>
    <n v="9"/>
    <m/>
    <s v="G0000117"/>
    <s v="AMRX2"/>
    <n v="0"/>
    <s v="2019-09-30"/>
    <s v="CA0420"/>
    <x v="0"/>
    <x v="0"/>
    <x v="1"/>
    <x v="0"/>
  </r>
  <r>
    <n v="2019"/>
    <s v="117"/>
    <s v="4470143"/>
    <m/>
    <n v="29.24"/>
    <s v="Broker Comm - Actual"/>
    <n v="9"/>
    <m/>
    <s v="G0000117"/>
    <s v="APBE2"/>
    <n v="0"/>
    <s v="2019-09-30"/>
    <s v="CA0420"/>
    <x v="0"/>
    <x v="0"/>
    <x v="2"/>
    <x v="0"/>
  </r>
  <r>
    <n v="2019"/>
    <s v="117"/>
    <s v="4470143"/>
    <m/>
    <n v="32.630000000000003"/>
    <s v="Broker Comm - Actual"/>
    <n v="9"/>
    <m/>
    <s v="G0000117"/>
    <s v="ICET2"/>
    <n v="0"/>
    <s v="2019-09-30"/>
    <s v="CA0420"/>
    <x v="0"/>
    <x v="0"/>
    <x v="13"/>
    <x v="0"/>
  </r>
  <r>
    <n v="2019"/>
    <s v="117"/>
    <s v="4470143"/>
    <m/>
    <n v="58.47"/>
    <s v="Broker Comm - Actual"/>
    <n v="9"/>
    <m/>
    <s v="G0000117"/>
    <s v="PREE2"/>
    <n v="0"/>
    <s v="2019-09-30"/>
    <s v="CA0420"/>
    <x v="0"/>
    <x v="0"/>
    <x v="5"/>
    <x v="0"/>
  </r>
  <r>
    <n v="2019"/>
    <s v="117"/>
    <s v="4470143"/>
    <m/>
    <n v="133.82"/>
    <s v="Mizuho - Power - Comm &amp; Fees"/>
    <n v="9"/>
    <m/>
    <s v="G0000117"/>
    <s v="MSUI2"/>
    <n v="0"/>
    <s v="2019-09-30"/>
    <s v="MIZ_FUT"/>
    <x v="0"/>
    <x v="0"/>
    <x v="18"/>
    <x v="0"/>
  </r>
  <r>
    <n v="2019"/>
    <s v="117"/>
    <s v="4470143"/>
    <m/>
    <n v="-340.7"/>
    <s v="RBC &amp; Mizuho Power Accruals"/>
    <n v="9"/>
    <m/>
    <s v="G0000117"/>
    <s v="MSUI2"/>
    <n v="0"/>
    <s v="2019-09-30"/>
    <s v="RBC_MIZ_A"/>
    <x v="0"/>
    <x v="0"/>
    <x v="18"/>
    <x v="0"/>
  </r>
  <r>
    <n v="2019"/>
    <s v="117"/>
    <s v="4470143"/>
    <m/>
    <n v="-171.85"/>
    <s v="RBC &amp; Mizuho Power Accruals"/>
    <n v="9"/>
    <m/>
    <s v="G0000117"/>
    <s v="RBCC2"/>
    <n v="0"/>
    <s v="2019-09-30"/>
    <s v="RBC_MIZ_A"/>
    <x v="0"/>
    <x v="0"/>
    <x v="19"/>
    <x v="0"/>
  </r>
  <r>
    <n v="2019"/>
    <s v="117"/>
    <s v="4470143"/>
    <m/>
    <n v="340.7"/>
    <s v="RBC &amp; Mizuho Power Accruals"/>
    <n v="9"/>
    <m/>
    <s v="G0000117"/>
    <s v="WELF2"/>
    <n v="0"/>
    <s v="2019-09-30"/>
    <s v="RBC_MIZ_A"/>
    <x v="0"/>
    <x v="0"/>
    <x v="20"/>
    <x v="0"/>
  </r>
  <r>
    <n v="2019"/>
    <s v="117"/>
    <s v="4470143"/>
    <m/>
    <n v="-24564.09"/>
    <s v="RBC - Power - Gains &amp; Losses"/>
    <n v="9"/>
    <m/>
    <s v="G0000117"/>
    <s v="RBCC2"/>
    <n v="0"/>
    <s v="2019-09-30"/>
    <s v="RBC_FUT"/>
    <x v="0"/>
    <x v="0"/>
    <x v="19"/>
    <x v="0"/>
  </r>
  <r>
    <n v="2019"/>
    <s v="117"/>
    <s v="4470143"/>
    <m/>
    <n v="-56238.67"/>
    <s v="Re-book Actual CESR Ratio"/>
    <n v="9"/>
    <m/>
    <s v="G0000117"/>
    <s v="MSUI2"/>
    <n v="0"/>
    <s v="2019-09-30"/>
    <s v="CESR_REC"/>
    <x v="0"/>
    <x v="0"/>
    <x v="18"/>
    <x v="0"/>
  </r>
  <r>
    <n v="2019"/>
    <s v="117"/>
    <s v="4470143"/>
    <m/>
    <n v="-299317.67"/>
    <s v="Re-book Actual CESR Ratio"/>
    <n v="9"/>
    <m/>
    <s v="G0000117"/>
    <s v="RBCC2"/>
    <n v="0"/>
    <s v="2019-09-30"/>
    <s v="CESR_REC"/>
    <x v="0"/>
    <x v="0"/>
    <x v="19"/>
    <x v="0"/>
  </r>
  <r>
    <n v="2019"/>
    <s v="117"/>
    <s v="4470143"/>
    <m/>
    <n v="-123269.47"/>
    <s v="Re-book Actual CESR Ratio"/>
    <n v="9"/>
    <m/>
    <s v="G0000117"/>
    <s v="WELF2"/>
    <n v="0"/>
    <s v="2019-09-30"/>
    <s v="CESR_REC"/>
    <x v="0"/>
    <x v="0"/>
    <x v="20"/>
    <x v="0"/>
  </r>
  <r>
    <n v="2019"/>
    <s v="117"/>
    <s v="4470143"/>
    <m/>
    <n v="55040.57"/>
    <s v="Reverse Estimated CESR Ratio"/>
    <n v="9"/>
    <m/>
    <s v="G0000117"/>
    <s v="MSUI2"/>
    <n v="0"/>
    <s v="2019-09-30"/>
    <s v="CESR_REC"/>
    <x v="0"/>
    <x v="0"/>
    <x v="18"/>
    <x v="0"/>
  </r>
  <r>
    <n v="2019"/>
    <s v="117"/>
    <s v="4470143"/>
    <m/>
    <n v="292941.09999999998"/>
    <s v="Reverse Estimated CESR Ratio"/>
    <n v="9"/>
    <m/>
    <s v="G0000117"/>
    <s v="RBCC2"/>
    <n v="0"/>
    <s v="2019-09-30"/>
    <s v="CESR_REC"/>
    <x v="0"/>
    <x v="0"/>
    <x v="19"/>
    <x v="0"/>
  </r>
  <r>
    <n v="2019"/>
    <s v="117"/>
    <s v="4470143"/>
    <m/>
    <n v="120643.34"/>
    <s v="Reverse Estimated CESR Ratio"/>
    <n v="9"/>
    <m/>
    <s v="G0000117"/>
    <s v="WELF2"/>
    <n v="0"/>
    <s v="2019-09-30"/>
    <s v="CESR_REC"/>
    <x v="0"/>
    <x v="0"/>
    <x v="20"/>
    <x v="0"/>
  </r>
  <r>
    <n v="2019"/>
    <s v="117"/>
    <s v="4470143"/>
    <m/>
    <n v="261.74"/>
    <s v="WELF - Power - Comm &amp; Fees"/>
    <n v="9"/>
    <m/>
    <s v="G0000117"/>
    <s v="WELF2"/>
    <n v="0"/>
    <s v="2019-09-30"/>
    <s v="WEL_FUT"/>
    <x v="0"/>
    <x v="0"/>
    <x v="20"/>
    <x v="0"/>
  </r>
  <r>
    <n v="2019"/>
    <s v="117"/>
    <s v="4470150"/>
    <m/>
    <n v="33.18"/>
    <s v="ACT - NITS 30.9"/>
    <n v="9"/>
    <m/>
    <s v="G0000117"/>
    <s v="PJM"/>
    <n v="0"/>
    <s v="2019-09-30"/>
    <s v="PJMTR_ACT"/>
    <x v="2"/>
    <x v="1"/>
    <x v="24"/>
    <x v="3"/>
  </r>
  <r>
    <n v="2019"/>
    <s v="117"/>
    <s v="4470150"/>
    <m/>
    <n v="13428.39"/>
    <s v="ACT - SCHEDULE 1A DISPATCH"/>
    <n v="9"/>
    <m/>
    <s v="G0000117"/>
    <s v="PJM"/>
    <n v="0"/>
    <s v="2019-09-30"/>
    <s v="PJMTR_ACT"/>
    <x v="2"/>
    <x v="1"/>
    <x v="24"/>
    <x v="3"/>
  </r>
  <r>
    <n v="2019"/>
    <s v="117"/>
    <s v="4470150"/>
    <m/>
    <n v="373.51"/>
    <s v="ACT-BUCKEYE EXP"/>
    <n v="9"/>
    <m/>
    <s v="G0000117"/>
    <s v="PJM"/>
    <n v="0"/>
    <s v="2019-09-30"/>
    <s v="PJMTR_N_A"/>
    <x v="2"/>
    <x v="1"/>
    <x v="24"/>
    <x v="3"/>
  </r>
  <r>
    <n v="2019"/>
    <s v="117"/>
    <s v="4470150"/>
    <m/>
    <n v="1579.91"/>
    <s v="ACT-ENHANCMTS EXP"/>
    <n v="9"/>
    <m/>
    <s v="G0000117"/>
    <s v="PJM"/>
    <n v="0"/>
    <s v="2019-09-30"/>
    <s v="PJMTR_N_A"/>
    <x v="2"/>
    <x v="1"/>
    <x v="24"/>
    <x v="3"/>
  </r>
  <r>
    <n v="2019"/>
    <s v="117"/>
    <s v="4470150"/>
    <m/>
    <n v="8223.6"/>
    <s v="ACT-FR ENHANCMTS EXP"/>
    <n v="9"/>
    <m/>
    <s v="G0000117"/>
    <s v="PJM"/>
    <n v="0"/>
    <s v="2019-09-30"/>
    <s v="PJMTR_ACT"/>
    <x v="2"/>
    <x v="1"/>
    <x v="24"/>
    <x v="3"/>
  </r>
  <r>
    <n v="2019"/>
    <s v="117"/>
    <s v="4470150"/>
    <m/>
    <n v="-7.25"/>
    <s v="ACT-FR NITS EXP"/>
    <n v="9"/>
    <m/>
    <s v="G0000117"/>
    <s v="PJM"/>
    <n v="0"/>
    <s v="2019-09-01"/>
    <s v="PJMTRMD_E"/>
    <x v="2"/>
    <x v="1"/>
    <x v="24"/>
    <x v="3"/>
  </r>
  <r>
    <n v="2019"/>
    <s v="117"/>
    <s v="4470150"/>
    <m/>
    <n v="-20.38"/>
    <s v="ACT-FR NITS EXP"/>
    <n v="9"/>
    <m/>
    <s v="G0000117"/>
    <s v="PJM"/>
    <n v="0"/>
    <s v="2019-09-01"/>
    <s v="PJMTRPA_E"/>
    <x v="2"/>
    <x v="1"/>
    <x v="24"/>
    <x v="3"/>
  </r>
  <r>
    <n v="2019"/>
    <s v="117"/>
    <s v="4470150"/>
    <m/>
    <n v="-579.29"/>
    <s v="ACT-FR NITS EXP"/>
    <n v="9"/>
    <m/>
    <s v="G0000117"/>
    <s v="PJM"/>
    <n v="0"/>
    <s v="2019-09-01"/>
    <s v="PJMTRWV_E"/>
    <x v="2"/>
    <x v="1"/>
    <x v="24"/>
    <x v="3"/>
  </r>
  <r>
    <n v="2019"/>
    <s v="117"/>
    <s v="4470150"/>
    <m/>
    <n v="7.25"/>
    <s v="ACT-FR NITS EXP"/>
    <n v="9"/>
    <m/>
    <s v="G0000117"/>
    <s v="PJM"/>
    <n v="0"/>
    <s v="2019-09-30"/>
    <s v="PJMTRMD_A"/>
    <x v="2"/>
    <x v="1"/>
    <x v="24"/>
    <x v="3"/>
  </r>
  <r>
    <n v="2019"/>
    <s v="117"/>
    <s v="4470150"/>
    <m/>
    <n v="7.25"/>
    <s v="ACT-FR NITS EXP"/>
    <n v="9"/>
    <m/>
    <s v="G0000117"/>
    <s v="PJM"/>
    <n v="0"/>
    <s v="2019-09-30"/>
    <s v="PJMTRMD_E"/>
    <x v="2"/>
    <x v="1"/>
    <x v="24"/>
    <x v="3"/>
  </r>
  <r>
    <n v="2019"/>
    <s v="117"/>
    <s v="4470150"/>
    <m/>
    <n v="20.38"/>
    <s v="ACT-FR NITS EXP"/>
    <n v="9"/>
    <m/>
    <s v="G0000117"/>
    <s v="PJM"/>
    <n v="0"/>
    <s v="2019-09-30"/>
    <s v="PJMTRPA_A"/>
    <x v="2"/>
    <x v="1"/>
    <x v="24"/>
    <x v="3"/>
  </r>
  <r>
    <n v="2019"/>
    <s v="117"/>
    <s v="4470150"/>
    <m/>
    <n v="20.38"/>
    <s v="ACT-FR NITS EXP"/>
    <n v="9"/>
    <m/>
    <s v="G0000117"/>
    <s v="PJM"/>
    <n v="0"/>
    <s v="2019-09-30"/>
    <s v="PJMTRPA_E"/>
    <x v="2"/>
    <x v="1"/>
    <x v="24"/>
    <x v="3"/>
  </r>
  <r>
    <n v="2019"/>
    <s v="117"/>
    <s v="4470150"/>
    <m/>
    <n v="579.29"/>
    <s v="ACT-FR NITS EXP"/>
    <n v="9"/>
    <m/>
    <s v="G0000117"/>
    <s v="PJM"/>
    <n v="0"/>
    <s v="2019-09-30"/>
    <s v="PJMTRWV_A"/>
    <x v="2"/>
    <x v="1"/>
    <x v="24"/>
    <x v="3"/>
  </r>
  <r>
    <n v="2019"/>
    <s v="117"/>
    <s v="4470150"/>
    <m/>
    <n v="579.29"/>
    <s v="ACT-FR NITS EXP"/>
    <n v="9"/>
    <m/>
    <s v="G0000117"/>
    <s v="PJM"/>
    <n v="0"/>
    <s v="2019-09-30"/>
    <s v="PJMTRWV_E"/>
    <x v="2"/>
    <x v="1"/>
    <x v="24"/>
    <x v="3"/>
  </r>
  <r>
    <n v="2019"/>
    <s v="117"/>
    <s v="4470150"/>
    <m/>
    <n v="56889.64"/>
    <s v="ACT-FR NITS EXPENSE"/>
    <n v="9"/>
    <m/>
    <s v="G0000117"/>
    <s v="PJM"/>
    <n v="0"/>
    <s v="2019-09-30"/>
    <s v="PJMTR_ACT"/>
    <x v="2"/>
    <x v="1"/>
    <x v="24"/>
    <x v="3"/>
  </r>
  <r>
    <n v="2019"/>
    <s v="117"/>
    <s v="4470150"/>
    <m/>
    <n v="63081.66"/>
    <s v="ACT-NITS EXP"/>
    <n v="9"/>
    <m/>
    <s v="G0000117"/>
    <s v="PJM"/>
    <n v="0"/>
    <s v="2019-09-30"/>
    <s v="PJMTR_N_A"/>
    <x v="2"/>
    <x v="1"/>
    <x v="24"/>
    <x v="3"/>
  </r>
  <r>
    <n v="2019"/>
    <s v="117"/>
    <s v="4470150"/>
    <m/>
    <n v="808"/>
    <s v="ACT-PWR FACTOR EXP"/>
    <n v="9"/>
    <m/>
    <s v="G0000117"/>
    <s v="PJM"/>
    <n v="0"/>
    <s v="2019-09-30"/>
    <s v="PJMTR_N_A"/>
    <x v="2"/>
    <x v="1"/>
    <x v="24"/>
    <x v="3"/>
  </r>
  <r>
    <n v="2019"/>
    <s v="117"/>
    <s v="4470150"/>
    <m/>
    <n v="212.81"/>
    <s v="ACT-TRANSM OWNER EXP"/>
    <n v="9"/>
    <m/>
    <s v="G0000117"/>
    <s v="PJM"/>
    <n v="0"/>
    <s v="2019-09-30"/>
    <s v="PJMTR_N_A"/>
    <x v="2"/>
    <x v="1"/>
    <x v="24"/>
    <x v="3"/>
  </r>
  <r>
    <n v="2019"/>
    <s v="117"/>
    <s v="4470150"/>
    <m/>
    <n v="-33.18"/>
    <s v="EST - NITS 30.9"/>
    <n v="9"/>
    <m/>
    <s v="G0000117"/>
    <s v="PJM"/>
    <n v="0"/>
    <s v="2019-09-01"/>
    <s v="PJMTR_EST"/>
    <x v="2"/>
    <x v="1"/>
    <x v="24"/>
    <x v="3"/>
  </r>
  <r>
    <n v="2019"/>
    <s v="117"/>
    <s v="4470150"/>
    <m/>
    <n v="33.18"/>
    <s v="EST - NITS 30.9"/>
    <n v="9"/>
    <m/>
    <s v="G0000117"/>
    <s v="PJM"/>
    <n v="0"/>
    <s v="2019-09-30"/>
    <s v="PJMTR_EST"/>
    <x v="2"/>
    <x v="1"/>
    <x v="24"/>
    <x v="3"/>
  </r>
  <r>
    <n v="2019"/>
    <s v="117"/>
    <s v="4470150"/>
    <m/>
    <n v="-245.61"/>
    <s v="EST - SCHEDULE 1A DISPATCH"/>
    <n v="9"/>
    <m/>
    <s v="G0000117"/>
    <s v="PJM"/>
    <n v="0"/>
    <s v="2019-09-01"/>
    <s v="PJMTR_EST"/>
    <x v="2"/>
    <x v="1"/>
    <x v="24"/>
    <x v="3"/>
  </r>
  <r>
    <n v="2019"/>
    <s v="117"/>
    <s v="4470150"/>
    <m/>
    <n v="233.97"/>
    <s v="EST - SCHEDULE 1A DISPATCH"/>
    <n v="9"/>
    <m/>
    <s v="G0000117"/>
    <s v="PJM"/>
    <n v="0"/>
    <s v="2019-09-30"/>
    <s v="PJMTR_EST"/>
    <x v="2"/>
    <x v="1"/>
    <x v="24"/>
    <x v="3"/>
  </r>
  <r>
    <n v="2019"/>
    <s v="117"/>
    <s v="4470150"/>
    <m/>
    <n v="-8223.6"/>
    <s v="EST-FR ENHANCMTS EXP"/>
    <n v="9"/>
    <m/>
    <s v="G0000117"/>
    <s v="PJM"/>
    <n v="0"/>
    <s v="2019-09-01"/>
    <s v="PJMTR_EST"/>
    <x v="2"/>
    <x v="1"/>
    <x v="24"/>
    <x v="3"/>
  </r>
  <r>
    <n v="2019"/>
    <s v="117"/>
    <s v="4470150"/>
    <m/>
    <n v="8223.6"/>
    <s v="EST-FR ENHANCMTS EXP"/>
    <n v="9"/>
    <m/>
    <s v="G0000117"/>
    <s v="PJM"/>
    <n v="0"/>
    <s v="2019-09-30"/>
    <s v="PJMTR_EST"/>
    <x v="2"/>
    <x v="1"/>
    <x v="24"/>
    <x v="3"/>
  </r>
  <r>
    <n v="2019"/>
    <s v="117"/>
    <s v="4470150"/>
    <m/>
    <n v="-56889.64"/>
    <s v="EST-FR NITS EXPENSE"/>
    <n v="9"/>
    <m/>
    <s v="G0000117"/>
    <s v="PJM"/>
    <n v="0"/>
    <s v="2019-09-01"/>
    <s v="PJMTR_EST"/>
    <x v="2"/>
    <x v="1"/>
    <x v="24"/>
    <x v="3"/>
  </r>
  <r>
    <n v="2019"/>
    <s v="117"/>
    <s v="4470150"/>
    <m/>
    <n v="55053.42"/>
    <s v="EST-FR NITS EXPENSE"/>
    <n v="9"/>
    <m/>
    <s v="G0000117"/>
    <s v="PJM"/>
    <n v="0"/>
    <s v="2019-09-30"/>
    <s v="PJMTR_EST"/>
    <x v="2"/>
    <x v="1"/>
    <x v="24"/>
    <x v="3"/>
  </r>
  <r>
    <n v="2019"/>
    <s v="117"/>
    <s v="4470150"/>
    <m/>
    <n v="-194.36"/>
    <s v="Formula Rate Expenses"/>
    <n v="9"/>
    <m/>
    <s v="G0000117"/>
    <s v="PJM"/>
    <n v="0"/>
    <s v="2019-09-01"/>
    <s v="PJM_TEA_E"/>
    <x v="2"/>
    <x v="1"/>
    <x v="24"/>
    <x v="3"/>
  </r>
  <r>
    <n v="2019"/>
    <s v="117"/>
    <s v="4470150"/>
    <m/>
    <n v="208.89"/>
    <s v="Formula Rate Expenses"/>
    <n v="9"/>
    <m/>
    <s v="G0000117"/>
    <s v="PJM"/>
    <n v="0"/>
    <s v="2019-09-30"/>
    <s v="PJM_TEA_A"/>
    <x v="2"/>
    <x v="1"/>
    <x v="24"/>
    <x v="3"/>
  </r>
  <r>
    <n v="2019"/>
    <s v="117"/>
    <s v="4470150"/>
    <m/>
    <n v="208.89"/>
    <s v="Formula Rate Expenses"/>
    <n v="9"/>
    <m/>
    <s v="G0000117"/>
    <s v="PJM"/>
    <n v="0"/>
    <s v="2019-09-30"/>
    <s v="PJM_TEA_E"/>
    <x v="2"/>
    <x v="1"/>
    <x v="24"/>
    <x v="3"/>
  </r>
  <r>
    <n v="2019"/>
    <s v="117"/>
    <s v="4470150"/>
    <m/>
    <n v="1961.3"/>
    <s v="PJM PROV FOR REFUND"/>
    <n v="9"/>
    <m/>
    <s v="G0000117"/>
    <s v="PJM"/>
    <n v="0"/>
    <s v="2019-09-30"/>
    <s v="PJMTR_PROV"/>
    <x v="2"/>
    <x v="1"/>
    <x v="24"/>
    <x v="3"/>
  </r>
  <r>
    <n v="2019"/>
    <s v="117"/>
    <s v="4470150"/>
    <m/>
    <n v="714.98"/>
    <s v="PJM PROV FOR REFUND"/>
    <n v="9"/>
    <m/>
    <s v="G0000117"/>
    <s v="PJM"/>
    <n v="0"/>
    <s v="2019-09-30"/>
    <s v="PJM_PROV"/>
    <x v="2"/>
    <x v="1"/>
    <x v="24"/>
    <x v="3"/>
  </r>
  <r>
    <n v="2019"/>
    <s v="117"/>
    <s v="4470150"/>
    <m/>
    <n v="-66193.27"/>
    <s v="RECORD ESTIMATED PJM REVENUE"/>
    <n v="9"/>
    <m/>
    <s v="G0000117"/>
    <s v="PJM"/>
    <n v="0"/>
    <s v="2019-09-01"/>
    <s v="PJMTR_N_E"/>
    <x v="2"/>
    <x v="1"/>
    <x v="24"/>
    <x v="3"/>
  </r>
  <r>
    <n v="2019"/>
    <s v="117"/>
    <s v="4470150"/>
    <m/>
    <n v="63998.86"/>
    <s v="RECORD ESTIMATED PJM REVENUE"/>
    <n v="9"/>
    <m/>
    <s v="G0000117"/>
    <s v="PJM"/>
    <n v="0"/>
    <s v="2019-09-30"/>
    <s v="PJMTR_N_E"/>
    <x v="2"/>
    <x v="1"/>
    <x v="24"/>
    <x v="3"/>
  </r>
  <r>
    <n v="2019"/>
    <s v="117"/>
    <s v="4470151"/>
    <s v="250"/>
    <n v="-29.39"/>
    <s v="AEPSC-AUC MAR 2018 12 MO"/>
    <n v="9"/>
    <s v="KWH"/>
    <s v="G0000117"/>
    <s v="OHPA2"/>
    <n v="0"/>
    <s v="2019-09-30"/>
    <s v="EP8OHAUCT"/>
    <x v="0"/>
    <x v="0"/>
    <x v="25"/>
    <x v="0"/>
  </r>
  <r>
    <n v="2019"/>
    <s v="117"/>
    <s v="4470151"/>
    <s v="250"/>
    <n v="93218.48"/>
    <s v="AEPSC-AUC MAR 2018 24 MO"/>
    <n v="9"/>
    <s v="KWH"/>
    <s v="G0000117"/>
    <s v="OHPA2"/>
    <n v="1930388.88"/>
    <s v="2019-09-01"/>
    <s v="EPOHAUCT"/>
    <x v="0"/>
    <x v="0"/>
    <x v="25"/>
    <x v="0"/>
  </r>
  <r>
    <n v="2019"/>
    <s v="117"/>
    <s v="4470151"/>
    <s v="250"/>
    <n v="-93277.25"/>
    <s v="AEPSC-AUC MAR 2018 24 MO"/>
    <n v="9"/>
    <s v="KWH"/>
    <s v="G0000117"/>
    <s v="OHPA2"/>
    <n v="-1930388.88"/>
    <s v="2019-09-30"/>
    <s v="EP8OHAUCT"/>
    <x v="0"/>
    <x v="0"/>
    <x v="25"/>
    <x v="0"/>
  </r>
  <r>
    <n v="2019"/>
    <s v="117"/>
    <s v="4470151"/>
    <s v="250"/>
    <n v="-87931.45"/>
    <s v="AEPSC-AUC MAR 2018 24 MO"/>
    <n v="9"/>
    <s v="KWH"/>
    <s v="G0000117"/>
    <s v="OHPA2"/>
    <n v="-1820903.93"/>
    <s v="2019-09-30"/>
    <s v="EPOHAUCT"/>
    <x v="0"/>
    <x v="0"/>
    <x v="25"/>
    <x v="0"/>
  </r>
  <r>
    <n v="2019"/>
    <s v="117"/>
    <s v="4470151"/>
    <s v="250"/>
    <n v="135021.03"/>
    <s v="AEPSC-AUC MAR 2019 12 MO"/>
    <n v="9"/>
    <s v="KWH"/>
    <s v="G0000117"/>
    <s v="OHPA2"/>
    <n v="2895582.97"/>
    <s v="2019-09-01"/>
    <s v="EPOHAUCT"/>
    <x v="0"/>
    <x v="0"/>
    <x v="25"/>
    <x v="0"/>
  </r>
  <r>
    <n v="2019"/>
    <s v="117"/>
    <s v="4470151"/>
    <s v="250"/>
    <n v="-135021.03"/>
    <s v="AEPSC-AUC MAR 2019 12 MO"/>
    <n v="9"/>
    <s v="KWH"/>
    <s v="G0000117"/>
    <s v="OHPA2"/>
    <n v="-2895582.97"/>
    <s v="2019-09-30"/>
    <s v="EP8OHAUCT"/>
    <x v="0"/>
    <x v="0"/>
    <x v="25"/>
    <x v="0"/>
  </r>
  <r>
    <n v="2019"/>
    <s v="117"/>
    <s v="4470151"/>
    <s v="250"/>
    <n v="-127363.1"/>
    <s v="AEPSC-AUC MAR 2019 12 MO"/>
    <n v="9"/>
    <s v="KWH"/>
    <s v="G0000117"/>
    <s v="OHPA2"/>
    <n v="-2731355.36"/>
    <s v="2019-09-30"/>
    <s v="EPOHAUCT"/>
    <x v="0"/>
    <x v="0"/>
    <x v="25"/>
    <x v="0"/>
  </r>
  <r>
    <n v="2019"/>
    <s v="117"/>
    <s v="4470175"/>
    <m/>
    <n v="-3401.16"/>
    <s v="FERC"/>
    <n v="9"/>
    <m/>
    <s v="G0000117"/>
    <s v="ADJUST"/>
    <n v="0"/>
    <s v="2019-09-30"/>
    <s v="MRGN_BCKTE"/>
    <x v="0"/>
    <x v="0"/>
    <x v="26"/>
    <x v="4"/>
  </r>
  <r>
    <n v="2019"/>
    <s v="117"/>
    <s v="4470175"/>
    <m/>
    <n v="-158137.03"/>
    <s v="KPCO"/>
    <n v="9"/>
    <m/>
    <s v="G0000117"/>
    <s v="ADJUST"/>
    <n v="0"/>
    <s v="2019-09-30"/>
    <s v="MRGN_BCKTE"/>
    <x v="0"/>
    <x v="0"/>
    <x v="26"/>
    <x v="4"/>
  </r>
  <r>
    <n v="2019"/>
    <s v="117"/>
    <s v="4470176"/>
    <m/>
    <n v="3401.16"/>
    <s v="FERC"/>
    <n v="9"/>
    <m/>
    <s v="G0000117"/>
    <s v="ADJUST"/>
    <n v="0"/>
    <s v="2019-09-30"/>
    <s v="MRGN_BCKTE"/>
    <x v="0"/>
    <x v="0"/>
    <x v="26"/>
    <x v="4"/>
  </r>
  <r>
    <n v="2019"/>
    <s v="117"/>
    <s v="4470176"/>
    <m/>
    <n v="158137.03"/>
    <s v="KPCO"/>
    <n v="9"/>
    <m/>
    <s v="G0000117"/>
    <s v="ADJUST"/>
    <n v="0"/>
    <s v="2019-09-30"/>
    <s v="MRGN_BCKTE"/>
    <x v="0"/>
    <x v="0"/>
    <x v="26"/>
    <x v="4"/>
  </r>
  <r>
    <n v="2019"/>
    <s v="117"/>
    <s v="4470206"/>
    <m/>
    <n v="13764.84"/>
    <s v="2220 - Transmission Losses Cre"/>
    <n v="9"/>
    <m/>
    <s v="G0000117"/>
    <s v="PJM"/>
    <n v="0"/>
    <s v="2019-09-01"/>
    <s v="PJM_ER0229"/>
    <x v="0"/>
    <x v="0"/>
    <x v="0"/>
    <x v="0"/>
  </r>
  <r>
    <n v="2019"/>
    <s v="117"/>
    <s v="4470206"/>
    <m/>
    <n v="-14681.54"/>
    <s v="2220 - Transmission Losses Cre"/>
    <n v="9"/>
    <m/>
    <s v="G0000117"/>
    <s v="PJM"/>
    <n v="0"/>
    <s v="2019-09-30"/>
    <s v="PJM_A_0235"/>
    <x v="0"/>
    <x v="0"/>
    <x v="0"/>
    <x v="0"/>
  </r>
  <r>
    <n v="2019"/>
    <s v="117"/>
    <s v="4470206"/>
    <m/>
    <n v="-8324.24"/>
    <s v="2220 - Transmission Losses Cre"/>
    <n v="9"/>
    <m/>
    <s v="G0000117"/>
    <s v="PJM"/>
    <n v="0"/>
    <s v="2019-09-30"/>
    <s v="PJM_E_4356"/>
    <x v="0"/>
    <x v="0"/>
    <x v="0"/>
    <x v="0"/>
  </r>
  <r>
    <n v="2019"/>
    <s v="117"/>
    <s v="4470206"/>
    <m/>
    <n v="-0.09"/>
    <s v="2420 - Load Reconciliation for"/>
    <n v="9"/>
    <m/>
    <s v="G0000117"/>
    <s v="PJM"/>
    <n v="0"/>
    <s v="2019-09-30"/>
    <s v="PJM_A_0235"/>
    <x v="0"/>
    <x v="0"/>
    <x v="0"/>
    <x v="0"/>
  </r>
  <r>
    <n v="2019"/>
    <s v="117"/>
    <s v="4470209"/>
    <m/>
    <n v="-72703.08"/>
    <s v="1220 - Day-Ahead Transmission"/>
    <n v="9"/>
    <m/>
    <s v="G0000117"/>
    <s v="PJM"/>
    <n v="0"/>
    <s v="2019-09-01"/>
    <s v="PJM_ER0229"/>
    <x v="0"/>
    <x v="0"/>
    <x v="0"/>
    <x v="0"/>
  </r>
  <r>
    <n v="2019"/>
    <s v="117"/>
    <s v="4470209"/>
    <m/>
    <n v="75485.77"/>
    <s v="1220 - Day-Ahead Transmission"/>
    <n v="9"/>
    <m/>
    <s v="G0000117"/>
    <s v="PJM"/>
    <n v="0"/>
    <s v="2019-09-30"/>
    <s v="PJM_A_0235"/>
    <x v="0"/>
    <x v="0"/>
    <x v="0"/>
    <x v="0"/>
  </r>
  <r>
    <n v="2019"/>
    <s v="117"/>
    <s v="4470209"/>
    <m/>
    <n v="63355.13"/>
    <s v="1220 - Day-Ahead Transmission"/>
    <n v="9"/>
    <m/>
    <s v="G0000117"/>
    <s v="PJM"/>
    <n v="0"/>
    <s v="2019-09-30"/>
    <s v="PJM_E_4356"/>
    <x v="0"/>
    <x v="0"/>
    <x v="0"/>
    <x v="0"/>
  </r>
  <r>
    <n v="2019"/>
    <s v="117"/>
    <s v="4470209"/>
    <m/>
    <n v="-21.98"/>
    <s v="1225 - Balancing Transmission"/>
    <n v="9"/>
    <m/>
    <s v="G0000117"/>
    <s v="PJM"/>
    <n v="0"/>
    <s v="2019-09-01"/>
    <s v="PJM_ER0229"/>
    <x v="0"/>
    <x v="0"/>
    <x v="0"/>
    <x v="0"/>
  </r>
  <r>
    <n v="2019"/>
    <s v="117"/>
    <s v="4470209"/>
    <m/>
    <n v="279.89"/>
    <s v="1225 - Balancing Transmission"/>
    <n v="9"/>
    <m/>
    <s v="G0000117"/>
    <s v="PJM"/>
    <n v="0"/>
    <s v="2019-09-30"/>
    <s v="PJM_A_0235"/>
    <x v="0"/>
    <x v="0"/>
    <x v="0"/>
    <x v="0"/>
  </r>
  <r>
    <n v="2019"/>
    <s v="117"/>
    <s v="4470209"/>
    <m/>
    <n v="-457.8"/>
    <s v="1225 - Balancing Transmission"/>
    <n v="9"/>
    <m/>
    <s v="G0000117"/>
    <s v="PJM"/>
    <n v="0"/>
    <s v="2019-09-30"/>
    <s v="PJM_E_4356"/>
    <x v="0"/>
    <x v="0"/>
    <x v="0"/>
    <x v="0"/>
  </r>
  <r>
    <n v="2019"/>
    <s v="117"/>
    <s v="4470209"/>
    <m/>
    <n v="0.16"/>
    <s v="1420 - Load Reconciliation for"/>
    <n v="9"/>
    <m/>
    <s v="G0000117"/>
    <s v="PJM"/>
    <n v="0"/>
    <s v="2019-09-30"/>
    <s v="PJM_A_0235"/>
    <x v="0"/>
    <x v="0"/>
    <x v="0"/>
    <x v="0"/>
  </r>
  <r>
    <n v="2019"/>
    <s v="117"/>
    <s v="4470214"/>
    <m/>
    <n v="23545.34"/>
    <s v="2365 - Day-Ahead Scheduling Re"/>
    <n v="9"/>
    <m/>
    <s v="G0000117"/>
    <s v="PJM"/>
    <n v="0"/>
    <s v="2019-09-01"/>
    <s v="PJM_ER0229"/>
    <x v="0"/>
    <x v="0"/>
    <x v="0"/>
    <x v="0"/>
  </r>
  <r>
    <n v="2019"/>
    <s v="117"/>
    <s v="4470214"/>
    <m/>
    <n v="-23888.28"/>
    <s v="2365 - Day-Ahead Scheduling Re"/>
    <n v="9"/>
    <m/>
    <s v="G0000117"/>
    <s v="PJM"/>
    <n v="0"/>
    <s v="2019-09-30"/>
    <s v="PJM_A_0235"/>
    <x v="0"/>
    <x v="0"/>
    <x v="0"/>
    <x v="0"/>
  </r>
  <r>
    <n v="2019"/>
    <s v="117"/>
    <s v="4470214"/>
    <m/>
    <n v="-355.39"/>
    <s v="2365 - Day-Ahead Scheduling Re"/>
    <n v="9"/>
    <m/>
    <s v="G0000117"/>
    <s v="PJM"/>
    <n v="0"/>
    <s v="2019-09-30"/>
    <s v="PJM_E_4356"/>
    <x v="0"/>
    <x v="0"/>
    <x v="0"/>
    <x v="0"/>
  </r>
  <r>
    <n v="2019"/>
    <s v="117"/>
    <s v="4470215"/>
    <m/>
    <n v="-14251.58"/>
    <s v="1365 - Day-Ahead Scheduling Re"/>
    <n v="9"/>
    <m/>
    <s v="G0000117"/>
    <s v="PJM"/>
    <n v="0"/>
    <s v="2019-09-01"/>
    <s v="PJM_ER0229"/>
    <x v="0"/>
    <x v="0"/>
    <x v="0"/>
    <x v="0"/>
  </r>
  <r>
    <n v="2019"/>
    <s v="117"/>
    <s v="4470215"/>
    <m/>
    <n v="14500.92"/>
    <s v="1365 - Day-Ahead Scheduling Re"/>
    <n v="9"/>
    <m/>
    <s v="G0000117"/>
    <s v="PJM"/>
    <n v="0"/>
    <s v="2019-09-30"/>
    <s v="PJM_A_0235"/>
    <x v="0"/>
    <x v="0"/>
    <x v="0"/>
    <x v="0"/>
  </r>
  <r>
    <n v="2019"/>
    <s v="117"/>
    <s v="4470215"/>
    <m/>
    <n v="279.38"/>
    <s v="1365 - Day-Ahead Scheduling Re"/>
    <n v="9"/>
    <m/>
    <s v="G0000117"/>
    <s v="PJM"/>
    <n v="0"/>
    <s v="2019-09-30"/>
    <s v="PJM_E_4356"/>
    <x v="0"/>
    <x v="0"/>
    <x v="0"/>
    <x v="0"/>
  </r>
  <r>
    <n v="2019"/>
    <s v="117"/>
    <s v="4470220"/>
    <m/>
    <n v="-36179.03"/>
    <s v="1340 - Regulation and Frequenc"/>
    <n v="9"/>
    <m/>
    <s v="G0000117"/>
    <s v="PJM"/>
    <n v="0"/>
    <s v="2019-09-01"/>
    <s v="PJM_ER0229"/>
    <x v="0"/>
    <x v="0"/>
    <x v="0"/>
    <x v="0"/>
  </r>
  <r>
    <n v="2019"/>
    <s v="117"/>
    <s v="4470220"/>
    <m/>
    <n v="46706.400000000001"/>
    <s v="1340 - Regulation and Frequenc"/>
    <n v="9"/>
    <m/>
    <s v="G0000117"/>
    <s v="PJM"/>
    <n v="0"/>
    <s v="2019-09-30"/>
    <s v="PJM_A_0235"/>
    <x v="0"/>
    <x v="0"/>
    <x v="0"/>
    <x v="0"/>
  </r>
  <r>
    <n v="2019"/>
    <s v="117"/>
    <s v="4470220"/>
    <m/>
    <n v="46928.06"/>
    <s v="1340 - Regulation and Frequenc"/>
    <n v="9"/>
    <m/>
    <s v="G0000117"/>
    <s v="PJM"/>
    <n v="0"/>
    <s v="2019-09-30"/>
    <s v="PJM_E_4356"/>
    <x v="0"/>
    <x v="0"/>
    <x v="0"/>
    <x v="0"/>
  </r>
  <r>
    <n v="2019"/>
    <s v="117"/>
    <s v="4470220"/>
    <m/>
    <n v="23.21"/>
    <s v="1340A - Adj. to Regulation and"/>
    <n v="9"/>
    <m/>
    <s v="G0000117"/>
    <s v="PJM"/>
    <n v="0"/>
    <s v="2019-09-30"/>
    <s v="PJM_A_0235"/>
    <x v="0"/>
    <x v="0"/>
    <x v="0"/>
    <x v="0"/>
  </r>
  <r>
    <n v="2019"/>
    <s v="117"/>
    <s v="4470220"/>
    <m/>
    <n v="84926.25"/>
    <s v="2340 - Regulation and Frequenc"/>
    <n v="9"/>
    <m/>
    <s v="G0000117"/>
    <s v="PJM"/>
    <n v="0"/>
    <s v="2019-09-01"/>
    <s v="PJM_ER0229"/>
    <x v="0"/>
    <x v="0"/>
    <x v="0"/>
    <x v="0"/>
  </r>
  <r>
    <n v="2019"/>
    <s v="117"/>
    <s v="4470220"/>
    <m/>
    <n v="-109879.72"/>
    <s v="2340 - Regulation and Frequenc"/>
    <n v="9"/>
    <m/>
    <s v="G0000117"/>
    <s v="PJM"/>
    <n v="0"/>
    <s v="2019-09-30"/>
    <s v="PJM_A_0235"/>
    <x v="0"/>
    <x v="0"/>
    <x v="0"/>
    <x v="0"/>
  </r>
  <r>
    <n v="2019"/>
    <s v="117"/>
    <s v="4470220"/>
    <m/>
    <n v="-87838.91"/>
    <s v="2340 - Regulation and Frequenc"/>
    <n v="9"/>
    <m/>
    <s v="G0000117"/>
    <s v="PJM"/>
    <n v="0"/>
    <s v="2019-09-30"/>
    <s v="PJM_E_4356"/>
    <x v="0"/>
    <x v="0"/>
    <x v="0"/>
    <x v="0"/>
  </r>
  <r>
    <n v="2019"/>
    <s v="117"/>
    <s v="4470220"/>
    <m/>
    <n v="-62.24"/>
    <s v="2340A - Adj. to Regulation and"/>
    <n v="9"/>
    <m/>
    <s v="G0000117"/>
    <s v="PJM"/>
    <n v="0"/>
    <s v="2019-09-30"/>
    <s v="PJM_A_0235"/>
    <x v="0"/>
    <x v="0"/>
    <x v="0"/>
    <x v="0"/>
  </r>
  <r>
    <n v="2019"/>
    <s v="117"/>
    <s v="4470221"/>
    <m/>
    <n v="-4092.66"/>
    <s v="1360 - Synchronized Reserve Ti"/>
    <n v="9"/>
    <m/>
    <s v="G0000117"/>
    <s v="PJM"/>
    <n v="0"/>
    <s v="2019-09-01"/>
    <s v="PJM_ER0229"/>
    <x v="0"/>
    <x v="0"/>
    <x v="0"/>
    <x v="0"/>
  </r>
  <r>
    <n v="2019"/>
    <s v="117"/>
    <s v="4470221"/>
    <m/>
    <n v="4776.47"/>
    <s v="1360 - Synchronized Reserve Ti"/>
    <n v="9"/>
    <m/>
    <s v="G0000117"/>
    <s v="PJM"/>
    <n v="0"/>
    <s v="2019-09-30"/>
    <s v="PJM_A_0235"/>
    <x v="0"/>
    <x v="0"/>
    <x v="0"/>
    <x v="0"/>
  </r>
  <r>
    <n v="2019"/>
    <s v="117"/>
    <s v="4470221"/>
    <m/>
    <n v="1752.44"/>
    <s v="1360 - Synchronized Reserve Ti"/>
    <n v="9"/>
    <m/>
    <s v="G0000117"/>
    <s v="PJM"/>
    <n v="0"/>
    <s v="2019-09-30"/>
    <s v="PJM_E_4356"/>
    <x v="0"/>
    <x v="0"/>
    <x v="0"/>
    <x v="0"/>
  </r>
  <r>
    <n v="2019"/>
    <s v="117"/>
    <s v="4470221"/>
    <m/>
    <n v="5557.67"/>
    <s v="2360 - Synchronized Reserve Ti"/>
    <n v="9"/>
    <m/>
    <s v="G0000117"/>
    <s v="PJM"/>
    <n v="0"/>
    <s v="2019-09-01"/>
    <s v="PJM_ER0229"/>
    <x v="0"/>
    <x v="0"/>
    <x v="0"/>
    <x v="0"/>
  </r>
  <r>
    <n v="2019"/>
    <s v="117"/>
    <s v="4470221"/>
    <m/>
    <n v="-6656.56"/>
    <s v="2360 - Synchronized Reserve Ti"/>
    <n v="9"/>
    <m/>
    <s v="G0000117"/>
    <s v="PJM"/>
    <n v="0"/>
    <s v="2019-09-30"/>
    <s v="PJM_A_0235"/>
    <x v="0"/>
    <x v="0"/>
    <x v="0"/>
    <x v="0"/>
  </r>
  <r>
    <n v="2019"/>
    <s v="117"/>
    <s v="4470221"/>
    <m/>
    <n v="-4933.71"/>
    <s v="2360 - Synchronized Reserve Ti"/>
    <n v="9"/>
    <m/>
    <s v="G0000117"/>
    <s v="PJM"/>
    <n v="0"/>
    <s v="2019-09-30"/>
    <s v="PJM_E_4356"/>
    <x v="0"/>
    <x v="0"/>
    <x v="0"/>
    <x v="0"/>
  </r>
  <r>
    <n v="2019"/>
    <s v="117"/>
    <s v="4470222"/>
    <m/>
    <n v="8114.71"/>
    <s v="1330 - Reactive Supply and Vol"/>
    <n v="9"/>
    <m/>
    <s v="G0000117"/>
    <s v="PJM"/>
    <n v="0"/>
    <s v="2019-09-30"/>
    <s v="PJM_A_0235"/>
    <x v="0"/>
    <x v="0"/>
    <x v="0"/>
    <x v="0"/>
  </r>
  <r>
    <n v="2019"/>
    <s v="117"/>
    <s v="4470222"/>
    <m/>
    <n v="-4536.2299999999996"/>
    <s v="1330A - Adj. to Reactive Suppl"/>
    <n v="9"/>
    <m/>
    <s v="G0000117"/>
    <s v="PJM"/>
    <n v="0"/>
    <s v="2019-09-30"/>
    <s v="PJM_A_0235"/>
    <x v="0"/>
    <x v="0"/>
    <x v="0"/>
    <x v="0"/>
  </r>
  <r>
    <n v="2019"/>
    <s v="117"/>
    <s v="4470222"/>
    <m/>
    <n v="-3857.19"/>
    <s v="2330 - Reactive Supply and Vol"/>
    <n v="9"/>
    <m/>
    <s v="G0000117"/>
    <s v="PJM"/>
    <n v="0"/>
    <s v="2019-09-30"/>
    <s v="PJM_A_0235"/>
    <x v="0"/>
    <x v="0"/>
    <x v="0"/>
    <x v="0"/>
  </r>
  <r>
    <n v="2019"/>
    <s v="180"/>
    <s v="4470150"/>
    <m/>
    <n v="44997.42"/>
    <s v="COOH2 AUG 19"/>
    <n v="9"/>
    <m/>
    <s v="G0000180"/>
    <s v="COOH2"/>
    <n v="0"/>
    <s v="2019-09-30"/>
    <s v="DEDEER4478"/>
    <x v="0"/>
    <x v="1"/>
    <x v="16"/>
    <x v="1"/>
  </r>
  <r>
    <n v="2019"/>
    <s v="180"/>
    <s v="4470150"/>
    <m/>
    <n v="-45001.74"/>
    <s v="COOH2 AUG 19"/>
    <n v="9"/>
    <m/>
    <s v="G0000180"/>
    <s v="COOH2"/>
    <n v="0"/>
    <s v="2019-09-30"/>
    <s v="DEDE_A4484"/>
    <x v="0"/>
    <x v="1"/>
    <x v="16"/>
    <x v="1"/>
  </r>
  <r>
    <n v="2019"/>
    <s v="180"/>
    <s v="4470150"/>
    <m/>
    <n v="-43820.29"/>
    <s v="COOH2 SEP 19"/>
    <n v="9"/>
    <m/>
    <s v="G0000180"/>
    <s v="COOH2"/>
    <n v="0"/>
    <s v="2019-09-30"/>
    <s v="DEDE_E5537"/>
    <x v="0"/>
    <x v="1"/>
    <x v="16"/>
    <x v="1"/>
  </r>
  <r>
    <n v="2019"/>
    <s v="180"/>
    <s v="4470150"/>
    <m/>
    <n v="94039.54"/>
    <s v="VANC2 AUG 19"/>
    <n v="9"/>
    <m/>
    <s v="G0000180"/>
    <s v="VANC2"/>
    <n v="0"/>
    <s v="2019-09-30"/>
    <s v="DEDEER4478"/>
    <x v="0"/>
    <x v="1"/>
    <x v="17"/>
    <x v="2"/>
  </r>
  <r>
    <n v="2019"/>
    <s v="180"/>
    <s v="4470150"/>
    <m/>
    <n v="-94049.75"/>
    <s v="VANC2 AUG 19"/>
    <n v="9"/>
    <m/>
    <s v="G0000180"/>
    <s v="VANC2"/>
    <n v="0"/>
    <s v="2019-09-30"/>
    <s v="DEDE_A4484"/>
    <x v="0"/>
    <x v="1"/>
    <x v="17"/>
    <x v="2"/>
  </r>
  <r>
    <n v="2019"/>
    <s v="180"/>
    <s v="4470150"/>
    <m/>
    <n v="-91428.34"/>
    <s v="VANC2 SEP 19"/>
    <n v="9"/>
    <m/>
    <s v="G0000180"/>
    <s v="VANC2"/>
    <n v="0"/>
    <s v="2019-09-30"/>
    <s v="DEDE_E5537"/>
    <x v="0"/>
    <x v="1"/>
    <x v="17"/>
    <x v="2"/>
  </r>
  <r>
    <n v="2019"/>
    <s v="117"/>
    <s v="4470006"/>
    <m/>
    <n v="902.21"/>
    <s v="1210 - Day-Ahead Transmission"/>
    <n v="10"/>
    <m/>
    <s v="G0000117"/>
    <s v="PJM"/>
    <n v="0"/>
    <s v="2019-10-31"/>
    <s v="PJM_E_1768"/>
    <x v="0"/>
    <x v="0"/>
    <x v="0"/>
    <x v="0"/>
  </r>
  <r>
    <n v="2019"/>
    <s v="117"/>
    <s v="4470006"/>
    <m/>
    <n v="-2282.27"/>
    <s v="1215 - Balancing Transmission"/>
    <n v="10"/>
    <m/>
    <s v="G0000117"/>
    <s v="PJM"/>
    <n v="0"/>
    <s v="2019-10-31"/>
    <s v="PJM_E_1768"/>
    <x v="0"/>
    <x v="0"/>
    <x v="0"/>
    <x v="0"/>
  </r>
  <r>
    <n v="2019"/>
    <s v="117"/>
    <s v="4470006"/>
    <m/>
    <n v="367.37"/>
    <s v="1220 - Day-Ahead Transmission"/>
    <n v="10"/>
    <m/>
    <s v="G0000117"/>
    <s v="PJM"/>
    <n v="0"/>
    <s v="2019-10-31"/>
    <s v="PJM_E_1768"/>
    <x v="0"/>
    <x v="0"/>
    <x v="0"/>
    <x v="0"/>
  </r>
  <r>
    <n v="2019"/>
    <s v="117"/>
    <s v="4470006"/>
    <m/>
    <n v="-320.42"/>
    <s v="1225 - Balancing Transmission"/>
    <n v="10"/>
    <m/>
    <s v="G0000117"/>
    <s v="PJM"/>
    <n v="0"/>
    <s v="2019-10-31"/>
    <s v="PJM_E_1768"/>
    <x v="0"/>
    <x v="0"/>
    <x v="0"/>
    <x v="0"/>
  </r>
  <r>
    <n v="2019"/>
    <s v="117"/>
    <s v="4470006"/>
    <m/>
    <n v="-0.22"/>
    <s v="1330A - Adj. to Reactive Suppl"/>
    <n v="10"/>
    <m/>
    <s v="G0000117"/>
    <s v="PJM"/>
    <n v="0"/>
    <s v="2019-10-31"/>
    <s v="PJM_A_7261"/>
    <x v="0"/>
    <x v="0"/>
    <x v="0"/>
    <x v="0"/>
  </r>
  <r>
    <n v="2019"/>
    <s v="117"/>
    <s v="4470006"/>
    <m/>
    <n v="142.02000000000001"/>
    <s v="Broker Comm - Actual"/>
    <n v="10"/>
    <m/>
    <s v="G0000117"/>
    <s v="AMRX2"/>
    <n v="0"/>
    <s v="2019-10-31"/>
    <s v="CA0420"/>
    <x v="0"/>
    <x v="0"/>
    <x v="1"/>
    <x v="0"/>
  </r>
  <r>
    <n v="2019"/>
    <s v="117"/>
    <s v="4470006"/>
    <m/>
    <n v="68.28"/>
    <s v="Broker Comm - Actual"/>
    <n v="10"/>
    <m/>
    <s v="G0000117"/>
    <s v="APBE2"/>
    <n v="0"/>
    <s v="2019-10-31"/>
    <s v="CA0420"/>
    <x v="0"/>
    <x v="0"/>
    <x v="2"/>
    <x v="0"/>
  </r>
  <r>
    <n v="2019"/>
    <s v="117"/>
    <s v="4470006"/>
    <m/>
    <n v="473.07"/>
    <s v="Broker Comm - Actual"/>
    <n v="10"/>
    <m/>
    <s v="G0000117"/>
    <s v="EVOF2"/>
    <n v="0"/>
    <s v="2019-10-31"/>
    <s v="CA0420"/>
    <x v="0"/>
    <x v="0"/>
    <x v="3"/>
    <x v="0"/>
  </r>
  <r>
    <n v="2019"/>
    <s v="117"/>
    <s v="4470006"/>
    <m/>
    <n v="380.1"/>
    <s v="Broker Comm - Actual"/>
    <n v="10"/>
    <m/>
    <s v="G0000117"/>
    <s v="IVGE2"/>
    <n v="0"/>
    <s v="2019-10-31"/>
    <s v="CA0420"/>
    <x v="0"/>
    <x v="0"/>
    <x v="4"/>
    <x v="0"/>
  </r>
  <r>
    <n v="2019"/>
    <s v="117"/>
    <s v="4470006"/>
    <m/>
    <n v="1480.15"/>
    <s v="Broker Comm - Actual"/>
    <n v="10"/>
    <m/>
    <s v="G0000117"/>
    <s v="PREE2"/>
    <n v="0"/>
    <s v="2019-10-31"/>
    <s v="CA0420"/>
    <x v="0"/>
    <x v="0"/>
    <x v="5"/>
    <x v="0"/>
  </r>
  <r>
    <n v="2019"/>
    <s v="117"/>
    <s v="4470006"/>
    <m/>
    <n v="32.770000000000003"/>
    <s v="Broker Comm - Actual"/>
    <n v="10"/>
    <m/>
    <s v="G0000117"/>
    <s v="PVMF2"/>
    <n v="0"/>
    <s v="2019-10-31"/>
    <s v="CA0420"/>
    <x v="0"/>
    <x v="0"/>
    <x v="27"/>
    <x v="0"/>
  </r>
  <r>
    <n v="2019"/>
    <s v="117"/>
    <s v="4470006"/>
    <m/>
    <n v="203.35"/>
    <s v="Broker Comm - Actual"/>
    <n v="10"/>
    <m/>
    <s v="G0000117"/>
    <s v="TFSF2"/>
    <n v="0"/>
    <s v="2019-10-31"/>
    <s v="CA0420"/>
    <x v="0"/>
    <x v="0"/>
    <x v="7"/>
    <x v="0"/>
  </r>
  <r>
    <n v="2019"/>
    <s v="117"/>
    <s v="4470006"/>
    <m/>
    <n v="12058.22"/>
    <s v="Duquesne Ratio Adjustment"/>
    <n v="10"/>
    <s v="KWH"/>
    <s v="G0000117"/>
    <s v="DLPM"/>
    <n v="0"/>
    <s v="2019-10-01"/>
    <s v="OFFSYS_E"/>
    <x v="0"/>
    <x v="0"/>
    <x v="9"/>
    <x v="0"/>
  </r>
  <r>
    <n v="2019"/>
    <s v="117"/>
    <s v="4470006"/>
    <m/>
    <n v="-12058.22"/>
    <s v="Duquesne Ratio Adjustment"/>
    <n v="10"/>
    <s v="KWH"/>
    <s v="G0000117"/>
    <s v="DLPM"/>
    <n v="0"/>
    <s v="2019-10-31"/>
    <s v="OFFSYS_A"/>
    <x v="0"/>
    <x v="0"/>
    <x v="9"/>
    <x v="0"/>
  </r>
  <r>
    <n v="2019"/>
    <s v="117"/>
    <s v="4470006"/>
    <m/>
    <n v="-11968.83"/>
    <s v="Duquesne Ratio Adjustment"/>
    <n v="10"/>
    <s v="KWH"/>
    <s v="G0000117"/>
    <s v="DLPM"/>
    <n v="0"/>
    <s v="2019-10-31"/>
    <s v="OFFSYS_E"/>
    <x v="0"/>
    <x v="0"/>
    <x v="9"/>
    <x v="0"/>
  </r>
  <r>
    <n v="2019"/>
    <s v="117"/>
    <s v="4470006"/>
    <m/>
    <n v="0"/>
    <s v="TAX REALLOCATION"/>
    <n v="10"/>
    <m/>
    <s v="G0000117"/>
    <s v="NASIA"/>
    <n v="0"/>
    <s v="2019-10-31"/>
    <s v="AJETXBKOUT"/>
    <x v="0"/>
    <x v="0"/>
    <x v="30"/>
    <x v="5"/>
  </r>
  <r>
    <n v="2019"/>
    <s v="117"/>
    <s v="4470006"/>
    <m/>
    <n v="103971.85"/>
    <s v="Trading activity-sale"/>
    <n v="10"/>
    <s v="KWH"/>
    <s v="G0000117"/>
    <s v="DEOI2"/>
    <n v="2000000"/>
    <s v="2019-10-01"/>
    <s v="OFFSYS_E"/>
    <x v="0"/>
    <x v="0"/>
    <x v="8"/>
    <x v="0"/>
  </r>
  <r>
    <n v="2019"/>
    <s v="117"/>
    <s v="4470006"/>
    <m/>
    <n v="-104571.37"/>
    <s v="Trading activity-sale"/>
    <n v="10"/>
    <s v="KWH"/>
    <s v="G0000117"/>
    <s v="DEOI2"/>
    <n v="-2012000"/>
    <s v="2019-10-31"/>
    <s v="OFFSYS_A"/>
    <x v="0"/>
    <x v="0"/>
    <x v="8"/>
    <x v="0"/>
  </r>
  <r>
    <n v="2019"/>
    <s v="117"/>
    <s v="4470006"/>
    <m/>
    <n v="-82234.53"/>
    <s v="Trading activity-sale"/>
    <n v="10"/>
    <s v="KWH"/>
    <s v="G0000117"/>
    <s v="DEOI2"/>
    <n v="-1689000"/>
    <s v="2019-10-31"/>
    <s v="OFFSYS_E"/>
    <x v="0"/>
    <x v="0"/>
    <x v="8"/>
    <x v="0"/>
  </r>
  <r>
    <n v="2019"/>
    <s v="117"/>
    <s v="4470006"/>
    <m/>
    <n v="146931.74"/>
    <s v="Trading activity-sale"/>
    <n v="10"/>
    <s v="KWH"/>
    <s v="G0000117"/>
    <s v="DLPM"/>
    <n v="2693000"/>
    <s v="2019-10-01"/>
    <s v="OFFSYS_E"/>
    <x v="0"/>
    <x v="0"/>
    <x v="9"/>
    <x v="0"/>
  </r>
  <r>
    <n v="2019"/>
    <s v="117"/>
    <s v="4470006"/>
    <m/>
    <n v="-146931.74"/>
    <s v="Trading activity-sale"/>
    <n v="10"/>
    <s v="KWH"/>
    <s v="G0000117"/>
    <s v="DLPM"/>
    <n v="-2693000"/>
    <s v="2019-10-31"/>
    <s v="OFFSYS_A"/>
    <x v="0"/>
    <x v="0"/>
    <x v="9"/>
    <x v="0"/>
  </r>
  <r>
    <n v="2019"/>
    <s v="117"/>
    <s v="4470006"/>
    <m/>
    <n v="-115866.7"/>
    <s v="Trading activity-sale"/>
    <n v="10"/>
    <s v="KWH"/>
    <s v="G0000117"/>
    <s v="DLPM"/>
    <n v="-2127000"/>
    <s v="2019-10-31"/>
    <s v="OFFSYS_E"/>
    <x v="0"/>
    <x v="0"/>
    <x v="9"/>
    <x v="0"/>
  </r>
  <r>
    <n v="2019"/>
    <s v="117"/>
    <s v="4470006"/>
    <m/>
    <n v="13836.46"/>
    <s v="Trading activity-sale"/>
    <n v="10"/>
    <s v="KWH"/>
    <s v="G0000117"/>
    <s v="DPLG"/>
    <n v="284000"/>
    <s v="2019-10-01"/>
    <s v="OFFSYS_E"/>
    <x v="0"/>
    <x v="0"/>
    <x v="10"/>
    <x v="0"/>
  </r>
  <r>
    <n v="2019"/>
    <s v="117"/>
    <s v="4470006"/>
    <m/>
    <n v="-13836.46"/>
    <s v="Trading activity-sale"/>
    <n v="10"/>
    <s v="KWH"/>
    <s v="G0000117"/>
    <s v="DPLG"/>
    <n v="-284000"/>
    <s v="2019-10-31"/>
    <s v="OFFSYS_A"/>
    <x v="0"/>
    <x v="0"/>
    <x v="10"/>
    <x v="0"/>
  </r>
  <r>
    <n v="2019"/>
    <s v="117"/>
    <s v="4470006"/>
    <m/>
    <n v="-11305.12"/>
    <s v="Trading activity-sale"/>
    <n v="10"/>
    <s v="KWH"/>
    <s v="G0000117"/>
    <s v="DPLG"/>
    <n v="-232000"/>
    <s v="2019-10-31"/>
    <s v="OFFSYS_E"/>
    <x v="0"/>
    <x v="0"/>
    <x v="10"/>
    <x v="0"/>
  </r>
  <r>
    <n v="2019"/>
    <s v="117"/>
    <s v="4470006"/>
    <m/>
    <n v="385660.69"/>
    <s v="Trading activity-sale"/>
    <n v="10"/>
    <s v="KWH"/>
    <s v="G0000117"/>
    <s v="FESC"/>
    <n v="4625000"/>
    <s v="2019-10-01"/>
    <s v="OFFSYS_E"/>
    <x v="0"/>
    <x v="0"/>
    <x v="11"/>
    <x v="0"/>
  </r>
  <r>
    <n v="2019"/>
    <s v="117"/>
    <s v="4470006"/>
    <m/>
    <n v="-333517.99"/>
    <s v="Trading activity-sale"/>
    <n v="10"/>
    <s v="KWH"/>
    <s v="G0000117"/>
    <s v="FESC"/>
    <n v="-7113000"/>
    <s v="2019-10-31"/>
    <s v="OFFSYS_A"/>
    <x v="0"/>
    <x v="0"/>
    <x v="11"/>
    <x v="0"/>
  </r>
  <r>
    <n v="2019"/>
    <s v="117"/>
    <s v="4470006"/>
    <m/>
    <n v="-287464.99"/>
    <s v="Trading activity-sale"/>
    <n v="10"/>
    <s v="KWH"/>
    <s v="G0000117"/>
    <s v="FESC"/>
    <n v="-6183000"/>
    <s v="2019-10-31"/>
    <s v="OFFSYS_E"/>
    <x v="0"/>
    <x v="0"/>
    <x v="11"/>
    <x v="0"/>
  </r>
  <r>
    <n v="2019"/>
    <s v="117"/>
    <s v="4470006"/>
    <m/>
    <n v="403608.43"/>
    <s v="Trading activity-sale"/>
    <n v="10"/>
    <s v="KWH"/>
    <s v="G0000117"/>
    <s v="PPLT2"/>
    <n v="8963000"/>
    <s v="2019-10-01"/>
    <s v="OFFSYS_E"/>
    <x v="0"/>
    <x v="0"/>
    <x v="12"/>
    <x v="0"/>
  </r>
  <r>
    <n v="2019"/>
    <s v="117"/>
    <s v="4470006"/>
    <m/>
    <n v="-403604.54"/>
    <s v="Trading activity-sale"/>
    <n v="10"/>
    <s v="KWH"/>
    <s v="G0000117"/>
    <s v="PPLT2"/>
    <n v="-8987000"/>
    <s v="2019-10-31"/>
    <s v="OFFSYS_A"/>
    <x v="0"/>
    <x v="0"/>
    <x v="12"/>
    <x v="0"/>
  </r>
  <r>
    <n v="2019"/>
    <s v="117"/>
    <s v="4470006"/>
    <m/>
    <n v="-385762.03"/>
    <s v="Trading activity-sale"/>
    <n v="10"/>
    <s v="KWH"/>
    <s v="G0000117"/>
    <s v="PPLT2"/>
    <n v="-8565000"/>
    <s v="2019-10-31"/>
    <s v="OFFSYS_E"/>
    <x v="0"/>
    <x v="0"/>
    <x v="12"/>
    <x v="0"/>
  </r>
  <r>
    <n v="2019"/>
    <s v="117"/>
    <s v="4470010"/>
    <m/>
    <n v="-668808.34"/>
    <s v="1200 - Day-Ahead Spot Market E"/>
    <n v="10"/>
    <s v="KWH"/>
    <s v="G0000117"/>
    <s v="PJM"/>
    <n v="-25376164"/>
    <s v="2019-10-01"/>
    <s v="PJM_ER7256"/>
    <x v="0"/>
    <x v="0"/>
    <x v="0"/>
    <x v="0"/>
  </r>
  <r>
    <n v="2019"/>
    <s v="117"/>
    <s v="4470010"/>
    <m/>
    <n v="668808.34"/>
    <s v="1200 - Day-Ahead Spot Market E"/>
    <n v="10"/>
    <s v="KWH"/>
    <s v="G0000117"/>
    <s v="PJM"/>
    <n v="25376164"/>
    <s v="2019-10-31"/>
    <s v="PJM_A_7261"/>
    <x v="0"/>
    <x v="0"/>
    <x v="0"/>
    <x v="0"/>
  </r>
  <r>
    <n v="2019"/>
    <s v="117"/>
    <s v="4470010"/>
    <m/>
    <n v="583419.66"/>
    <s v="1200 - Day-Ahead Spot Market E"/>
    <n v="10"/>
    <s v="KWH"/>
    <s v="G0000117"/>
    <s v="PJM"/>
    <n v="23267643"/>
    <s v="2019-10-31"/>
    <s v="PJM_E_3395"/>
    <x v="0"/>
    <x v="0"/>
    <x v="0"/>
    <x v="0"/>
  </r>
  <r>
    <n v="2019"/>
    <s v="117"/>
    <s v="4470010"/>
    <m/>
    <n v="-6170.95"/>
    <s v="1205 - Balancing Spot Market E"/>
    <n v="10"/>
    <s v="KWH"/>
    <s v="G0000117"/>
    <s v="PJM"/>
    <n v="195601"/>
    <s v="2019-10-01"/>
    <s v="PJM_ER7256"/>
    <x v="0"/>
    <x v="0"/>
    <x v="0"/>
    <x v="0"/>
  </r>
  <r>
    <n v="2019"/>
    <s v="117"/>
    <s v="4470010"/>
    <m/>
    <n v="6170.95"/>
    <s v="1205 - Balancing Spot Market E"/>
    <n v="10"/>
    <s v="KWH"/>
    <s v="G0000117"/>
    <s v="PJM"/>
    <n v="-195602"/>
    <s v="2019-10-31"/>
    <s v="PJM_A_7261"/>
    <x v="0"/>
    <x v="0"/>
    <x v="0"/>
    <x v="0"/>
  </r>
  <r>
    <n v="2019"/>
    <s v="117"/>
    <s v="4470010"/>
    <m/>
    <n v="-13973.51"/>
    <s v="1205 - Balancing Spot Market E"/>
    <n v="10"/>
    <s v="KWH"/>
    <s v="G0000117"/>
    <s v="PJM"/>
    <n v="-1109136"/>
    <s v="2019-10-31"/>
    <s v="PJM_E_3395"/>
    <x v="0"/>
    <x v="0"/>
    <x v="0"/>
    <x v="0"/>
  </r>
  <r>
    <n v="2019"/>
    <s v="117"/>
    <s v="4470010"/>
    <m/>
    <n v="1645.19"/>
    <s v="1210 - Day-Ahead Transmission"/>
    <n v="10"/>
    <m/>
    <s v="G0000117"/>
    <s v="PJM"/>
    <n v="0"/>
    <s v="2019-10-01"/>
    <s v="PJM_ER7256"/>
    <x v="0"/>
    <x v="0"/>
    <x v="0"/>
    <x v="0"/>
  </r>
  <r>
    <n v="2019"/>
    <s v="117"/>
    <s v="4470010"/>
    <m/>
    <n v="-1645.19"/>
    <s v="1210 - Day-Ahead Transmission"/>
    <n v="10"/>
    <m/>
    <s v="G0000117"/>
    <s v="PJM"/>
    <n v="0"/>
    <s v="2019-10-31"/>
    <s v="PJM_A_7261"/>
    <x v="0"/>
    <x v="0"/>
    <x v="0"/>
    <x v="0"/>
  </r>
  <r>
    <n v="2019"/>
    <s v="117"/>
    <s v="4470010"/>
    <m/>
    <n v="-314.01"/>
    <s v="1210 - Day-Ahead Transmission"/>
    <n v="10"/>
    <m/>
    <s v="G0000117"/>
    <s v="PJM"/>
    <n v="0"/>
    <s v="2019-10-31"/>
    <s v="PJM_E_3395"/>
    <x v="0"/>
    <x v="0"/>
    <x v="0"/>
    <x v="0"/>
  </r>
  <r>
    <n v="2019"/>
    <s v="117"/>
    <s v="4470010"/>
    <m/>
    <n v="-4302.13"/>
    <s v="1215 - Balancing Transmission"/>
    <n v="10"/>
    <m/>
    <s v="G0000117"/>
    <s v="PJM"/>
    <n v="0"/>
    <s v="2019-10-01"/>
    <s v="PJM_ER7256"/>
    <x v="0"/>
    <x v="0"/>
    <x v="0"/>
    <x v="0"/>
  </r>
  <r>
    <n v="2019"/>
    <s v="117"/>
    <s v="4470010"/>
    <m/>
    <n v="4302.13"/>
    <s v="1215 - Balancing Transmission"/>
    <n v="10"/>
    <m/>
    <s v="G0000117"/>
    <s v="PJM"/>
    <n v="0"/>
    <s v="2019-10-31"/>
    <s v="PJM_A_7261"/>
    <x v="0"/>
    <x v="0"/>
    <x v="0"/>
    <x v="0"/>
  </r>
  <r>
    <n v="2019"/>
    <s v="117"/>
    <s v="4470010"/>
    <m/>
    <n v="945.09"/>
    <s v="1215 - Balancing Transmission"/>
    <n v="10"/>
    <m/>
    <s v="G0000117"/>
    <s v="PJM"/>
    <n v="0"/>
    <s v="2019-10-31"/>
    <s v="PJM_E_3395"/>
    <x v="0"/>
    <x v="0"/>
    <x v="0"/>
    <x v="0"/>
  </r>
  <r>
    <n v="2019"/>
    <s v="117"/>
    <s v="4470010"/>
    <m/>
    <n v="1682.66"/>
    <s v="1220 - Day-Ahead Transmission"/>
    <n v="10"/>
    <m/>
    <s v="G0000117"/>
    <s v="PJM"/>
    <n v="0"/>
    <s v="2019-10-01"/>
    <s v="PJM_ER7256"/>
    <x v="0"/>
    <x v="0"/>
    <x v="0"/>
    <x v="0"/>
  </r>
  <r>
    <n v="2019"/>
    <s v="117"/>
    <s v="4470010"/>
    <m/>
    <n v="-1682.66"/>
    <s v="1220 - Day-Ahead Transmission"/>
    <n v="10"/>
    <m/>
    <s v="G0000117"/>
    <s v="PJM"/>
    <n v="0"/>
    <s v="2019-10-31"/>
    <s v="PJM_A_7261"/>
    <x v="0"/>
    <x v="0"/>
    <x v="0"/>
    <x v="0"/>
  </r>
  <r>
    <n v="2019"/>
    <s v="117"/>
    <s v="4470010"/>
    <m/>
    <n v="480.26"/>
    <s v="1220 - Day-Ahead Transmission"/>
    <n v="10"/>
    <m/>
    <s v="G0000117"/>
    <s v="PJM"/>
    <n v="0"/>
    <s v="2019-10-31"/>
    <s v="PJM_E_3395"/>
    <x v="0"/>
    <x v="0"/>
    <x v="0"/>
    <x v="0"/>
  </r>
  <r>
    <n v="2019"/>
    <s v="117"/>
    <s v="4470010"/>
    <m/>
    <n v="-165.37"/>
    <s v="1225 - Balancing Transmission"/>
    <n v="10"/>
    <m/>
    <s v="G0000117"/>
    <s v="PJM"/>
    <n v="0"/>
    <s v="2019-10-01"/>
    <s v="PJM_ER7256"/>
    <x v="0"/>
    <x v="0"/>
    <x v="0"/>
    <x v="0"/>
  </r>
  <r>
    <n v="2019"/>
    <s v="117"/>
    <s v="4470010"/>
    <m/>
    <n v="165.39"/>
    <s v="1225 - Balancing Transmission"/>
    <n v="10"/>
    <m/>
    <s v="G0000117"/>
    <s v="PJM"/>
    <n v="0"/>
    <s v="2019-10-31"/>
    <s v="PJM_A_7261"/>
    <x v="0"/>
    <x v="0"/>
    <x v="0"/>
    <x v="0"/>
  </r>
  <r>
    <n v="2019"/>
    <s v="117"/>
    <s v="4470010"/>
    <m/>
    <n v="-51.08"/>
    <s v="1225 - Balancing Transmission"/>
    <n v="10"/>
    <m/>
    <s v="G0000117"/>
    <s v="PJM"/>
    <n v="0"/>
    <s v="2019-10-31"/>
    <s v="PJM_E_3395"/>
    <x v="0"/>
    <x v="0"/>
    <x v="0"/>
    <x v="0"/>
  </r>
  <r>
    <n v="2019"/>
    <s v="117"/>
    <s v="4470010"/>
    <m/>
    <n v="218.26"/>
    <s v="1230 - Inadvertent Interchange"/>
    <n v="10"/>
    <m/>
    <s v="G0000117"/>
    <s v="PJM"/>
    <n v="0"/>
    <s v="2019-10-01"/>
    <s v="PJM_ER7256"/>
    <x v="0"/>
    <x v="0"/>
    <x v="0"/>
    <x v="0"/>
  </r>
  <r>
    <n v="2019"/>
    <s v="117"/>
    <s v="4470010"/>
    <m/>
    <n v="-218.24"/>
    <s v="1230 - Inadvertent Interchange"/>
    <n v="10"/>
    <m/>
    <s v="G0000117"/>
    <s v="PJM"/>
    <n v="0"/>
    <s v="2019-10-31"/>
    <s v="PJM_A_7261"/>
    <x v="0"/>
    <x v="0"/>
    <x v="0"/>
    <x v="0"/>
  </r>
  <r>
    <n v="2019"/>
    <s v="117"/>
    <s v="4470010"/>
    <m/>
    <n v="-226.31"/>
    <s v="1230 - Inadvertent Interchange"/>
    <n v="10"/>
    <m/>
    <s v="G0000117"/>
    <s v="PJM"/>
    <n v="0"/>
    <s v="2019-10-31"/>
    <s v="PJM_E_3395"/>
    <x v="0"/>
    <x v="0"/>
    <x v="0"/>
    <x v="0"/>
  </r>
  <r>
    <n v="2019"/>
    <s v="117"/>
    <s v="4470010"/>
    <m/>
    <n v="64.5"/>
    <s v="1242 - Day-Ahead Load Response"/>
    <n v="10"/>
    <m/>
    <s v="G0000117"/>
    <s v="PJM"/>
    <n v="0"/>
    <s v="2019-10-31"/>
    <s v="PJM_A_7261"/>
    <x v="0"/>
    <x v="0"/>
    <x v="0"/>
    <x v="0"/>
  </r>
  <r>
    <n v="2019"/>
    <s v="117"/>
    <s v="4470010"/>
    <m/>
    <n v="-10.8"/>
    <s v="1243 - Real-Time Load Response"/>
    <n v="10"/>
    <m/>
    <s v="G0000117"/>
    <s v="PJM"/>
    <n v="0"/>
    <s v="2019-10-31"/>
    <s v="PJM_A_7261"/>
    <x v="0"/>
    <x v="0"/>
    <x v="0"/>
    <x v="0"/>
  </r>
  <r>
    <n v="2019"/>
    <s v="117"/>
    <s v="4470010"/>
    <m/>
    <n v="315"/>
    <s v="1250 - Meter Error Correction"/>
    <n v="10"/>
    <m/>
    <s v="G0000117"/>
    <s v="PJM"/>
    <n v="0"/>
    <s v="2019-10-31"/>
    <s v="PJM_A_7261"/>
    <x v="0"/>
    <x v="0"/>
    <x v="0"/>
    <x v="0"/>
  </r>
  <r>
    <n v="2019"/>
    <s v="117"/>
    <s v="4470010"/>
    <m/>
    <n v="0.66"/>
    <s v="1250A - Adj. to Meter Error Co"/>
    <n v="10"/>
    <m/>
    <s v="G0000117"/>
    <s v="PJM"/>
    <n v="0"/>
    <s v="2019-10-31"/>
    <s v="PJM_A_7261"/>
    <x v="0"/>
    <x v="0"/>
    <x v="0"/>
    <x v="0"/>
  </r>
  <r>
    <n v="2019"/>
    <s v="117"/>
    <s v="4470010"/>
    <m/>
    <n v="-5461.13"/>
    <s v="1301 - Schedule 9-1: Control A"/>
    <n v="10"/>
    <m/>
    <s v="G0000117"/>
    <s v="PJM"/>
    <n v="0"/>
    <s v="2019-10-01"/>
    <s v="PJM_ER7256"/>
    <x v="0"/>
    <x v="0"/>
    <x v="0"/>
    <x v="0"/>
  </r>
  <r>
    <n v="2019"/>
    <s v="117"/>
    <s v="4470010"/>
    <m/>
    <n v="5461.13"/>
    <s v="1301 - Schedule 9-1: Control A"/>
    <n v="10"/>
    <m/>
    <s v="G0000117"/>
    <s v="PJM"/>
    <n v="0"/>
    <s v="2019-10-31"/>
    <s v="PJM_A_7261"/>
    <x v="0"/>
    <x v="0"/>
    <x v="0"/>
    <x v="0"/>
  </r>
  <r>
    <n v="2019"/>
    <s v="117"/>
    <s v="4470010"/>
    <m/>
    <n v="4565.8500000000004"/>
    <s v="1301 - Schedule 9-1: Control A"/>
    <n v="10"/>
    <m/>
    <s v="G0000117"/>
    <s v="PJM"/>
    <n v="0"/>
    <s v="2019-10-31"/>
    <s v="PJM_E_3395"/>
    <x v="0"/>
    <x v="0"/>
    <x v="0"/>
    <x v="0"/>
  </r>
  <r>
    <n v="2019"/>
    <s v="117"/>
    <s v="4470010"/>
    <m/>
    <n v="-1239.73"/>
    <s v="1303 - Schedule 9-3: Market Su"/>
    <n v="10"/>
    <m/>
    <s v="G0000117"/>
    <s v="PJM"/>
    <n v="0"/>
    <s v="2019-10-01"/>
    <s v="PJM_ER7256"/>
    <x v="0"/>
    <x v="0"/>
    <x v="0"/>
    <x v="0"/>
  </r>
  <r>
    <n v="2019"/>
    <s v="117"/>
    <s v="4470010"/>
    <m/>
    <n v="1239.73"/>
    <s v="1303 - Schedule 9-3: Market Su"/>
    <n v="10"/>
    <m/>
    <s v="G0000117"/>
    <s v="PJM"/>
    <n v="0"/>
    <s v="2019-10-31"/>
    <s v="PJM_A_7261"/>
    <x v="0"/>
    <x v="0"/>
    <x v="0"/>
    <x v="0"/>
  </r>
  <r>
    <n v="2019"/>
    <s v="117"/>
    <s v="4470010"/>
    <m/>
    <n v="6.49"/>
    <s v="1303 - Schedule 9-3: Market Su"/>
    <n v="10"/>
    <m/>
    <s v="G0000117"/>
    <s v="PJM"/>
    <n v="0"/>
    <s v="2019-10-31"/>
    <s v="PJM_E_1768"/>
    <x v="0"/>
    <x v="0"/>
    <x v="0"/>
    <x v="0"/>
  </r>
  <r>
    <n v="2019"/>
    <s v="117"/>
    <s v="4470010"/>
    <m/>
    <n v="1041.3599999999999"/>
    <s v="1303 - Schedule 9-3: Market Su"/>
    <n v="10"/>
    <m/>
    <s v="G0000117"/>
    <s v="PJM"/>
    <n v="0"/>
    <s v="2019-10-31"/>
    <s v="PJM_E_3395"/>
    <x v="0"/>
    <x v="0"/>
    <x v="0"/>
    <x v="0"/>
  </r>
  <r>
    <n v="2019"/>
    <s v="117"/>
    <s v="4470010"/>
    <m/>
    <n v="-40.79"/>
    <s v="1304 - Schedule 9-4: Regulatio"/>
    <n v="10"/>
    <m/>
    <s v="G0000117"/>
    <s v="PJM"/>
    <n v="0"/>
    <s v="2019-10-01"/>
    <s v="PJM_ER7256"/>
    <x v="0"/>
    <x v="0"/>
    <x v="0"/>
    <x v="0"/>
  </r>
  <r>
    <n v="2019"/>
    <s v="117"/>
    <s v="4470010"/>
    <m/>
    <n v="40.79"/>
    <s v="1304 - Schedule 9-4: Regulatio"/>
    <n v="10"/>
    <m/>
    <s v="G0000117"/>
    <s v="PJM"/>
    <n v="0"/>
    <s v="2019-10-31"/>
    <s v="PJM_A_7261"/>
    <x v="0"/>
    <x v="0"/>
    <x v="0"/>
    <x v="0"/>
  </r>
  <r>
    <n v="2019"/>
    <s v="117"/>
    <s v="4470010"/>
    <m/>
    <n v="39.71"/>
    <s v="1304 - Schedule 9-4: Regulatio"/>
    <n v="10"/>
    <m/>
    <s v="G0000117"/>
    <s v="PJM"/>
    <n v="0"/>
    <s v="2019-10-31"/>
    <s v="PJM_E_3395"/>
    <x v="0"/>
    <x v="0"/>
    <x v="0"/>
    <x v="0"/>
  </r>
  <r>
    <n v="2019"/>
    <s v="117"/>
    <s v="4470010"/>
    <m/>
    <n v="-288.83999999999997"/>
    <s v="1305 - Schedule 9-5: Capacity"/>
    <n v="10"/>
    <m/>
    <s v="G0000117"/>
    <s v="PJM"/>
    <n v="0"/>
    <s v="2019-10-01"/>
    <s v="PJM_ER7256"/>
    <x v="0"/>
    <x v="0"/>
    <x v="0"/>
    <x v="0"/>
  </r>
  <r>
    <n v="2019"/>
    <s v="117"/>
    <s v="4470010"/>
    <m/>
    <n v="288.83999999999997"/>
    <s v="1305 - Schedule 9-5: Capacity"/>
    <n v="10"/>
    <m/>
    <s v="G0000117"/>
    <s v="PJM"/>
    <n v="0"/>
    <s v="2019-10-31"/>
    <s v="PJM_A_7261"/>
    <x v="0"/>
    <x v="0"/>
    <x v="0"/>
    <x v="0"/>
  </r>
  <r>
    <n v="2019"/>
    <s v="117"/>
    <s v="4470010"/>
    <m/>
    <n v="288.85000000000002"/>
    <s v="1305 - Schedule 9-5: Capacity"/>
    <n v="10"/>
    <m/>
    <s v="G0000117"/>
    <s v="PJM"/>
    <n v="0"/>
    <s v="2019-10-31"/>
    <s v="PJM_E_3395"/>
    <x v="0"/>
    <x v="0"/>
    <x v="0"/>
    <x v="0"/>
  </r>
  <r>
    <n v="2019"/>
    <s v="117"/>
    <s v="4470010"/>
    <m/>
    <n v="111.65"/>
    <s v="1307 - Schedule 9-3 Offset: Ma"/>
    <n v="10"/>
    <m/>
    <s v="G0000117"/>
    <s v="PJM"/>
    <n v="0"/>
    <s v="2019-10-01"/>
    <s v="PJM_ER7256"/>
    <x v="0"/>
    <x v="0"/>
    <x v="0"/>
    <x v="0"/>
  </r>
  <r>
    <n v="2019"/>
    <s v="117"/>
    <s v="4470010"/>
    <m/>
    <n v="-111.65"/>
    <s v="1307 - Schedule 9-3 Offset: Ma"/>
    <n v="10"/>
    <m/>
    <s v="G0000117"/>
    <s v="PJM"/>
    <n v="0"/>
    <s v="2019-10-31"/>
    <s v="PJM_A_7261"/>
    <x v="0"/>
    <x v="0"/>
    <x v="0"/>
    <x v="0"/>
  </r>
  <r>
    <n v="2019"/>
    <s v="117"/>
    <s v="4470010"/>
    <m/>
    <n v="-0.52"/>
    <s v="1307 - Schedule 9-3 Offset: Ma"/>
    <n v="10"/>
    <m/>
    <s v="G0000117"/>
    <s v="PJM"/>
    <n v="0"/>
    <s v="2019-10-31"/>
    <s v="PJM_E_1768"/>
    <x v="0"/>
    <x v="0"/>
    <x v="0"/>
    <x v="0"/>
  </r>
  <r>
    <n v="2019"/>
    <s v="117"/>
    <s v="4470010"/>
    <m/>
    <n v="-80.63"/>
    <s v="1307 - Schedule 9-3 Offset: Ma"/>
    <n v="10"/>
    <m/>
    <s v="G0000117"/>
    <s v="PJM"/>
    <n v="0"/>
    <s v="2019-10-31"/>
    <s v="PJM_E_3395"/>
    <x v="0"/>
    <x v="0"/>
    <x v="0"/>
    <x v="0"/>
  </r>
  <r>
    <n v="2019"/>
    <s v="117"/>
    <s v="4470010"/>
    <m/>
    <n v="-1005.74"/>
    <s v="1308 - Schedule 9-1: Control A"/>
    <n v="10"/>
    <m/>
    <s v="G0000117"/>
    <s v="PJM"/>
    <n v="0"/>
    <s v="2019-10-31"/>
    <s v="PJM_E_3395"/>
    <x v="0"/>
    <x v="0"/>
    <x v="0"/>
    <x v="0"/>
  </r>
  <r>
    <n v="2019"/>
    <s v="117"/>
    <s v="4470010"/>
    <m/>
    <n v="-1.42"/>
    <s v="1310 - Schedule 9-3: Market Su"/>
    <n v="10"/>
    <m/>
    <s v="G0000117"/>
    <s v="PJM"/>
    <n v="0"/>
    <s v="2019-10-31"/>
    <s v="PJM_E_1768"/>
    <x v="0"/>
    <x v="0"/>
    <x v="0"/>
    <x v="0"/>
  </r>
  <r>
    <n v="2019"/>
    <s v="117"/>
    <s v="4470010"/>
    <m/>
    <n v="-221.16"/>
    <s v="1310 - Schedule 9-3: Market Su"/>
    <n v="10"/>
    <m/>
    <s v="G0000117"/>
    <s v="PJM"/>
    <n v="0"/>
    <s v="2019-10-31"/>
    <s v="PJM_E_3395"/>
    <x v="0"/>
    <x v="0"/>
    <x v="0"/>
    <x v="0"/>
  </r>
  <r>
    <n v="2019"/>
    <s v="117"/>
    <s v="4470010"/>
    <m/>
    <n v="-17.25"/>
    <s v="1311 - Schedule 9-4: Regulatio"/>
    <n v="10"/>
    <m/>
    <s v="G0000117"/>
    <s v="PJM"/>
    <n v="0"/>
    <s v="2019-10-31"/>
    <s v="PJM_E_3395"/>
    <x v="0"/>
    <x v="0"/>
    <x v="0"/>
    <x v="0"/>
  </r>
  <r>
    <n v="2019"/>
    <s v="117"/>
    <s v="4470010"/>
    <m/>
    <n v="-54.99"/>
    <s v="1312 - Schedule 9-5: Capacity"/>
    <n v="10"/>
    <m/>
    <s v="G0000117"/>
    <s v="PJM"/>
    <n v="0"/>
    <s v="2019-10-31"/>
    <s v="PJM_E_3395"/>
    <x v="0"/>
    <x v="0"/>
    <x v="0"/>
    <x v="0"/>
  </r>
  <r>
    <n v="2019"/>
    <s v="117"/>
    <s v="4470010"/>
    <m/>
    <n v="-111.65"/>
    <s v="1313 - Schedule 9-PJMSettlemen"/>
    <n v="10"/>
    <m/>
    <s v="G0000117"/>
    <s v="PJM"/>
    <n v="0"/>
    <s v="2019-10-01"/>
    <s v="PJM_ER7256"/>
    <x v="0"/>
    <x v="0"/>
    <x v="0"/>
    <x v="0"/>
  </r>
  <r>
    <n v="2019"/>
    <s v="117"/>
    <s v="4470010"/>
    <m/>
    <n v="111.65"/>
    <s v="1313 - Schedule 9-PJMSettlemen"/>
    <n v="10"/>
    <m/>
    <s v="G0000117"/>
    <s v="PJM"/>
    <n v="0"/>
    <s v="2019-10-31"/>
    <s v="PJM_A_7261"/>
    <x v="0"/>
    <x v="0"/>
    <x v="0"/>
    <x v="0"/>
  </r>
  <r>
    <n v="2019"/>
    <s v="117"/>
    <s v="4470010"/>
    <m/>
    <n v="0.52"/>
    <s v="1313 - Schedule 9-PJMSettlemen"/>
    <n v="10"/>
    <m/>
    <s v="G0000117"/>
    <s v="PJM"/>
    <n v="0"/>
    <s v="2019-10-31"/>
    <s v="PJM_E_1768"/>
    <x v="0"/>
    <x v="0"/>
    <x v="0"/>
    <x v="0"/>
  </r>
  <r>
    <n v="2019"/>
    <s v="117"/>
    <s v="4470010"/>
    <m/>
    <n v="80.63"/>
    <s v="1313 - Schedule 9-PJMSettlemen"/>
    <n v="10"/>
    <m/>
    <s v="G0000117"/>
    <s v="PJM"/>
    <n v="0"/>
    <s v="2019-10-31"/>
    <s v="PJM_E_3395"/>
    <x v="0"/>
    <x v="0"/>
    <x v="0"/>
    <x v="0"/>
  </r>
  <r>
    <n v="2019"/>
    <s v="117"/>
    <s v="4470010"/>
    <m/>
    <n v="-136.68"/>
    <s v="1314 - Schedule 9-Market Monit"/>
    <n v="10"/>
    <m/>
    <s v="G0000117"/>
    <s v="PJM"/>
    <n v="0"/>
    <s v="2019-10-01"/>
    <s v="PJM_ER7256"/>
    <x v="0"/>
    <x v="0"/>
    <x v="0"/>
    <x v="0"/>
  </r>
  <r>
    <n v="2019"/>
    <s v="117"/>
    <s v="4470010"/>
    <m/>
    <n v="136.68"/>
    <s v="1314 - Schedule 9-Market Monit"/>
    <n v="10"/>
    <m/>
    <s v="G0000117"/>
    <s v="PJM"/>
    <n v="0"/>
    <s v="2019-10-31"/>
    <s v="PJM_A_7261"/>
    <x v="0"/>
    <x v="0"/>
    <x v="0"/>
    <x v="0"/>
  </r>
  <r>
    <n v="2019"/>
    <s v="117"/>
    <s v="4470010"/>
    <m/>
    <n v="0.72"/>
    <s v="1314 - Schedule 9-Market Monit"/>
    <n v="10"/>
    <m/>
    <s v="G0000117"/>
    <s v="PJM"/>
    <n v="0"/>
    <s v="2019-10-31"/>
    <s v="PJM_E_1768"/>
    <x v="0"/>
    <x v="0"/>
    <x v="0"/>
    <x v="0"/>
  </r>
  <r>
    <n v="2019"/>
    <s v="117"/>
    <s v="4470010"/>
    <m/>
    <n v="114.61"/>
    <s v="1314 - Schedule 9-Market Monit"/>
    <n v="10"/>
    <m/>
    <s v="G0000117"/>
    <s v="PJM"/>
    <n v="0"/>
    <s v="2019-10-31"/>
    <s v="PJM_E_3395"/>
    <x v="0"/>
    <x v="0"/>
    <x v="0"/>
    <x v="0"/>
  </r>
  <r>
    <n v="2019"/>
    <s v="117"/>
    <s v="4470010"/>
    <m/>
    <n v="-1963.28"/>
    <s v="1315 - Schedule 9-FERC: FERC A"/>
    <n v="10"/>
    <m/>
    <s v="G0000117"/>
    <s v="PJM"/>
    <n v="0"/>
    <s v="2019-10-01"/>
    <s v="PJM_ER7256"/>
    <x v="0"/>
    <x v="0"/>
    <x v="0"/>
    <x v="0"/>
  </r>
  <r>
    <n v="2019"/>
    <s v="117"/>
    <s v="4470010"/>
    <m/>
    <n v="1963.28"/>
    <s v="1315 - Schedule 9-FERC: FERC A"/>
    <n v="10"/>
    <m/>
    <s v="G0000117"/>
    <s v="PJM"/>
    <n v="0"/>
    <s v="2019-10-31"/>
    <s v="PJM_A_7261"/>
    <x v="0"/>
    <x v="0"/>
    <x v="0"/>
    <x v="0"/>
  </r>
  <r>
    <n v="2019"/>
    <s v="117"/>
    <s v="4470010"/>
    <m/>
    <n v="1641.38"/>
    <s v="1315 - Schedule 9-FERC: FERC A"/>
    <n v="10"/>
    <m/>
    <s v="G0000117"/>
    <s v="PJM"/>
    <n v="0"/>
    <s v="2019-10-31"/>
    <s v="PJM_E_3395"/>
    <x v="0"/>
    <x v="0"/>
    <x v="0"/>
    <x v="0"/>
  </r>
  <r>
    <n v="2019"/>
    <s v="117"/>
    <s v="4470010"/>
    <m/>
    <n v="-19.54"/>
    <s v="1316 - Schedule 9-OPSI: Organi"/>
    <n v="10"/>
    <m/>
    <s v="G0000117"/>
    <s v="PJM"/>
    <n v="0"/>
    <s v="2019-10-01"/>
    <s v="PJM_ER7256"/>
    <x v="0"/>
    <x v="0"/>
    <x v="0"/>
    <x v="0"/>
  </r>
  <r>
    <n v="2019"/>
    <s v="117"/>
    <s v="4470010"/>
    <m/>
    <n v="19.54"/>
    <s v="1316 - Schedule 9-OPSI: Organi"/>
    <n v="10"/>
    <m/>
    <s v="G0000117"/>
    <s v="PJM"/>
    <n v="0"/>
    <s v="2019-10-31"/>
    <s v="PJM_A_7261"/>
    <x v="0"/>
    <x v="0"/>
    <x v="0"/>
    <x v="0"/>
  </r>
  <r>
    <n v="2019"/>
    <s v="117"/>
    <s v="4470010"/>
    <m/>
    <n v="16.39"/>
    <s v="1316 - Schedule 9-OPSI: Organi"/>
    <n v="10"/>
    <m/>
    <s v="G0000117"/>
    <s v="PJM"/>
    <n v="0"/>
    <s v="2019-10-31"/>
    <s v="PJM_E_3395"/>
    <x v="0"/>
    <x v="0"/>
    <x v="0"/>
    <x v="0"/>
  </r>
  <r>
    <n v="2019"/>
    <s v="117"/>
    <s v="4470010"/>
    <m/>
    <n v="-367.83"/>
    <s v="1317 - Schedule 10-NERC: North"/>
    <n v="10"/>
    <m/>
    <s v="G0000117"/>
    <s v="PJM"/>
    <n v="0"/>
    <s v="2019-10-01"/>
    <s v="PJM_ER7256"/>
    <x v="0"/>
    <x v="0"/>
    <x v="0"/>
    <x v="0"/>
  </r>
  <r>
    <n v="2019"/>
    <s v="117"/>
    <s v="4470010"/>
    <m/>
    <n v="367.83"/>
    <s v="1317 - Schedule 10-NERC: North"/>
    <n v="10"/>
    <m/>
    <s v="G0000117"/>
    <s v="PJM"/>
    <n v="0"/>
    <s v="2019-10-31"/>
    <s v="PJM_A_7261"/>
    <x v="0"/>
    <x v="0"/>
    <x v="0"/>
    <x v="0"/>
  </r>
  <r>
    <n v="2019"/>
    <s v="117"/>
    <s v="4470010"/>
    <m/>
    <n v="307.48"/>
    <s v="1317 - Schedule 10-NERC: North"/>
    <n v="10"/>
    <m/>
    <s v="G0000117"/>
    <s v="PJM"/>
    <n v="0"/>
    <s v="2019-10-31"/>
    <s v="PJM_E_3395"/>
    <x v="0"/>
    <x v="0"/>
    <x v="0"/>
    <x v="0"/>
  </r>
  <r>
    <n v="2019"/>
    <s v="117"/>
    <s v="4470010"/>
    <m/>
    <n v="-565.66"/>
    <s v="1318 - Schedule 10-RFC: Reliab"/>
    <n v="10"/>
    <m/>
    <s v="G0000117"/>
    <s v="PJM"/>
    <n v="0"/>
    <s v="2019-10-01"/>
    <s v="PJM_ER7256"/>
    <x v="0"/>
    <x v="0"/>
    <x v="0"/>
    <x v="0"/>
  </r>
  <r>
    <n v="2019"/>
    <s v="117"/>
    <s v="4470010"/>
    <m/>
    <n v="565.66"/>
    <s v="1318 - Schedule 10-RFC: Reliab"/>
    <n v="10"/>
    <m/>
    <s v="G0000117"/>
    <s v="PJM"/>
    <n v="0"/>
    <s v="2019-10-31"/>
    <s v="PJM_A_7261"/>
    <x v="0"/>
    <x v="0"/>
    <x v="0"/>
    <x v="0"/>
  </r>
  <r>
    <n v="2019"/>
    <s v="117"/>
    <s v="4470010"/>
    <m/>
    <n v="472.97"/>
    <s v="1318 - Schedule 10-RFC: Reliab"/>
    <n v="10"/>
    <m/>
    <s v="G0000117"/>
    <s v="PJM"/>
    <n v="0"/>
    <s v="2019-10-31"/>
    <s v="PJM_E_3395"/>
    <x v="0"/>
    <x v="0"/>
    <x v="0"/>
    <x v="0"/>
  </r>
  <r>
    <n v="2019"/>
    <s v="117"/>
    <s v="4470010"/>
    <m/>
    <n v="-14.21"/>
    <s v="1319 - Schedule 9-CAPS: Consum"/>
    <n v="10"/>
    <m/>
    <s v="G0000117"/>
    <s v="PJM"/>
    <n v="0"/>
    <s v="2019-10-01"/>
    <s v="PJM_ER7256"/>
    <x v="0"/>
    <x v="0"/>
    <x v="0"/>
    <x v="0"/>
  </r>
  <r>
    <n v="2019"/>
    <s v="117"/>
    <s v="4470010"/>
    <m/>
    <n v="14.21"/>
    <s v="1319 - Schedule 9-CAPS: Consum"/>
    <n v="10"/>
    <m/>
    <s v="G0000117"/>
    <s v="PJM"/>
    <n v="0"/>
    <s v="2019-10-31"/>
    <s v="PJM_A_7261"/>
    <x v="0"/>
    <x v="0"/>
    <x v="0"/>
    <x v="0"/>
  </r>
  <r>
    <n v="2019"/>
    <s v="117"/>
    <s v="4470010"/>
    <m/>
    <n v="11.72"/>
    <s v="1319 - Schedule 9-CAPS: Consum"/>
    <n v="10"/>
    <m/>
    <s v="G0000117"/>
    <s v="PJM"/>
    <n v="0"/>
    <s v="2019-10-31"/>
    <s v="PJM_E_3395"/>
    <x v="0"/>
    <x v="0"/>
    <x v="0"/>
    <x v="0"/>
  </r>
  <r>
    <n v="2019"/>
    <s v="117"/>
    <s v="4470010"/>
    <m/>
    <n v="-706.35"/>
    <s v="1320 - Transmission Owner Sche"/>
    <n v="10"/>
    <m/>
    <s v="G0000117"/>
    <s v="PJM"/>
    <n v="0"/>
    <s v="2019-10-01"/>
    <s v="PJM_ER7256"/>
    <x v="0"/>
    <x v="0"/>
    <x v="0"/>
    <x v="0"/>
  </r>
  <r>
    <n v="2019"/>
    <s v="117"/>
    <s v="4470010"/>
    <m/>
    <n v="706.35"/>
    <s v="1320 - Transmission Owner Sche"/>
    <n v="10"/>
    <m/>
    <s v="G0000117"/>
    <s v="PJM"/>
    <n v="0"/>
    <s v="2019-10-31"/>
    <s v="PJM_A_7261"/>
    <x v="0"/>
    <x v="0"/>
    <x v="0"/>
    <x v="0"/>
  </r>
  <r>
    <n v="2019"/>
    <s v="117"/>
    <s v="4470010"/>
    <m/>
    <n v="627.80999999999995"/>
    <s v="1320 - Transmission Owner Sche"/>
    <n v="10"/>
    <m/>
    <s v="G0000117"/>
    <s v="PJM"/>
    <n v="0"/>
    <s v="2019-10-31"/>
    <s v="PJM_E_3395"/>
    <x v="0"/>
    <x v="0"/>
    <x v="0"/>
    <x v="0"/>
  </r>
  <r>
    <n v="2019"/>
    <s v="117"/>
    <s v="4470010"/>
    <m/>
    <n v="-12193.2"/>
    <s v="1330 - Reactive Supply and Vol"/>
    <n v="10"/>
    <m/>
    <s v="G0000117"/>
    <s v="PJM"/>
    <n v="0"/>
    <s v="2019-10-01"/>
    <s v="PJM_ER7256"/>
    <x v="0"/>
    <x v="0"/>
    <x v="0"/>
    <x v="0"/>
  </r>
  <r>
    <n v="2019"/>
    <s v="117"/>
    <s v="4470010"/>
    <m/>
    <n v="12193.2"/>
    <s v="1330 - Reactive Supply and Vol"/>
    <n v="10"/>
    <m/>
    <s v="G0000117"/>
    <s v="PJM"/>
    <n v="0"/>
    <s v="2019-10-31"/>
    <s v="PJM_A_7261"/>
    <x v="0"/>
    <x v="0"/>
    <x v="0"/>
    <x v="0"/>
  </r>
  <r>
    <n v="2019"/>
    <s v="117"/>
    <s v="4470010"/>
    <m/>
    <n v="12403.1"/>
    <s v="1330 - Reactive Supply and Vol"/>
    <n v="10"/>
    <m/>
    <s v="G0000117"/>
    <s v="PJM"/>
    <n v="0"/>
    <s v="2019-10-31"/>
    <s v="PJM_E_3395"/>
    <x v="0"/>
    <x v="0"/>
    <x v="0"/>
    <x v="0"/>
  </r>
  <r>
    <n v="2019"/>
    <s v="117"/>
    <s v="4470010"/>
    <m/>
    <n v="-244.99"/>
    <s v="1330A - Adj. to Reactive Suppl"/>
    <n v="10"/>
    <m/>
    <s v="G0000117"/>
    <s v="PJM"/>
    <n v="0"/>
    <s v="2019-10-31"/>
    <s v="PJM_A_7261"/>
    <x v="0"/>
    <x v="0"/>
    <x v="0"/>
    <x v="0"/>
  </r>
  <r>
    <n v="2019"/>
    <s v="117"/>
    <s v="4470010"/>
    <m/>
    <n v="-3580.57"/>
    <s v="1340 - Regulation and Frequenc"/>
    <n v="10"/>
    <m/>
    <s v="G0000117"/>
    <s v="PJM"/>
    <n v="0"/>
    <s v="2019-10-01"/>
    <s v="PJM_ER7256"/>
    <x v="0"/>
    <x v="0"/>
    <x v="0"/>
    <x v="0"/>
  </r>
  <r>
    <n v="2019"/>
    <s v="117"/>
    <s v="4470010"/>
    <m/>
    <n v="3581.26"/>
    <s v="1340 - Regulation and Frequenc"/>
    <n v="10"/>
    <m/>
    <s v="G0000117"/>
    <s v="PJM"/>
    <n v="0"/>
    <s v="2019-10-31"/>
    <s v="PJM_A_7261"/>
    <x v="0"/>
    <x v="0"/>
    <x v="0"/>
    <x v="0"/>
  </r>
  <r>
    <n v="2019"/>
    <s v="117"/>
    <s v="4470010"/>
    <m/>
    <n v="4385.7700000000004"/>
    <s v="1340 - Regulation and Frequenc"/>
    <n v="10"/>
    <m/>
    <s v="G0000117"/>
    <s v="PJM"/>
    <n v="0"/>
    <s v="2019-10-31"/>
    <s v="PJM_E_3395"/>
    <x v="0"/>
    <x v="0"/>
    <x v="0"/>
    <x v="0"/>
  </r>
  <r>
    <n v="2019"/>
    <s v="117"/>
    <s v="4470010"/>
    <m/>
    <n v="0.87"/>
    <s v="1340A - Adj. to Regulation and"/>
    <n v="10"/>
    <m/>
    <s v="G0000117"/>
    <s v="PJM"/>
    <n v="0"/>
    <s v="2019-10-31"/>
    <s v="PJM_A_7261"/>
    <x v="0"/>
    <x v="0"/>
    <x v="0"/>
    <x v="0"/>
  </r>
  <r>
    <n v="2019"/>
    <s v="117"/>
    <s v="4470010"/>
    <m/>
    <n v="-2527.04"/>
    <s v="1360 - Synchronized Reserve Ti"/>
    <n v="10"/>
    <m/>
    <s v="G0000117"/>
    <s v="PJM"/>
    <n v="0"/>
    <s v="2019-10-01"/>
    <s v="PJM_ER7256"/>
    <x v="0"/>
    <x v="0"/>
    <x v="0"/>
    <x v="0"/>
  </r>
  <r>
    <n v="2019"/>
    <s v="117"/>
    <s v="4470010"/>
    <m/>
    <n v="2526.89"/>
    <s v="1360 - Synchronized Reserve Ti"/>
    <n v="10"/>
    <m/>
    <s v="G0000117"/>
    <s v="PJM"/>
    <n v="0"/>
    <s v="2019-10-31"/>
    <s v="PJM_A_7261"/>
    <x v="0"/>
    <x v="0"/>
    <x v="0"/>
    <x v="0"/>
  </r>
  <r>
    <n v="2019"/>
    <s v="117"/>
    <s v="4470010"/>
    <m/>
    <n v="2684.95"/>
    <s v="1360 - Synchronized Reserve Ti"/>
    <n v="10"/>
    <m/>
    <s v="G0000117"/>
    <s v="PJM"/>
    <n v="0"/>
    <s v="2019-10-31"/>
    <s v="PJM_E_3395"/>
    <x v="0"/>
    <x v="0"/>
    <x v="0"/>
    <x v="0"/>
  </r>
  <r>
    <n v="2019"/>
    <s v="117"/>
    <s v="4470010"/>
    <m/>
    <n v="-858.17"/>
    <s v="1362 - Non-Synchronized Reserv"/>
    <n v="10"/>
    <m/>
    <s v="G0000117"/>
    <s v="PJM"/>
    <n v="0"/>
    <s v="2019-10-01"/>
    <s v="PJM_ER7256"/>
    <x v="0"/>
    <x v="0"/>
    <x v="0"/>
    <x v="0"/>
  </r>
  <r>
    <n v="2019"/>
    <s v="117"/>
    <s v="4470010"/>
    <m/>
    <n v="858.17"/>
    <s v="1362 - Non-Synchronized Reserv"/>
    <n v="10"/>
    <m/>
    <s v="G0000117"/>
    <s v="PJM"/>
    <n v="0"/>
    <s v="2019-10-31"/>
    <s v="PJM_A_7261"/>
    <x v="0"/>
    <x v="0"/>
    <x v="0"/>
    <x v="0"/>
  </r>
  <r>
    <n v="2019"/>
    <s v="117"/>
    <s v="4470010"/>
    <m/>
    <n v="819.91"/>
    <s v="1362 - Non-Synchronized Reserv"/>
    <n v="10"/>
    <m/>
    <s v="G0000117"/>
    <s v="PJM"/>
    <n v="0"/>
    <s v="2019-10-31"/>
    <s v="PJM_E_3395"/>
    <x v="0"/>
    <x v="0"/>
    <x v="0"/>
    <x v="0"/>
  </r>
  <r>
    <n v="2019"/>
    <s v="117"/>
    <s v="4470010"/>
    <m/>
    <n v="-9.18"/>
    <s v="1362A - Non-Synchronized Reser"/>
    <n v="10"/>
    <m/>
    <s v="G0000117"/>
    <s v="PJM"/>
    <n v="0"/>
    <s v="2019-10-31"/>
    <s v="PJM_A_7261"/>
    <x v="0"/>
    <x v="0"/>
    <x v="0"/>
    <x v="0"/>
  </r>
  <r>
    <n v="2019"/>
    <s v="117"/>
    <s v="4470010"/>
    <m/>
    <n v="-879.2"/>
    <s v="1365 - Day-Ahead Scheduling Re"/>
    <n v="10"/>
    <m/>
    <s v="G0000117"/>
    <s v="PJM"/>
    <n v="0"/>
    <s v="2019-10-01"/>
    <s v="PJM_ER7256"/>
    <x v="0"/>
    <x v="0"/>
    <x v="0"/>
    <x v="0"/>
  </r>
  <r>
    <n v="2019"/>
    <s v="117"/>
    <s v="4470010"/>
    <m/>
    <n v="879.17"/>
    <s v="1365 - Day-Ahead Scheduling Re"/>
    <n v="10"/>
    <m/>
    <s v="G0000117"/>
    <s v="PJM"/>
    <n v="0"/>
    <s v="2019-10-31"/>
    <s v="PJM_A_7261"/>
    <x v="0"/>
    <x v="0"/>
    <x v="0"/>
    <x v="0"/>
  </r>
  <r>
    <n v="2019"/>
    <s v="117"/>
    <s v="4470010"/>
    <m/>
    <n v="1918.15"/>
    <s v="1365 - Day-Ahead Scheduling Re"/>
    <n v="10"/>
    <m/>
    <s v="G0000117"/>
    <s v="PJM"/>
    <n v="0"/>
    <s v="2019-10-31"/>
    <s v="PJM_E_3395"/>
    <x v="0"/>
    <x v="0"/>
    <x v="0"/>
    <x v="0"/>
  </r>
  <r>
    <n v="2019"/>
    <s v="117"/>
    <s v="4470010"/>
    <m/>
    <n v="-32.200000000000003"/>
    <s v="1365A - Adj. to Day-ahead Sche"/>
    <n v="10"/>
    <m/>
    <s v="G0000117"/>
    <s v="PJM"/>
    <n v="0"/>
    <s v="2019-10-31"/>
    <s v="PJM_A_7261"/>
    <x v="0"/>
    <x v="0"/>
    <x v="0"/>
    <x v="0"/>
  </r>
  <r>
    <n v="2019"/>
    <s v="117"/>
    <s v="4470010"/>
    <m/>
    <n v="-620.99"/>
    <s v="1370 - Day-Ahead Operating Res"/>
    <n v="10"/>
    <m/>
    <s v="G0000117"/>
    <s v="PJM"/>
    <n v="0"/>
    <s v="2019-10-01"/>
    <s v="PJM_ER7256"/>
    <x v="0"/>
    <x v="0"/>
    <x v="0"/>
    <x v="0"/>
  </r>
  <r>
    <n v="2019"/>
    <s v="117"/>
    <s v="4470010"/>
    <m/>
    <n v="620.99"/>
    <s v="1370 - Day-Ahead Operating Res"/>
    <n v="10"/>
    <m/>
    <s v="G0000117"/>
    <s v="PJM"/>
    <n v="0"/>
    <s v="2019-10-31"/>
    <s v="PJM_A_7261"/>
    <x v="0"/>
    <x v="0"/>
    <x v="0"/>
    <x v="0"/>
  </r>
  <r>
    <n v="2019"/>
    <s v="117"/>
    <s v="4470010"/>
    <m/>
    <n v="398.02"/>
    <s v="1370 - Day-Ahead Operating Res"/>
    <n v="10"/>
    <m/>
    <s v="G0000117"/>
    <s v="PJM"/>
    <n v="0"/>
    <s v="2019-10-31"/>
    <s v="PJM_E_3395"/>
    <x v="0"/>
    <x v="0"/>
    <x v="0"/>
    <x v="0"/>
  </r>
  <r>
    <n v="2019"/>
    <s v="117"/>
    <s v="4470010"/>
    <m/>
    <n v="-1592.96"/>
    <s v="1375 - Balancing Operating Res"/>
    <n v="10"/>
    <m/>
    <s v="G0000117"/>
    <s v="PJM"/>
    <n v="0"/>
    <s v="2019-10-01"/>
    <s v="PJM_ER7256"/>
    <x v="0"/>
    <x v="0"/>
    <x v="0"/>
    <x v="0"/>
  </r>
  <r>
    <n v="2019"/>
    <s v="117"/>
    <s v="4470010"/>
    <m/>
    <n v="1591.36"/>
    <s v="1375 - Balancing Operating Res"/>
    <n v="10"/>
    <m/>
    <s v="G0000117"/>
    <s v="PJM"/>
    <n v="0"/>
    <s v="2019-10-31"/>
    <s v="PJM_A_7261"/>
    <x v="0"/>
    <x v="0"/>
    <x v="0"/>
    <x v="0"/>
  </r>
  <r>
    <n v="2019"/>
    <s v="117"/>
    <s v="4470010"/>
    <m/>
    <n v="1095.3"/>
    <s v="1375 - Balancing Operating Res"/>
    <n v="10"/>
    <m/>
    <s v="G0000117"/>
    <s v="PJM"/>
    <n v="0"/>
    <s v="2019-10-31"/>
    <s v="PJM_E_3395"/>
    <x v="0"/>
    <x v="0"/>
    <x v="0"/>
    <x v="0"/>
  </r>
  <r>
    <n v="2019"/>
    <s v="117"/>
    <s v="4470010"/>
    <m/>
    <n v="-2.8"/>
    <s v="1375A - Adj. to Balancing Oper"/>
    <n v="10"/>
    <m/>
    <s v="G0000117"/>
    <s v="PJM"/>
    <n v="0"/>
    <s v="2019-10-31"/>
    <s v="PJM_A_7261"/>
    <x v="0"/>
    <x v="0"/>
    <x v="0"/>
    <x v="0"/>
  </r>
  <r>
    <n v="2019"/>
    <s v="117"/>
    <s v="4470010"/>
    <m/>
    <n v="-4.53"/>
    <s v="1378 - Reactive Services Charg"/>
    <n v="10"/>
    <m/>
    <s v="G0000117"/>
    <s v="PJM"/>
    <n v="0"/>
    <s v="2019-10-01"/>
    <s v="PJM_ER7256"/>
    <x v="0"/>
    <x v="0"/>
    <x v="0"/>
    <x v="0"/>
  </r>
  <r>
    <n v="2019"/>
    <s v="117"/>
    <s v="4470010"/>
    <m/>
    <n v="4.53"/>
    <s v="1378 - Reactive Services Charg"/>
    <n v="10"/>
    <m/>
    <s v="G0000117"/>
    <s v="PJM"/>
    <n v="0"/>
    <s v="2019-10-31"/>
    <s v="PJM_A_7261"/>
    <x v="0"/>
    <x v="0"/>
    <x v="0"/>
    <x v="0"/>
  </r>
  <r>
    <n v="2019"/>
    <s v="117"/>
    <s v="4470010"/>
    <m/>
    <n v="-1863.9"/>
    <s v="1380 - Black Start Service Cha"/>
    <n v="10"/>
    <m/>
    <s v="G0000117"/>
    <s v="PJM"/>
    <n v="0"/>
    <s v="2019-10-01"/>
    <s v="PJM_ER7256"/>
    <x v="0"/>
    <x v="0"/>
    <x v="0"/>
    <x v="0"/>
  </r>
  <r>
    <n v="2019"/>
    <s v="117"/>
    <s v="4470010"/>
    <m/>
    <n v="1863.9"/>
    <s v="1380 - Black Start Service Cha"/>
    <n v="10"/>
    <m/>
    <s v="G0000117"/>
    <s v="PJM"/>
    <n v="0"/>
    <s v="2019-10-31"/>
    <s v="PJM_A_7261"/>
    <x v="0"/>
    <x v="0"/>
    <x v="0"/>
    <x v="0"/>
  </r>
  <r>
    <n v="2019"/>
    <s v="117"/>
    <s v="4470010"/>
    <m/>
    <n v="1887.7"/>
    <s v="1380 - Black Start Service Cha"/>
    <n v="10"/>
    <m/>
    <s v="G0000117"/>
    <s v="PJM"/>
    <n v="0"/>
    <s v="2019-10-31"/>
    <s v="PJM_E_3395"/>
    <x v="0"/>
    <x v="0"/>
    <x v="0"/>
    <x v="0"/>
  </r>
  <r>
    <n v="2019"/>
    <s v="117"/>
    <s v="4470010"/>
    <m/>
    <n v="-27.69"/>
    <s v="1380A - Adj. to Black Start Se"/>
    <n v="10"/>
    <m/>
    <s v="G0000117"/>
    <s v="PJM"/>
    <n v="0"/>
    <s v="2019-10-31"/>
    <s v="PJM_A_7261"/>
    <x v="0"/>
    <x v="0"/>
    <x v="0"/>
    <x v="0"/>
  </r>
  <r>
    <n v="2019"/>
    <s v="117"/>
    <s v="4470010"/>
    <m/>
    <n v="-12443.7"/>
    <s v="1400 - Load Reconciliation for"/>
    <n v="10"/>
    <m/>
    <s v="G0000117"/>
    <s v="PJM"/>
    <n v="0"/>
    <s v="2019-10-01"/>
    <s v="PJM_ER7256"/>
    <x v="0"/>
    <x v="0"/>
    <x v="0"/>
    <x v="0"/>
  </r>
  <r>
    <n v="2019"/>
    <s v="117"/>
    <s v="4470010"/>
    <m/>
    <n v="12443.7"/>
    <s v="1400 - Load Reconciliation for"/>
    <n v="10"/>
    <m/>
    <s v="G0000117"/>
    <s v="PJM"/>
    <n v="0"/>
    <s v="2019-10-31"/>
    <s v="PJM_A_7261"/>
    <x v="0"/>
    <x v="0"/>
    <x v="0"/>
    <x v="0"/>
  </r>
  <r>
    <n v="2019"/>
    <s v="117"/>
    <s v="4470010"/>
    <m/>
    <n v="-296.39999999999998"/>
    <s v="1400 - Load Reconciliation for"/>
    <n v="10"/>
    <m/>
    <s v="G0000117"/>
    <s v="PJM"/>
    <n v="0"/>
    <s v="2019-10-31"/>
    <s v="PJM_E_3395"/>
    <x v="0"/>
    <x v="0"/>
    <x v="0"/>
    <x v="0"/>
  </r>
  <r>
    <n v="2019"/>
    <s v="117"/>
    <s v="4470010"/>
    <m/>
    <n v="-68.099999999999994"/>
    <s v="1410 - Load Reconciliation for"/>
    <n v="10"/>
    <m/>
    <s v="G0000117"/>
    <s v="PJM"/>
    <n v="0"/>
    <s v="2019-10-01"/>
    <s v="PJM_ER7256"/>
    <x v="0"/>
    <x v="0"/>
    <x v="0"/>
    <x v="0"/>
  </r>
  <r>
    <n v="2019"/>
    <s v="117"/>
    <s v="4470010"/>
    <m/>
    <n v="68.099999999999994"/>
    <s v="1410 - Load Reconciliation for"/>
    <n v="10"/>
    <m/>
    <s v="G0000117"/>
    <s v="PJM"/>
    <n v="0"/>
    <s v="2019-10-31"/>
    <s v="PJM_A_7261"/>
    <x v="0"/>
    <x v="0"/>
    <x v="0"/>
    <x v="0"/>
  </r>
  <r>
    <n v="2019"/>
    <s v="117"/>
    <s v="4470010"/>
    <m/>
    <n v="1.08"/>
    <s v="1410 - Load Reconciliation for"/>
    <n v="10"/>
    <m/>
    <s v="G0000117"/>
    <s v="PJM"/>
    <n v="0"/>
    <s v="2019-10-31"/>
    <s v="PJM_E_3395"/>
    <x v="0"/>
    <x v="0"/>
    <x v="0"/>
    <x v="0"/>
  </r>
  <r>
    <n v="2019"/>
    <s v="117"/>
    <s v="4470010"/>
    <m/>
    <n v="-61.8"/>
    <s v="1420 - Load Reconciliation for"/>
    <n v="10"/>
    <m/>
    <s v="G0000117"/>
    <s v="PJM"/>
    <n v="0"/>
    <s v="2019-10-01"/>
    <s v="PJM_ER7256"/>
    <x v="0"/>
    <x v="0"/>
    <x v="0"/>
    <x v="0"/>
  </r>
  <r>
    <n v="2019"/>
    <s v="117"/>
    <s v="4470010"/>
    <m/>
    <n v="61.8"/>
    <s v="1420 - Load Reconciliation for"/>
    <n v="10"/>
    <m/>
    <s v="G0000117"/>
    <s v="PJM"/>
    <n v="0"/>
    <s v="2019-10-31"/>
    <s v="PJM_A_7261"/>
    <x v="0"/>
    <x v="0"/>
    <x v="0"/>
    <x v="0"/>
  </r>
  <r>
    <n v="2019"/>
    <s v="117"/>
    <s v="4470010"/>
    <m/>
    <n v="-10.16"/>
    <s v="1420 - Load Reconciliation for"/>
    <n v="10"/>
    <m/>
    <s v="G0000117"/>
    <s v="PJM"/>
    <n v="0"/>
    <s v="2019-10-31"/>
    <s v="PJM_E_3395"/>
    <x v="0"/>
    <x v="0"/>
    <x v="0"/>
    <x v="0"/>
  </r>
  <r>
    <n v="2019"/>
    <s v="117"/>
    <s v="4470010"/>
    <m/>
    <n v="-1.2"/>
    <s v="1430 - Load Reconciliation for"/>
    <n v="10"/>
    <m/>
    <s v="G0000117"/>
    <s v="PJM"/>
    <n v="0"/>
    <s v="2019-10-01"/>
    <s v="PJM_ER7256"/>
    <x v="0"/>
    <x v="0"/>
    <x v="0"/>
    <x v="0"/>
  </r>
  <r>
    <n v="2019"/>
    <s v="117"/>
    <s v="4470010"/>
    <m/>
    <n v="1.2"/>
    <s v="1430 - Load Reconciliation for"/>
    <n v="10"/>
    <m/>
    <s v="G0000117"/>
    <s v="PJM"/>
    <n v="0"/>
    <s v="2019-10-31"/>
    <s v="PJM_A_7261"/>
    <x v="0"/>
    <x v="0"/>
    <x v="0"/>
    <x v="0"/>
  </r>
  <r>
    <n v="2019"/>
    <s v="117"/>
    <s v="4470010"/>
    <m/>
    <n v="0.2"/>
    <s v="1430 - Load Reconciliation for"/>
    <n v="10"/>
    <m/>
    <s v="G0000117"/>
    <s v="PJM"/>
    <n v="0"/>
    <s v="2019-10-31"/>
    <s v="PJM_E_3395"/>
    <x v="0"/>
    <x v="0"/>
    <x v="0"/>
    <x v="0"/>
  </r>
  <r>
    <n v="2019"/>
    <s v="117"/>
    <s v="4470010"/>
    <m/>
    <n v="-122.1"/>
    <s v="1440 - Load Reconciliation for"/>
    <n v="10"/>
    <m/>
    <s v="G0000117"/>
    <s v="PJM"/>
    <n v="0"/>
    <s v="2019-10-01"/>
    <s v="PJM_ER7256"/>
    <x v="0"/>
    <x v="0"/>
    <x v="0"/>
    <x v="0"/>
  </r>
  <r>
    <n v="2019"/>
    <s v="117"/>
    <s v="4470010"/>
    <m/>
    <n v="122.1"/>
    <s v="1440 - Load Reconciliation for"/>
    <n v="10"/>
    <m/>
    <s v="G0000117"/>
    <s v="PJM"/>
    <n v="0"/>
    <s v="2019-10-31"/>
    <s v="PJM_A_7261"/>
    <x v="0"/>
    <x v="0"/>
    <x v="0"/>
    <x v="0"/>
  </r>
  <r>
    <n v="2019"/>
    <s v="117"/>
    <s v="4470010"/>
    <m/>
    <n v="-4.5199999999999996"/>
    <s v="1440 - Load Reconciliation for"/>
    <n v="10"/>
    <m/>
    <s v="G0000117"/>
    <s v="PJM"/>
    <n v="0"/>
    <s v="2019-10-31"/>
    <s v="PJM_E_3395"/>
    <x v="0"/>
    <x v="0"/>
    <x v="0"/>
    <x v="0"/>
  </r>
  <r>
    <n v="2019"/>
    <s v="117"/>
    <s v="4470010"/>
    <m/>
    <n v="-2.7"/>
    <s v="1444 - Load Reconciliation for"/>
    <n v="10"/>
    <m/>
    <s v="G0000117"/>
    <s v="PJM"/>
    <n v="0"/>
    <s v="2019-10-01"/>
    <s v="PJM_ER7256"/>
    <x v="0"/>
    <x v="0"/>
    <x v="0"/>
    <x v="0"/>
  </r>
  <r>
    <n v="2019"/>
    <s v="117"/>
    <s v="4470010"/>
    <m/>
    <n v="2.7"/>
    <s v="1444 - Load Reconciliation for"/>
    <n v="10"/>
    <m/>
    <s v="G0000117"/>
    <s v="PJM"/>
    <n v="0"/>
    <s v="2019-10-31"/>
    <s v="PJM_A_7261"/>
    <x v="0"/>
    <x v="0"/>
    <x v="0"/>
    <x v="0"/>
  </r>
  <r>
    <n v="2019"/>
    <s v="117"/>
    <s v="4470010"/>
    <m/>
    <n v="-0.12"/>
    <s v="1444 - Load Reconciliation for"/>
    <n v="10"/>
    <m/>
    <s v="G0000117"/>
    <s v="PJM"/>
    <n v="0"/>
    <s v="2019-10-31"/>
    <s v="PJM_E_3395"/>
    <x v="0"/>
    <x v="0"/>
    <x v="0"/>
    <x v="0"/>
  </r>
  <r>
    <n v="2019"/>
    <s v="117"/>
    <s v="4470010"/>
    <m/>
    <n v="-35.700000000000003"/>
    <s v="1445 - Load Reconciliation for"/>
    <n v="10"/>
    <m/>
    <s v="G0000117"/>
    <s v="PJM"/>
    <n v="0"/>
    <s v="2019-10-01"/>
    <s v="PJM_ER7256"/>
    <x v="0"/>
    <x v="0"/>
    <x v="0"/>
    <x v="0"/>
  </r>
  <r>
    <n v="2019"/>
    <s v="117"/>
    <s v="4470010"/>
    <m/>
    <n v="35.700000000000003"/>
    <s v="1445 - Load Reconciliation for"/>
    <n v="10"/>
    <m/>
    <s v="G0000117"/>
    <s v="PJM"/>
    <n v="0"/>
    <s v="2019-10-31"/>
    <s v="PJM_A_7261"/>
    <x v="0"/>
    <x v="0"/>
    <x v="0"/>
    <x v="0"/>
  </r>
  <r>
    <n v="2019"/>
    <s v="117"/>
    <s v="4470010"/>
    <m/>
    <n v="-1.32"/>
    <s v="1445 - Load Reconciliation for"/>
    <n v="10"/>
    <m/>
    <s v="G0000117"/>
    <s v="PJM"/>
    <n v="0"/>
    <s v="2019-10-31"/>
    <s v="PJM_E_3395"/>
    <x v="0"/>
    <x v="0"/>
    <x v="0"/>
    <x v="0"/>
  </r>
  <r>
    <n v="2019"/>
    <s v="117"/>
    <s v="4470010"/>
    <m/>
    <n v="-0.04"/>
    <s v="1446 - Load Reconciliation for"/>
    <n v="10"/>
    <m/>
    <s v="G0000117"/>
    <s v="PJM"/>
    <n v="0"/>
    <s v="2019-10-31"/>
    <s v="PJM_E_3395"/>
    <x v="0"/>
    <x v="0"/>
    <x v="0"/>
    <x v="0"/>
  </r>
  <r>
    <n v="2019"/>
    <s v="117"/>
    <s v="4470010"/>
    <m/>
    <n v="-6.6"/>
    <s v="1447 - Load Reconciliation for"/>
    <n v="10"/>
    <m/>
    <s v="G0000117"/>
    <s v="PJM"/>
    <n v="0"/>
    <s v="2019-10-01"/>
    <s v="PJM_ER7256"/>
    <x v="0"/>
    <x v="0"/>
    <x v="0"/>
    <x v="0"/>
  </r>
  <r>
    <n v="2019"/>
    <s v="117"/>
    <s v="4470010"/>
    <m/>
    <n v="6.6"/>
    <s v="1447 - Load Reconciliation for"/>
    <n v="10"/>
    <m/>
    <s v="G0000117"/>
    <s v="PJM"/>
    <n v="0"/>
    <s v="2019-10-31"/>
    <s v="PJM_A_7261"/>
    <x v="0"/>
    <x v="0"/>
    <x v="0"/>
    <x v="0"/>
  </r>
  <r>
    <n v="2019"/>
    <s v="117"/>
    <s v="4470010"/>
    <m/>
    <n v="-0.32"/>
    <s v="1447 - Load Reconciliation for"/>
    <n v="10"/>
    <m/>
    <s v="G0000117"/>
    <s v="PJM"/>
    <n v="0"/>
    <s v="2019-10-31"/>
    <s v="PJM_E_3395"/>
    <x v="0"/>
    <x v="0"/>
    <x v="0"/>
    <x v="0"/>
  </r>
  <r>
    <n v="2019"/>
    <s v="117"/>
    <s v="4470010"/>
    <m/>
    <n v="-10.199999999999999"/>
    <s v="1448 - Load Reconciliation for"/>
    <n v="10"/>
    <m/>
    <s v="G0000117"/>
    <s v="PJM"/>
    <n v="0"/>
    <s v="2019-10-01"/>
    <s v="PJM_ER7256"/>
    <x v="0"/>
    <x v="0"/>
    <x v="0"/>
    <x v="0"/>
  </r>
  <r>
    <n v="2019"/>
    <s v="117"/>
    <s v="4470010"/>
    <m/>
    <n v="10.199999999999999"/>
    <s v="1448 - Load Reconciliation for"/>
    <n v="10"/>
    <m/>
    <s v="G0000117"/>
    <s v="PJM"/>
    <n v="0"/>
    <s v="2019-10-31"/>
    <s v="PJM_A_7261"/>
    <x v="0"/>
    <x v="0"/>
    <x v="0"/>
    <x v="0"/>
  </r>
  <r>
    <n v="2019"/>
    <s v="117"/>
    <s v="4470010"/>
    <m/>
    <n v="-0.4"/>
    <s v="1448 - Load Reconciliation for"/>
    <n v="10"/>
    <m/>
    <s v="G0000117"/>
    <s v="PJM"/>
    <n v="0"/>
    <s v="2019-10-31"/>
    <s v="PJM_E_3395"/>
    <x v="0"/>
    <x v="0"/>
    <x v="0"/>
    <x v="0"/>
  </r>
  <r>
    <n v="2019"/>
    <s v="117"/>
    <s v="4470010"/>
    <m/>
    <n v="-2.4"/>
    <s v="1450 - Load Reconciliation for"/>
    <n v="10"/>
    <m/>
    <s v="G0000117"/>
    <s v="PJM"/>
    <n v="0"/>
    <s v="2019-10-01"/>
    <s v="PJM_ER7256"/>
    <x v="0"/>
    <x v="0"/>
    <x v="0"/>
    <x v="0"/>
  </r>
  <r>
    <n v="2019"/>
    <s v="117"/>
    <s v="4470010"/>
    <m/>
    <n v="2.4"/>
    <s v="1450 - Load Reconciliation for"/>
    <n v="10"/>
    <m/>
    <s v="G0000117"/>
    <s v="PJM"/>
    <n v="0"/>
    <s v="2019-10-31"/>
    <s v="PJM_A_7261"/>
    <x v="0"/>
    <x v="0"/>
    <x v="0"/>
    <x v="0"/>
  </r>
  <r>
    <n v="2019"/>
    <s v="117"/>
    <s v="4470010"/>
    <m/>
    <n v="0.28000000000000003"/>
    <s v="1450 - Load Reconciliation for"/>
    <n v="10"/>
    <m/>
    <s v="G0000117"/>
    <s v="PJM"/>
    <n v="0"/>
    <s v="2019-10-31"/>
    <s v="PJM_E_3395"/>
    <x v="0"/>
    <x v="0"/>
    <x v="0"/>
    <x v="0"/>
  </r>
  <r>
    <n v="2019"/>
    <s v="117"/>
    <s v="4470010"/>
    <m/>
    <n v="-45.3"/>
    <s v="1460 - Load Reconciliation for"/>
    <n v="10"/>
    <m/>
    <s v="G0000117"/>
    <s v="PJM"/>
    <n v="0"/>
    <s v="2019-10-01"/>
    <s v="PJM_ER7256"/>
    <x v="0"/>
    <x v="0"/>
    <x v="0"/>
    <x v="0"/>
  </r>
  <r>
    <n v="2019"/>
    <s v="117"/>
    <s v="4470010"/>
    <m/>
    <n v="45.3"/>
    <s v="1460 - Load Reconciliation for"/>
    <n v="10"/>
    <m/>
    <s v="G0000117"/>
    <s v="PJM"/>
    <n v="0"/>
    <s v="2019-10-31"/>
    <s v="PJM_A_7261"/>
    <x v="0"/>
    <x v="0"/>
    <x v="0"/>
    <x v="0"/>
  </r>
  <r>
    <n v="2019"/>
    <s v="117"/>
    <s v="4470010"/>
    <m/>
    <n v="-1.48"/>
    <s v="1460 - Load Reconciliation for"/>
    <n v="10"/>
    <m/>
    <s v="G0000117"/>
    <s v="PJM"/>
    <n v="0"/>
    <s v="2019-10-31"/>
    <s v="PJM_E_3395"/>
    <x v="0"/>
    <x v="0"/>
    <x v="0"/>
    <x v="0"/>
  </r>
  <r>
    <n v="2019"/>
    <s v="117"/>
    <s v="4470010"/>
    <m/>
    <n v="-15.3"/>
    <s v="1470 - Load Reconciliation for"/>
    <n v="10"/>
    <m/>
    <s v="G0000117"/>
    <s v="PJM"/>
    <n v="0"/>
    <s v="2019-10-01"/>
    <s v="PJM_ER7256"/>
    <x v="0"/>
    <x v="0"/>
    <x v="0"/>
    <x v="0"/>
  </r>
  <r>
    <n v="2019"/>
    <s v="117"/>
    <s v="4470010"/>
    <m/>
    <n v="15.3"/>
    <s v="1470 - Load Reconciliation for"/>
    <n v="10"/>
    <m/>
    <s v="G0000117"/>
    <s v="PJM"/>
    <n v="0"/>
    <s v="2019-10-31"/>
    <s v="PJM_A_7261"/>
    <x v="0"/>
    <x v="0"/>
    <x v="0"/>
    <x v="0"/>
  </r>
  <r>
    <n v="2019"/>
    <s v="117"/>
    <s v="4470010"/>
    <m/>
    <n v="0.2"/>
    <s v="1470 - Load Reconciliation for"/>
    <n v="10"/>
    <m/>
    <s v="G0000117"/>
    <s v="PJM"/>
    <n v="0"/>
    <s v="2019-10-31"/>
    <s v="PJM_E_3395"/>
    <x v="0"/>
    <x v="0"/>
    <x v="0"/>
    <x v="0"/>
  </r>
  <r>
    <n v="2019"/>
    <s v="117"/>
    <s v="4470010"/>
    <m/>
    <n v="-1.2"/>
    <s v="1472 - Load Reconciliation for"/>
    <n v="10"/>
    <m/>
    <s v="G0000117"/>
    <s v="PJM"/>
    <n v="0"/>
    <s v="2019-10-01"/>
    <s v="PJM_ER7256"/>
    <x v="0"/>
    <x v="0"/>
    <x v="0"/>
    <x v="0"/>
  </r>
  <r>
    <n v="2019"/>
    <s v="117"/>
    <s v="4470010"/>
    <m/>
    <n v="1.2"/>
    <s v="1472 - Load Reconciliation for"/>
    <n v="10"/>
    <m/>
    <s v="G0000117"/>
    <s v="PJM"/>
    <n v="0"/>
    <s v="2019-10-31"/>
    <s v="PJM_A_7261"/>
    <x v="0"/>
    <x v="0"/>
    <x v="0"/>
    <x v="0"/>
  </r>
  <r>
    <n v="2019"/>
    <s v="117"/>
    <s v="4470010"/>
    <m/>
    <n v="-0.08"/>
    <s v="1472 - Load Reconciliation for"/>
    <n v="10"/>
    <m/>
    <s v="G0000117"/>
    <s v="PJM"/>
    <n v="0"/>
    <s v="2019-10-31"/>
    <s v="PJM_E_3395"/>
    <x v="0"/>
    <x v="0"/>
    <x v="0"/>
    <x v="0"/>
  </r>
  <r>
    <n v="2019"/>
    <s v="117"/>
    <s v="4470010"/>
    <m/>
    <n v="-12.3"/>
    <s v="1475 - Load Reconciliation for"/>
    <n v="10"/>
    <m/>
    <s v="G0000117"/>
    <s v="PJM"/>
    <n v="0"/>
    <s v="2019-10-01"/>
    <s v="PJM_ER7256"/>
    <x v="0"/>
    <x v="0"/>
    <x v="0"/>
    <x v="0"/>
  </r>
  <r>
    <n v="2019"/>
    <s v="117"/>
    <s v="4470010"/>
    <m/>
    <n v="12.3"/>
    <s v="1475 - Load Reconciliation for"/>
    <n v="10"/>
    <m/>
    <s v="G0000117"/>
    <s v="PJM"/>
    <n v="0"/>
    <s v="2019-10-31"/>
    <s v="PJM_A_7261"/>
    <x v="0"/>
    <x v="0"/>
    <x v="0"/>
    <x v="0"/>
  </r>
  <r>
    <n v="2019"/>
    <s v="117"/>
    <s v="4470010"/>
    <m/>
    <n v="-0.4"/>
    <s v="1475 - Load Reconciliation for"/>
    <n v="10"/>
    <m/>
    <s v="G0000117"/>
    <s v="PJM"/>
    <n v="0"/>
    <s v="2019-10-31"/>
    <s v="PJM_E_3395"/>
    <x v="0"/>
    <x v="0"/>
    <x v="0"/>
    <x v="0"/>
  </r>
  <r>
    <n v="2019"/>
    <s v="117"/>
    <s v="4470010"/>
    <m/>
    <n v="-15"/>
    <s v="1478 - Load Reconciliation for"/>
    <n v="10"/>
    <m/>
    <s v="G0000117"/>
    <s v="PJM"/>
    <n v="0"/>
    <s v="2019-10-01"/>
    <s v="PJM_ER7256"/>
    <x v="0"/>
    <x v="0"/>
    <x v="0"/>
    <x v="0"/>
  </r>
  <r>
    <n v="2019"/>
    <s v="117"/>
    <s v="4470010"/>
    <m/>
    <n v="15"/>
    <s v="1478 - Load Reconciliation for"/>
    <n v="10"/>
    <m/>
    <s v="G0000117"/>
    <s v="PJM"/>
    <n v="0"/>
    <s v="2019-10-31"/>
    <s v="PJM_A_7261"/>
    <x v="0"/>
    <x v="0"/>
    <x v="0"/>
    <x v="0"/>
  </r>
  <r>
    <n v="2019"/>
    <s v="117"/>
    <s v="4470010"/>
    <m/>
    <n v="-0.32"/>
    <s v="1478 - Load Reconciliation for"/>
    <n v="10"/>
    <m/>
    <s v="G0000117"/>
    <s v="PJM"/>
    <n v="0"/>
    <s v="2019-10-31"/>
    <s v="PJM_E_3395"/>
    <x v="0"/>
    <x v="0"/>
    <x v="0"/>
    <x v="0"/>
  </r>
  <r>
    <n v="2019"/>
    <s v="117"/>
    <s v="4470010"/>
    <m/>
    <n v="-260284.83"/>
    <s v="1610 - Locational Reliability"/>
    <n v="10"/>
    <m/>
    <s v="G0000117"/>
    <s v="PJM"/>
    <n v="0"/>
    <s v="2019-10-01"/>
    <s v="PJM_ER7256"/>
    <x v="0"/>
    <x v="0"/>
    <x v="0"/>
    <x v="0"/>
  </r>
  <r>
    <n v="2019"/>
    <s v="117"/>
    <s v="4470010"/>
    <m/>
    <n v="260284.83"/>
    <s v="1610 - Locational Reliability"/>
    <n v="10"/>
    <m/>
    <s v="G0000117"/>
    <s v="PJM"/>
    <n v="0"/>
    <s v="2019-10-31"/>
    <s v="PJM_A_7261"/>
    <x v="0"/>
    <x v="0"/>
    <x v="0"/>
    <x v="0"/>
  </r>
  <r>
    <n v="2019"/>
    <s v="117"/>
    <s v="4470010"/>
    <m/>
    <n v="270169.67"/>
    <s v="1610 - Locational Reliability"/>
    <n v="10"/>
    <m/>
    <s v="G0000117"/>
    <s v="PJM"/>
    <n v="0"/>
    <s v="2019-10-31"/>
    <s v="PJM_E_3395"/>
    <x v="0"/>
    <x v="0"/>
    <x v="0"/>
    <x v="0"/>
  </r>
  <r>
    <n v="2019"/>
    <s v="117"/>
    <s v="4470010"/>
    <m/>
    <n v="-94.61"/>
    <s v="1720 - RTO Start-up Cost Recov"/>
    <n v="10"/>
    <m/>
    <s v="G0000117"/>
    <s v="PJM"/>
    <n v="0"/>
    <s v="2019-10-01"/>
    <s v="PJM_ER7256"/>
    <x v="0"/>
    <x v="0"/>
    <x v="0"/>
    <x v="0"/>
  </r>
  <r>
    <n v="2019"/>
    <s v="117"/>
    <s v="4470010"/>
    <m/>
    <n v="94.61"/>
    <s v="1720 - RTO Start-up Cost Recov"/>
    <n v="10"/>
    <m/>
    <s v="G0000117"/>
    <s v="PJM"/>
    <n v="0"/>
    <s v="2019-10-31"/>
    <s v="PJM_A_7261"/>
    <x v="0"/>
    <x v="0"/>
    <x v="0"/>
    <x v="0"/>
  </r>
  <r>
    <n v="2019"/>
    <s v="117"/>
    <s v="4470010"/>
    <m/>
    <n v="91.54"/>
    <s v="1720 - RTO Start-up Cost Recov"/>
    <n v="10"/>
    <m/>
    <s v="G0000117"/>
    <s v="PJM"/>
    <n v="0"/>
    <s v="2019-10-31"/>
    <s v="PJM_E_3395"/>
    <x v="0"/>
    <x v="0"/>
    <x v="0"/>
    <x v="0"/>
  </r>
  <r>
    <n v="2019"/>
    <s v="117"/>
    <s v="4470010"/>
    <m/>
    <n v="465.3"/>
    <s v="1952 - Deferred Tax Adjustment"/>
    <n v="10"/>
    <m/>
    <s v="G0000117"/>
    <s v="PJM"/>
    <n v="0"/>
    <s v="2019-10-31"/>
    <s v="PJM_A_7261"/>
    <x v="0"/>
    <x v="0"/>
    <x v="0"/>
    <x v="0"/>
  </r>
  <r>
    <n v="2019"/>
    <s v="117"/>
    <s v="4470010"/>
    <m/>
    <n v="468.72"/>
    <s v="1952 - Deferred Tax Adjustment"/>
    <n v="10"/>
    <m/>
    <s v="G0000117"/>
    <s v="PJM"/>
    <n v="0"/>
    <s v="2019-10-31"/>
    <s v="PJM_E_3395"/>
    <x v="0"/>
    <x v="0"/>
    <x v="0"/>
    <x v="0"/>
  </r>
  <r>
    <n v="2019"/>
    <s v="117"/>
    <s v="4470010"/>
    <m/>
    <n v="87.9"/>
    <s v="2140 - Non-Firm Point-to-Point"/>
    <n v="10"/>
    <m/>
    <s v="G0000117"/>
    <s v="PJM"/>
    <n v="0"/>
    <s v="2019-10-01"/>
    <s v="PJM_ER7256"/>
    <x v="0"/>
    <x v="0"/>
    <x v="0"/>
    <x v="0"/>
  </r>
  <r>
    <n v="2019"/>
    <s v="117"/>
    <s v="4470010"/>
    <m/>
    <n v="-88.8"/>
    <s v="2140 - Non-Firm Point-to-Point"/>
    <n v="10"/>
    <m/>
    <s v="G0000117"/>
    <s v="PJM"/>
    <n v="0"/>
    <s v="2019-10-31"/>
    <s v="PJM_A_7261"/>
    <x v="0"/>
    <x v="0"/>
    <x v="0"/>
    <x v="0"/>
  </r>
  <r>
    <n v="2019"/>
    <s v="117"/>
    <s v="4470010"/>
    <m/>
    <n v="-82.46"/>
    <s v="2140 - Non-Firm Point-to-Point"/>
    <n v="10"/>
    <m/>
    <s v="G0000117"/>
    <s v="PJM"/>
    <n v="0"/>
    <s v="2019-10-31"/>
    <s v="PJM_E_3395"/>
    <x v="0"/>
    <x v="0"/>
    <x v="0"/>
    <x v="0"/>
  </r>
  <r>
    <n v="2019"/>
    <s v="117"/>
    <s v="4470010"/>
    <m/>
    <n v="-8.6300000000000008"/>
    <s v="2140A - Adj. to Non-Firm Point"/>
    <n v="10"/>
    <m/>
    <s v="G0000117"/>
    <s v="PJM"/>
    <n v="0"/>
    <s v="2019-10-31"/>
    <s v="PJM_A_7261"/>
    <x v="0"/>
    <x v="0"/>
    <x v="0"/>
    <x v="0"/>
  </r>
  <r>
    <n v="2019"/>
    <s v="117"/>
    <s v="4470010"/>
    <m/>
    <n v="-11577.44"/>
    <s v="2215 - Balancing Transmission"/>
    <n v="10"/>
    <m/>
    <s v="G0000117"/>
    <s v="PJM"/>
    <n v="0"/>
    <s v="2019-10-01"/>
    <s v="PJM_ER7256"/>
    <x v="0"/>
    <x v="0"/>
    <x v="0"/>
    <x v="0"/>
  </r>
  <r>
    <n v="2019"/>
    <s v="117"/>
    <s v="4470010"/>
    <m/>
    <n v="11577.29"/>
    <s v="2215 - Balancing Transmission"/>
    <n v="10"/>
    <m/>
    <s v="G0000117"/>
    <s v="PJM"/>
    <n v="0"/>
    <s v="2019-10-31"/>
    <s v="PJM_A_7261"/>
    <x v="0"/>
    <x v="0"/>
    <x v="0"/>
    <x v="0"/>
  </r>
  <r>
    <n v="2019"/>
    <s v="117"/>
    <s v="4470010"/>
    <m/>
    <n v="6810.59"/>
    <s v="2215 - Balancing Transmission"/>
    <n v="10"/>
    <m/>
    <s v="G0000117"/>
    <s v="PJM"/>
    <n v="0"/>
    <s v="2019-10-31"/>
    <s v="PJM_E_3395"/>
    <x v="0"/>
    <x v="0"/>
    <x v="0"/>
    <x v="0"/>
  </r>
  <r>
    <n v="2019"/>
    <s v="117"/>
    <s v="4470010"/>
    <m/>
    <n v="91.96"/>
    <s v="2215A - Balancing Transmission"/>
    <n v="10"/>
    <m/>
    <s v="G0000117"/>
    <s v="PJM"/>
    <n v="0"/>
    <s v="2019-10-31"/>
    <s v="PJM_A_7261"/>
    <x v="0"/>
    <x v="0"/>
    <x v="0"/>
    <x v="0"/>
  </r>
  <r>
    <n v="2019"/>
    <s v="117"/>
    <s v="4470010"/>
    <m/>
    <n v="5842.89"/>
    <s v="2220 - Transmission Losses Cre"/>
    <n v="10"/>
    <m/>
    <s v="G0000117"/>
    <s v="PJM"/>
    <n v="0"/>
    <s v="2019-10-01"/>
    <s v="PJM_ER7256"/>
    <x v="0"/>
    <x v="0"/>
    <x v="0"/>
    <x v="0"/>
  </r>
  <r>
    <n v="2019"/>
    <s v="117"/>
    <s v="4470010"/>
    <m/>
    <n v="-5843.07"/>
    <s v="2220 - Transmission Losses Cre"/>
    <n v="10"/>
    <m/>
    <s v="G0000117"/>
    <s v="PJM"/>
    <n v="0"/>
    <s v="2019-10-31"/>
    <s v="PJM_A_7261"/>
    <x v="0"/>
    <x v="0"/>
    <x v="0"/>
    <x v="0"/>
  </r>
  <r>
    <n v="2019"/>
    <s v="117"/>
    <s v="4470010"/>
    <m/>
    <n v="-4597.4799999999996"/>
    <s v="2220 - Transmission Losses Cre"/>
    <n v="10"/>
    <m/>
    <s v="G0000117"/>
    <s v="PJM"/>
    <n v="0"/>
    <s v="2019-10-31"/>
    <s v="PJM_E_3395"/>
    <x v="0"/>
    <x v="0"/>
    <x v="0"/>
    <x v="0"/>
  </r>
  <r>
    <n v="2019"/>
    <s v="117"/>
    <s v="4470010"/>
    <m/>
    <n v="-36.6"/>
    <s v="2415 - Balancing Transmission"/>
    <n v="10"/>
    <m/>
    <s v="G0000117"/>
    <s v="PJM"/>
    <n v="0"/>
    <s v="2019-10-01"/>
    <s v="PJM_ER7256"/>
    <x v="0"/>
    <x v="0"/>
    <x v="0"/>
    <x v="0"/>
  </r>
  <r>
    <n v="2019"/>
    <s v="117"/>
    <s v="4470010"/>
    <m/>
    <n v="36.6"/>
    <s v="2415 - Balancing Transmission"/>
    <n v="10"/>
    <m/>
    <s v="G0000117"/>
    <s v="PJM"/>
    <n v="0"/>
    <s v="2019-10-31"/>
    <s v="PJM_A_7261"/>
    <x v="0"/>
    <x v="0"/>
    <x v="0"/>
    <x v="0"/>
  </r>
  <r>
    <n v="2019"/>
    <s v="117"/>
    <s v="4470010"/>
    <m/>
    <n v="-0.56000000000000005"/>
    <s v="2415 - Balancing Transmission"/>
    <n v="10"/>
    <m/>
    <s v="G0000117"/>
    <s v="PJM"/>
    <n v="0"/>
    <s v="2019-10-31"/>
    <s v="PJM_E_3395"/>
    <x v="0"/>
    <x v="0"/>
    <x v="0"/>
    <x v="0"/>
  </r>
  <r>
    <n v="2019"/>
    <s v="117"/>
    <s v="4470010"/>
    <m/>
    <n v="139.80000000000001"/>
    <s v="2420 - Load Reconciliation for"/>
    <n v="10"/>
    <m/>
    <s v="G0000117"/>
    <s v="PJM"/>
    <n v="0"/>
    <s v="2019-10-01"/>
    <s v="PJM_ER7256"/>
    <x v="0"/>
    <x v="0"/>
    <x v="0"/>
    <x v="0"/>
  </r>
  <r>
    <n v="2019"/>
    <s v="117"/>
    <s v="4470010"/>
    <m/>
    <n v="-139.80000000000001"/>
    <s v="2420 - Load Reconciliation for"/>
    <n v="10"/>
    <m/>
    <s v="G0000117"/>
    <s v="PJM"/>
    <n v="0"/>
    <s v="2019-10-31"/>
    <s v="PJM_A_7261"/>
    <x v="0"/>
    <x v="0"/>
    <x v="0"/>
    <x v="0"/>
  </r>
  <r>
    <n v="2019"/>
    <s v="117"/>
    <s v="4470010"/>
    <m/>
    <n v="2.56"/>
    <s v="2420 - Load Reconciliation for"/>
    <n v="10"/>
    <m/>
    <s v="G0000117"/>
    <s v="PJM"/>
    <n v="0"/>
    <s v="2019-10-31"/>
    <s v="PJM_E_3395"/>
    <x v="0"/>
    <x v="0"/>
    <x v="0"/>
    <x v="0"/>
  </r>
  <r>
    <n v="2019"/>
    <s v="117"/>
    <s v="4470010"/>
    <m/>
    <n v="25166.6"/>
    <s v="2510 - Auction Revenue Rights"/>
    <n v="10"/>
    <m/>
    <s v="G0000117"/>
    <s v="PJM"/>
    <n v="0"/>
    <s v="2019-10-01"/>
    <s v="PJM_ER7256"/>
    <x v="0"/>
    <x v="0"/>
    <x v="0"/>
    <x v="0"/>
  </r>
  <r>
    <n v="2019"/>
    <s v="117"/>
    <s v="4470010"/>
    <m/>
    <n v="-25166.6"/>
    <s v="2510 - Auction Revenue Rights"/>
    <n v="10"/>
    <m/>
    <s v="G0000117"/>
    <s v="PJM"/>
    <n v="0"/>
    <s v="2019-10-31"/>
    <s v="PJM_A_7261"/>
    <x v="0"/>
    <x v="0"/>
    <x v="0"/>
    <x v="0"/>
  </r>
  <r>
    <n v="2019"/>
    <s v="117"/>
    <s v="4470010"/>
    <m/>
    <n v="-26179.45"/>
    <s v="2510 - Auction Revenue Rights"/>
    <n v="10"/>
    <m/>
    <s v="G0000117"/>
    <s v="PJM"/>
    <n v="0"/>
    <s v="2019-10-31"/>
    <s v="PJM_E_3395"/>
    <x v="0"/>
    <x v="0"/>
    <x v="0"/>
    <x v="0"/>
  </r>
  <r>
    <n v="2019"/>
    <s v="117"/>
    <s v="4470010"/>
    <m/>
    <n v="111.93"/>
    <s v="2640 - ICTR for Transmission E"/>
    <n v="10"/>
    <m/>
    <s v="G0000117"/>
    <s v="PJM"/>
    <n v="0"/>
    <s v="2019-10-01"/>
    <s v="PJM_ER7256"/>
    <x v="0"/>
    <x v="0"/>
    <x v="0"/>
    <x v="0"/>
  </r>
  <r>
    <n v="2019"/>
    <s v="117"/>
    <s v="4470010"/>
    <m/>
    <n v="-111.93"/>
    <s v="2640 - ICTR for Transmission E"/>
    <n v="10"/>
    <m/>
    <s v="G0000117"/>
    <s v="PJM"/>
    <n v="0"/>
    <s v="2019-10-31"/>
    <s v="PJM_A_7261"/>
    <x v="0"/>
    <x v="0"/>
    <x v="0"/>
    <x v="0"/>
  </r>
  <r>
    <n v="2019"/>
    <s v="117"/>
    <s v="4470010"/>
    <m/>
    <n v="-129.43"/>
    <s v="2640 - ICTR for Transmission E"/>
    <n v="10"/>
    <m/>
    <s v="G0000117"/>
    <s v="PJM"/>
    <n v="0"/>
    <s v="2019-10-31"/>
    <s v="PJM_E_3395"/>
    <x v="0"/>
    <x v="0"/>
    <x v="0"/>
    <x v="0"/>
  </r>
  <r>
    <n v="2019"/>
    <s v="117"/>
    <s v="4470010"/>
    <m/>
    <n v="12.79"/>
    <s v="2661 - Capacity Resource Defic"/>
    <n v="10"/>
    <m/>
    <s v="G0000117"/>
    <s v="PJM"/>
    <n v="0"/>
    <s v="2019-10-01"/>
    <s v="PJM_ER7256"/>
    <x v="0"/>
    <x v="0"/>
    <x v="0"/>
    <x v="0"/>
  </r>
  <r>
    <n v="2019"/>
    <s v="117"/>
    <s v="4470010"/>
    <m/>
    <n v="-12.79"/>
    <s v="2661 - Capacity Resource Defic"/>
    <n v="10"/>
    <m/>
    <s v="G0000117"/>
    <s v="PJM"/>
    <n v="0"/>
    <s v="2019-10-31"/>
    <s v="PJM_A_7261"/>
    <x v="0"/>
    <x v="0"/>
    <x v="0"/>
    <x v="0"/>
  </r>
  <r>
    <n v="2019"/>
    <s v="117"/>
    <s v="4470010"/>
    <m/>
    <n v="-9.75"/>
    <s v="2661 - Capacity Resource Defic"/>
    <n v="10"/>
    <m/>
    <s v="G0000117"/>
    <s v="PJM"/>
    <n v="0"/>
    <s v="2019-10-31"/>
    <s v="PJM_E_3395"/>
    <x v="0"/>
    <x v="0"/>
    <x v="0"/>
    <x v="0"/>
  </r>
  <r>
    <n v="2019"/>
    <s v="117"/>
    <s v="4470010"/>
    <m/>
    <n v="110.03"/>
    <s v="Broker Comm - Actual"/>
    <n v="10"/>
    <m/>
    <s v="G0000117"/>
    <s v="AMRX2"/>
    <n v="0"/>
    <s v="2019-10-31"/>
    <s v="CA0420"/>
    <x v="0"/>
    <x v="0"/>
    <x v="1"/>
    <x v="0"/>
  </r>
  <r>
    <n v="2019"/>
    <s v="117"/>
    <s v="4470010"/>
    <m/>
    <n v="27.65"/>
    <s v="Broker Comm - Actual"/>
    <n v="10"/>
    <m/>
    <s v="G0000117"/>
    <s v="APBE2"/>
    <n v="0"/>
    <s v="2019-10-31"/>
    <s v="CA0420"/>
    <x v="0"/>
    <x v="0"/>
    <x v="2"/>
    <x v="0"/>
  </r>
  <r>
    <n v="2019"/>
    <s v="117"/>
    <s v="4470010"/>
    <m/>
    <n v="435.54"/>
    <s v="Broker Comm - Actual"/>
    <n v="10"/>
    <m/>
    <s v="G0000117"/>
    <s v="EVOF2"/>
    <n v="0"/>
    <s v="2019-10-31"/>
    <s v="CA0420"/>
    <x v="0"/>
    <x v="0"/>
    <x v="3"/>
    <x v="0"/>
  </r>
  <r>
    <n v="2019"/>
    <s v="117"/>
    <s v="4470010"/>
    <m/>
    <n v="705.74"/>
    <s v="Broker Comm - Actual"/>
    <n v="10"/>
    <m/>
    <s v="G0000117"/>
    <s v="ICET2"/>
    <n v="0"/>
    <s v="2019-10-31"/>
    <s v="CA0420"/>
    <x v="0"/>
    <x v="0"/>
    <x v="13"/>
    <x v="0"/>
  </r>
  <r>
    <n v="2019"/>
    <s v="117"/>
    <s v="4470010"/>
    <m/>
    <n v="360.2"/>
    <s v="Broker Comm - Actual"/>
    <n v="10"/>
    <m/>
    <s v="G0000117"/>
    <s v="IVGE2"/>
    <n v="0"/>
    <s v="2019-10-31"/>
    <s v="CA0420"/>
    <x v="0"/>
    <x v="0"/>
    <x v="4"/>
    <x v="0"/>
  </r>
  <r>
    <n v="2019"/>
    <s v="117"/>
    <s v="4470010"/>
    <m/>
    <n v="258.91000000000003"/>
    <s v="Broker Comm - Actual"/>
    <n v="10"/>
    <m/>
    <s v="G0000117"/>
    <s v="PREE2"/>
    <n v="0"/>
    <s v="2019-10-31"/>
    <s v="CA0420"/>
    <x v="0"/>
    <x v="0"/>
    <x v="5"/>
    <x v="0"/>
  </r>
  <r>
    <n v="2019"/>
    <s v="117"/>
    <s v="4470010"/>
    <m/>
    <n v="76.08"/>
    <s v="Broker Comm - Actual"/>
    <n v="10"/>
    <m/>
    <s v="G0000117"/>
    <s v="PVMF2"/>
    <n v="0"/>
    <s v="2019-10-31"/>
    <s v="CA0420"/>
    <x v="0"/>
    <x v="0"/>
    <x v="27"/>
    <x v="0"/>
  </r>
  <r>
    <n v="2019"/>
    <s v="117"/>
    <s v="4470010"/>
    <m/>
    <n v="52.48"/>
    <s v="Broker Comm - Actual"/>
    <n v="10"/>
    <m/>
    <s v="G0000117"/>
    <s v="TFSF2"/>
    <n v="0"/>
    <s v="2019-10-31"/>
    <s v="CA0420"/>
    <x v="0"/>
    <x v="0"/>
    <x v="7"/>
    <x v="0"/>
  </r>
  <r>
    <n v="2019"/>
    <s v="117"/>
    <s v="4470010"/>
    <m/>
    <n v="32.770000000000003"/>
    <s v="Broker Comm - Actual"/>
    <n v="10"/>
    <m/>
    <s v="G0000117"/>
    <s v="TRED2"/>
    <n v="0"/>
    <s v="2019-10-31"/>
    <s v="CA0420"/>
    <x v="0"/>
    <x v="0"/>
    <x v="14"/>
    <x v="0"/>
  </r>
  <r>
    <n v="2019"/>
    <s v="117"/>
    <s v="4470010"/>
    <m/>
    <n v="-7.0000000000000007E-2"/>
    <s v="PJM (PAR) Adjustments"/>
    <n v="10"/>
    <m/>
    <s v="G0000117"/>
    <s v="PJM"/>
    <n v="0"/>
    <s v="2019-10-31"/>
    <s v="PJMMISCPAR"/>
    <x v="0"/>
    <x v="0"/>
    <x v="0"/>
    <x v="0"/>
  </r>
  <r>
    <n v="2019"/>
    <s v="117"/>
    <s v="4470010"/>
    <m/>
    <n v="0"/>
    <s v="PJM (PAR) Adjustments"/>
    <n v="10"/>
    <s v="KWH"/>
    <s v="G0000117"/>
    <s v="PJM"/>
    <n v="-436663"/>
    <s v="2019-10-01"/>
    <s v="PJM_PAR_E"/>
    <x v="0"/>
    <x v="0"/>
    <x v="0"/>
    <x v="0"/>
  </r>
  <r>
    <n v="2019"/>
    <s v="117"/>
    <s v="4470010"/>
    <m/>
    <n v="-13.65"/>
    <s v="PJM (PAR) Adjustments"/>
    <n v="10"/>
    <s v="KWH"/>
    <s v="G0000117"/>
    <s v="PJM"/>
    <n v="436663"/>
    <s v="2019-10-31"/>
    <s v="PJM_PAR_A"/>
    <x v="0"/>
    <x v="0"/>
    <x v="0"/>
    <x v="0"/>
  </r>
  <r>
    <n v="2019"/>
    <s v="117"/>
    <s v="4470027"/>
    <m/>
    <n v="-4368.84"/>
    <s v="COOH2 SEP 19"/>
    <n v="10"/>
    <m/>
    <s v="G0000117"/>
    <s v="COOH2"/>
    <n v="0"/>
    <s v="2019-10-31"/>
    <s v="DEDEER0811"/>
    <x v="0"/>
    <x v="1"/>
    <x v="16"/>
    <x v="1"/>
  </r>
  <r>
    <n v="2019"/>
    <s v="117"/>
    <s v="4470027"/>
    <m/>
    <n v="4368.84"/>
    <s v="COOH2 SEP 19"/>
    <n v="10"/>
    <m/>
    <s v="G0000117"/>
    <s v="COOH2"/>
    <n v="0"/>
    <s v="2019-10-31"/>
    <s v="DEDE_A0817"/>
    <x v="0"/>
    <x v="1"/>
    <x v="16"/>
    <x v="1"/>
  </r>
  <r>
    <n v="2019"/>
    <s v="117"/>
    <s v="4470027"/>
    <m/>
    <n v="55328.42"/>
    <s v="COOH2 SEP 19"/>
    <n v="10"/>
    <s v="KWH"/>
    <s v="G0000117"/>
    <s v="COOH2"/>
    <n v="1784770.5600000001"/>
    <s v="2019-10-31"/>
    <s v="DEDEER0811"/>
    <x v="0"/>
    <x v="1"/>
    <x v="16"/>
    <x v="1"/>
  </r>
  <r>
    <n v="2019"/>
    <s v="117"/>
    <s v="4470027"/>
    <m/>
    <n v="-55328.42"/>
    <s v="COOH2 SEP 19"/>
    <n v="10"/>
    <s v="KWH"/>
    <s v="G0000117"/>
    <s v="COOH2"/>
    <n v="-1784770.5600000001"/>
    <s v="2019-10-31"/>
    <s v="DEDE_A0817"/>
    <x v="0"/>
    <x v="1"/>
    <x v="16"/>
    <x v="1"/>
  </r>
  <r>
    <n v="2019"/>
    <s v="117"/>
    <s v="4470027"/>
    <m/>
    <n v="-44875.34"/>
    <s v="Dedicated East Sales"/>
    <n v="10"/>
    <s v="KWH"/>
    <s v="G0000117"/>
    <s v="COOH2"/>
    <n v="-1499609"/>
    <s v="2019-10-31"/>
    <s v="DEDE_E"/>
    <x v="0"/>
    <x v="1"/>
    <x v="16"/>
    <x v="1"/>
  </r>
  <r>
    <n v="2019"/>
    <s v="117"/>
    <s v="4470027"/>
    <m/>
    <n v="-116789.16"/>
    <s v="Dedicated East Sales"/>
    <n v="10"/>
    <s v="KWH"/>
    <s v="G0000117"/>
    <s v="VANC2"/>
    <n v="-3945784"/>
    <s v="2019-10-31"/>
    <s v="DEDE_E"/>
    <x v="0"/>
    <x v="1"/>
    <x v="17"/>
    <x v="2"/>
  </r>
  <r>
    <n v="2019"/>
    <s v="117"/>
    <s v="4470027"/>
    <m/>
    <n v="-10563.76"/>
    <s v="VANC2 SEP 19"/>
    <n v="10"/>
    <m/>
    <s v="G0000117"/>
    <s v="VANC2"/>
    <n v="0"/>
    <s v="2019-10-31"/>
    <s v="DEDEER0811"/>
    <x v="0"/>
    <x v="1"/>
    <x v="17"/>
    <x v="2"/>
  </r>
  <r>
    <n v="2019"/>
    <s v="117"/>
    <s v="4470027"/>
    <m/>
    <n v="10563.76"/>
    <s v="VANC2 SEP 19"/>
    <n v="10"/>
    <m/>
    <s v="G0000117"/>
    <s v="VANC2"/>
    <n v="0"/>
    <s v="2019-10-31"/>
    <s v="DEDE_A0817"/>
    <x v="0"/>
    <x v="1"/>
    <x v="17"/>
    <x v="2"/>
  </r>
  <r>
    <n v="2019"/>
    <s v="117"/>
    <s v="4470027"/>
    <m/>
    <n v="134385.06"/>
    <s v="VANC2 SEP 19"/>
    <n v="10"/>
    <s v="KWH"/>
    <s v="G0000117"/>
    <s v="VANC2"/>
    <n v="4423413"/>
    <s v="2019-10-31"/>
    <s v="DEDEER0811"/>
    <x v="0"/>
    <x v="1"/>
    <x v="17"/>
    <x v="2"/>
  </r>
  <r>
    <n v="2019"/>
    <s v="117"/>
    <s v="4470027"/>
    <m/>
    <n v="-134385.06"/>
    <s v="VANC2 SEP 19"/>
    <n v="10"/>
    <s v="KWH"/>
    <s v="G0000117"/>
    <s v="VANC2"/>
    <n v="-4423413"/>
    <s v="2019-10-31"/>
    <s v="DEDE_A0817"/>
    <x v="0"/>
    <x v="1"/>
    <x v="17"/>
    <x v="2"/>
  </r>
  <r>
    <n v="2019"/>
    <s v="117"/>
    <s v="4470033"/>
    <m/>
    <n v="71535.63"/>
    <s v="COOH2 SEP 19"/>
    <n v="10"/>
    <m/>
    <s v="G0000117"/>
    <s v="COOH2"/>
    <n v="0"/>
    <s v="2019-10-31"/>
    <s v="DEDEER0811"/>
    <x v="1"/>
    <x v="1"/>
    <x v="16"/>
    <x v="1"/>
  </r>
  <r>
    <n v="2019"/>
    <s v="117"/>
    <s v="4470033"/>
    <m/>
    <n v="-71535.63"/>
    <s v="COOH2 SEP 19"/>
    <n v="10"/>
    <m/>
    <s v="G0000117"/>
    <s v="COOH2"/>
    <n v="0"/>
    <s v="2019-10-31"/>
    <s v="DEDE_A0817"/>
    <x v="1"/>
    <x v="1"/>
    <x v="16"/>
    <x v="1"/>
  </r>
  <r>
    <n v="2019"/>
    <s v="117"/>
    <s v="4470033"/>
    <m/>
    <n v="-65736.710000000006"/>
    <s v="Dedicated East Sales"/>
    <n v="10"/>
    <m/>
    <s v="G0000117"/>
    <s v="COOH2"/>
    <n v="0"/>
    <s v="2019-10-31"/>
    <s v="DEDE_E"/>
    <x v="1"/>
    <x v="1"/>
    <x v="16"/>
    <x v="1"/>
  </r>
  <r>
    <n v="2019"/>
    <s v="117"/>
    <s v="4470033"/>
    <m/>
    <n v="-160446.54"/>
    <s v="Dedicated East Sales"/>
    <n v="10"/>
    <m/>
    <s v="G0000117"/>
    <s v="VANC2"/>
    <n v="0"/>
    <s v="2019-10-31"/>
    <s v="DEDE_E"/>
    <x v="1"/>
    <x v="1"/>
    <x v="17"/>
    <x v="2"/>
  </r>
  <r>
    <n v="2019"/>
    <s v="117"/>
    <s v="4470033"/>
    <m/>
    <n v="166962.75"/>
    <s v="VANC2 SEP 19"/>
    <n v="10"/>
    <m/>
    <s v="G0000117"/>
    <s v="VANC2"/>
    <n v="0"/>
    <s v="2019-10-31"/>
    <s v="DEDEER0811"/>
    <x v="1"/>
    <x v="1"/>
    <x v="17"/>
    <x v="2"/>
  </r>
  <r>
    <n v="2019"/>
    <s v="117"/>
    <s v="4470033"/>
    <m/>
    <n v="-166962.75"/>
    <s v="VANC2 SEP 19"/>
    <n v="10"/>
    <m/>
    <s v="G0000117"/>
    <s v="VANC2"/>
    <n v="0"/>
    <s v="2019-10-31"/>
    <s v="DEDE_A0817"/>
    <x v="1"/>
    <x v="1"/>
    <x v="17"/>
    <x v="2"/>
  </r>
  <r>
    <n v="2019"/>
    <s v="117"/>
    <s v="4470082"/>
    <m/>
    <n v="247.06"/>
    <s v="Mizuho - Power - Comm &amp; Fees"/>
    <n v="10"/>
    <m/>
    <s v="G0000117"/>
    <s v="MSUI2"/>
    <n v="0"/>
    <s v="2019-10-31"/>
    <s v="MIZ_FUT"/>
    <x v="0"/>
    <x v="0"/>
    <x v="18"/>
    <x v="0"/>
  </r>
  <r>
    <n v="2019"/>
    <s v="117"/>
    <s v="4470082"/>
    <m/>
    <n v="46413.27"/>
    <s v="Mizuho- Power- Gains &amp; Losses"/>
    <n v="10"/>
    <m/>
    <s v="G0000117"/>
    <s v="MSUI2"/>
    <n v="0"/>
    <s v="2019-10-31"/>
    <s v="MIZ_FUT"/>
    <x v="0"/>
    <x v="0"/>
    <x v="18"/>
    <x v="0"/>
  </r>
  <r>
    <n v="2019"/>
    <s v="117"/>
    <s v="4470082"/>
    <m/>
    <n v="-49165.19"/>
    <s v="RBC &amp; Mizuho Power Accruals"/>
    <n v="10"/>
    <m/>
    <s v="G0000117"/>
    <s v="MSUI2"/>
    <n v="0"/>
    <s v="2019-10-31"/>
    <s v="RBC_MIZ_A"/>
    <x v="0"/>
    <x v="0"/>
    <x v="18"/>
    <x v="0"/>
  </r>
  <r>
    <n v="2019"/>
    <s v="117"/>
    <s v="4470082"/>
    <m/>
    <n v="40750.339999999997"/>
    <s v="RBC &amp; Mizuho Power Accruals"/>
    <n v="10"/>
    <m/>
    <s v="G0000117"/>
    <s v="MSUI2"/>
    <n v="0"/>
    <s v="2019-10-31"/>
    <s v="RBC_MIZ_E"/>
    <x v="0"/>
    <x v="0"/>
    <x v="18"/>
    <x v="0"/>
  </r>
  <r>
    <n v="2019"/>
    <s v="117"/>
    <s v="4470082"/>
    <m/>
    <n v="4335.95"/>
    <s v="RBC &amp; Mizuho Power Accruals"/>
    <n v="10"/>
    <m/>
    <s v="G0000117"/>
    <s v="RBCC2"/>
    <n v="0"/>
    <s v="2019-10-31"/>
    <s v="RBC_MIZ_A"/>
    <x v="0"/>
    <x v="0"/>
    <x v="19"/>
    <x v="0"/>
  </r>
  <r>
    <n v="2019"/>
    <s v="117"/>
    <s v="4470082"/>
    <m/>
    <n v="33660.629999999997"/>
    <s v="RBC &amp; Mizuho Power Accruals"/>
    <n v="10"/>
    <m/>
    <s v="G0000117"/>
    <s v="RBCC2"/>
    <n v="0"/>
    <s v="2019-10-31"/>
    <s v="RBC_MIZ_E"/>
    <x v="0"/>
    <x v="0"/>
    <x v="19"/>
    <x v="0"/>
  </r>
  <r>
    <n v="2019"/>
    <s v="117"/>
    <s v="4470082"/>
    <m/>
    <n v="-52457.2"/>
    <s v="RBC &amp; Mizuho Power Accruals"/>
    <n v="10"/>
    <m/>
    <s v="G0000117"/>
    <s v="WELF2"/>
    <n v="0"/>
    <s v="2019-10-31"/>
    <s v="RBC_MIZ_A"/>
    <x v="0"/>
    <x v="0"/>
    <x v="20"/>
    <x v="0"/>
  </r>
  <r>
    <n v="2019"/>
    <s v="117"/>
    <s v="4470082"/>
    <m/>
    <n v="66960.490000000005"/>
    <s v="RBC &amp; Mizuho Power Accruals"/>
    <n v="10"/>
    <m/>
    <s v="G0000117"/>
    <s v="WELF2"/>
    <n v="0"/>
    <s v="2019-10-31"/>
    <s v="RBC_MIZ_E"/>
    <x v="0"/>
    <x v="0"/>
    <x v="20"/>
    <x v="0"/>
  </r>
  <r>
    <n v="2019"/>
    <s v="117"/>
    <s v="4470082"/>
    <m/>
    <n v="71.38"/>
    <s v="RBC - Power - Comm &amp; Fees"/>
    <n v="10"/>
    <m/>
    <s v="G0000117"/>
    <s v="RBCC2"/>
    <n v="0"/>
    <s v="2019-10-31"/>
    <s v="RBC_FUT"/>
    <x v="0"/>
    <x v="0"/>
    <x v="19"/>
    <x v="0"/>
  </r>
  <r>
    <n v="2019"/>
    <s v="117"/>
    <s v="4470082"/>
    <m/>
    <n v="16758.099999999999"/>
    <s v="RBC - Power - Gains &amp; Losses"/>
    <n v="10"/>
    <m/>
    <s v="G0000117"/>
    <s v="RBCC2"/>
    <n v="0"/>
    <s v="2019-10-31"/>
    <s v="RBC_FUT"/>
    <x v="0"/>
    <x v="0"/>
    <x v="19"/>
    <x v="0"/>
  </r>
  <r>
    <n v="2019"/>
    <s v="117"/>
    <s v="4470082"/>
    <m/>
    <n v="1081.8499999999999"/>
    <s v="RBC/Miz/Wel Accrue &amp; Defer"/>
    <n v="10"/>
    <m/>
    <s v="G0000117"/>
    <s v="WELF2"/>
    <n v="0"/>
    <s v="2019-10-01"/>
    <s v="RBC_MIZ_O"/>
    <x v="0"/>
    <x v="0"/>
    <x v="20"/>
    <x v="0"/>
  </r>
  <r>
    <n v="2019"/>
    <s v="117"/>
    <s v="4470082"/>
    <m/>
    <n v="0"/>
    <s v="Revise allocation methodology."/>
    <n v="10"/>
    <m/>
    <s v="G0000117"/>
    <s v="MSUI2"/>
    <n v="0"/>
    <s v="2019-10-31"/>
    <s v="BRKR_MLR"/>
    <x v="0"/>
    <x v="0"/>
    <x v="18"/>
    <x v="0"/>
  </r>
  <r>
    <n v="2019"/>
    <s v="117"/>
    <s v="4470082"/>
    <m/>
    <n v="0"/>
    <s v="Revise allocation methodology."/>
    <n v="10"/>
    <m/>
    <s v="G0000117"/>
    <s v="RBCC2"/>
    <n v="0"/>
    <s v="2019-10-31"/>
    <s v="BRKR_MLR"/>
    <x v="0"/>
    <x v="0"/>
    <x v="19"/>
    <x v="0"/>
  </r>
  <r>
    <n v="2019"/>
    <s v="117"/>
    <s v="4470082"/>
    <m/>
    <n v="0"/>
    <s v="Revise allocation methodology."/>
    <n v="10"/>
    <m/>
    <s v="G0000117"/>
    <s v="WELF2"/>
    <n v="0"/>
    <s v="2019-10-31"/>
    <s v="BRKR_MLR"/>
    <x v="0"/>
    <x v="0"/>
    <x v="20"/>
    <x v="0"/>
  </r>
  <r>
    <n v="2019"/>
    <s v="117"/>
    <s v="4470082"/>
    <m/>
    <n v="-10597.37"/>
    <s v="SWAPS"/>
    <n v="10"/>
    <s v="KWH"/>
    <s v="G0000117"/>
    <s v="CEI"/>
    <n v="0"/>
    <s v="2019-10-01"/>
    <s v="OFFSYS_E"/>
    <x v="0"/>
    <x v="0"/>
    <x v="21"/>
    <x v="0"/>
  </r>
  <r>
    <n v="2019"/>
    <s v="117"/>
    <s v="4470082"/>
    <m/>
    <n v="10597.37"/>
    <s v="SWAPS"/>
    <n v="10"/>
    <s v="KWH"/>
    <s v="G0000117"/>
    <s v="CEI"/>
    <n v="0"/>
    <s v="2019-10-31"/>
    <s v="OFFSYS_A"/>
    <x v="0"/>
    <x v="0"/>
    <x v="21"/>
    <x v="0"/>
  </r>
  <r>
    <n v="2019"/>
    <s v="117"/>
    <s v="4470082"/>
    <m/>
    <n v="-34614.57"/>
    <s v="SWAPS"/>
    <n v="10"/>
    <s v="KWH"/>
    <s v="G0000117"/>
    <s v="MSCG"/>
    <n v="0"/>
    <s v="2019-10-01"/>
    <s v="OFFSYS_E"/>
    <x v="0"/>
    <x v="0"/>
    <x v="22"/>
    <x v="0"/>
  </r>
  <r>
    <n v="2019"/>
    <s v="117"/>
    <s v="4470082"/>
    <m/>
    <n v="34614.57"/>
    <s v="SWAPS"/>
    <n v="10"/>
    <s v="KWH"/>
    <s v="G0000117"/>
    <s v="MSCG"/>
    <n v="0"/>
    <s v="2019-10-31"/>
    <s v="OFFSYS_A"/>
    <x v="0"/>
    <x v="0"/>
    <x v="22"/>
    <x v="0"/>
  </r>
  <r>
    <n v="2019"/>
    <s v="117"/>
    <s v="4470082"/>
    <m/>
    <n v="9364.65"/>
    <s v="WELF - Power - Comm &amp; Fees"/>
    <n v="10"/>
    <m/>
    <s v="G0000117"/>
    <s v="WELF2"/>
    <n v="0"/>
    <s v="2019-10-31"/>
    <s v="WEL_FUT"/>
    <x v="0"/>
    <x v="0"/>
    <x v="20"/>
    <x v="0"/>
  </r>
  <r>
    <n v="2019"/>
    <s v="117"/>
    <s v="4470082"/>
    <m/>
    <n v="53902.93"/>
    <s v="WELF - Power - Gains &amp; Losses"/>
    <n v="10"/>
    <m/>
    <s v="G0000117"/>
    <s v="WELF2"/>
    <n v="0"/>
    <s v="2019-10-31"/>
    <s v="WEL_FUT"/>
    <x v="0"/>
    <x v="0"/>
    <x v="20"/>
    <x v="0"/>
  </r>
  <r>
    <n v="2019"/>
    <s v="117"/>
    <s v="4470089"/>
    <m/>
    <n v="332675.37"/>
    <s v="1200 - Day-ahead Spot Market E"/>
    <n v="10"/>
    <s v="KWH"/>
    <s v="G0000117"/>
    <s v="PJM"/>
    <n v="0"/>
    <s v="2019-10-01"/>
    <s v="CA0044-D"/>
    <x v="0"/>
    <x v="0"/>
    <x v="0"/>
    <x v="0"/>
  </r>
  <r>
    <n v="2019"/>
    <s v="117"/>
    <s v="4470089"/>
    <m/>
    <n v="-190089.24"/>
    <s v="1200 - Day-ahead Spot Market E"/>
    <n v="10"/>
    <s v="KWH"/>
    <s v="G0000117"/>
    <s v="PJM"/>
    <n v="0"/>
    <s v="2019-10-31"/>
    <s v="CA0044-D"/>
    <x v="0"/>
    <x v="0"/>
    <x v="0"/>
    <x v="0"/>
  </r>
  <r>
    <n v="2019"/>
    <s v="117"/>
    <s v="4470089"/>
    <m/>
    <n v="-261994.63"/>
    <s v="1200 - Day-ahead Spot Market E"/>
    <n v="10"/>
    <s v="KWH"/>
    <s v="G0000117"/>
    <s v="PJM"/>
    <n v="0"/>
    <s v="2019-10-31"/>
    <s v="CA0048"/>
    <x v="0"/>
    <x v="0"/>
    <x v="0"/>
    <x v="0"/>
  </r>
  <r>
    <n v="2019"/>
    <s v="117"/>
    <s v="4470089"/>
    <m/>
    <n v="130947.46"/>
    <s v="1205 - Balancing Spot Market E"/>
    <n v="10"/>
    <s v="KWH"/>
    <s v="G0000117"/>
    <s v="PJM"/>
    <n v="0"/>
    <s v="2019-10-01"/>
    <s v="CA0044-D"/>
    <x v="0"/>
    <x v="0"/>
    <x v="0"/>
    <x v="0"/>
  </r>
  <r>
    <n v="2019"/>
    <s v="117"/>
    <s v="4470089"/>
    <m/>
    <n v="-26693.49"/>
    <s v="1205 - Balancing Spot Market E"/>
    <n v="10"/>
    <s v="KWH"/>
    <s v="G0000117"/>
    <s v="PJM"/>
    <n v="0"/>
    <s v="2019-10-31"/>
    <s v="CA0044-D"/>
    <x v="0"/>
    <x v="0"/>
    <x v="0"/>
    <x v="0"/>
  </r>
  <r>
    <n v="2019"/>
    <s v="117"/>
    <s v="4470089"/>
    <m/>
    <n v="-117423.62"/>
    <s v="1205 - Balancing Spot Market E"/>
    <n v="10"/>
    <s v="KWH"/>
    <s v="G0000117"/>
    <s v="PJM"/>
    <n v="0"/>
    <s v="2019-10-31"/>
    <s v="CA0048"/>
    <x v="0"/>
    <x v="0"/>
    <x v="0"/>
    <x v="0"/>
  </r>
  <r>
    <n v="2019"/>
    <s v="117"/>
    <s v="4470089"/>
    <m/>
    <n v="0"/>
    <s v="Quarterly Reclass of State Jur"/>
    <n v="10"/>
    <m/>
    <s v="G0000117"/>
    <s v="NASIA"/>
    <n v="0"/>
    <s v="2019-10-31"/>
    <s v="AJETXINCON"/>
    <x v="0"/>
    <x v="0"/>
    <x v="30"/>
    <x v="5"/>
  </r>
  <r>
    <n v="2019"/>
    <s v="117"/>
    <s v="4470098"/>
    <m/>
    <n v="184.86"/>
    <s v="1242 - Day-Ahead Load Response"/>
    <n v="10"/>
    <m/>
    <s v="G0000117"/>
    <s v="PJM"/>
    <n v="0"/>
    <s v="2019-10-31"/>
    <s v="PJM_A_7261"/>
    <x v="0"/>
    <x v="0"/>
    <x v="0"/>
    <x v="0"/>
  </r>
  <r>
    <n v="2019"/>
    <s v="117"/>
    <s v="4470098"/>
    <m/>
    <n v="-28.68"/>
    <s v="1243 - Real-Time Load Response"/>
    <n v="10"/>
    <m/>
    <s v="G0000117"/>
    <s v="PJM"/>
    <n v="0"/>
    <s v="2019-10-31"/>
    <s v="PJM_A_7261"/>
    <x v="0"/>
    <x v="0"/>
    <x v="0"/>
    <x v="0"/>
  </r>
  <r>
    <n v="2019"/>
    <s v="117"/>
    <s v="4470098"/>
    <m/>
    <n v="25.6"/>
    <s v="1362 - Non-Synchronized Reserv"/>
    <n v="10"/>
    <m/>
    <s v="G0000117"/>
    <s v="PJM"/>
    <n v="0"/>
    <s v="2019-10-31"/>
    <s v="PJM_A_7261"/>
    <x v="0"/>
    <x v="0"/>
    <x v="0"/>
    <x v="0"/>
  </r>
  <r>
    <n v="2019"/>
    <s v="117"/>
    <s v="4470098"/>
    <m/>
    <n v="-331.38"/>
    <s v="1362A - Non-Synchronized Reser"/>
    <n v="10"/>
    <m/>
    <s v="G0000117"/>
    <s v="PJM"/>
    <n v="0"/>
    <s v="2019-10-31"/>
    <s v="PJM_A_7261"/>
    <x v="0"/>
    <x v="0"/>
    <x v="0"/>
    <x v="0"/>
  </r>
  <r>
    <n v="2019"/>
    <s v="117"/>
    <s v="4470098"/>
    <m/>
    <n v="-2260.3200000000002"/>
    <s v="1370 - Day-Ahead Operating Res"/>
    <n v="10"/>
    <m/>
    <s v="G0000117"/>
    <s v="PJM"/>
    <n v="0"/>
    <s v="2019-10-01"/>
    <s v="PJM_ER7256"/>
    <x v="0"/>
    <x v="0"/>
    <x v="0"/>
    <x v="0"/>
  </r>
  <r>
    <n v="2019"/>
    <s v="117"/>
    <s v="4470098"/>
    <m/>
    <n v="1820.45"/>
    <s v="1370 - Day-Ahead Operating Res"/>
    <n v="10"/>
    <m/>
    <s v="G0000117"/>
    <s v="PJM"/>
    <n v="0"/>
    <s v="2019-10-31"/>
    <s v="PJM_A_7261"/>
    <x v="0"/>
    <x v="0"/>
    <x v="0"/>
    <x v="0"/>
  </r>
  <r>
    <n v="2019"/>
    <s v="117"/>
    <s v="4470098"/>
    <m/>
    <n v="326.92"/>
    <s v="1370 - Day-Ahead Operating Res"/>
    <n v="10"/>
    <m/>
    <s v="G0000117"/>
    <s v="PJM"/>
    <n v="0"/>
    <s v="2019-10-31"/>
    <s v="PJM_E_1768"/>
    <x v="0"/>
    <x v="0"/>
    <x v="0"/>
    <x v="0"/>
  </r>
  <r>
    <n v="2019"/>
    <s v="117"/>
    <s v="4470098"/>
    <m/>
    <n v="-12787.21"/>
    <s v="1375 - Balancing Operating Res"/>
    <n v="10"/>
    <m/>
    <s v="G0000117"/>
    <s v="PJM"/>
    <n v="0"/>
    <s v="2019-10-01"/>
    <s v="PJM_ER7256"/>
    <x v="0"/>
    <x v="0"/>
    <x v="0"/>
    <x v="0"/>
  </r>
  <r>
    <n v="2019"/>
    <s v="117"/>
    <s v="4470098"/>
    <m/>
    <n v="13259.26"/>
    <s v="1375 - Balancing Operating Res"/>
    <n v="10"/>
    <m/>
    <s v="G0000117"/>
    <s v="PJM"/>
    <n v="0"/>
    <s v="2019-10-31"/>
    <s v="PJM_A_7261"/>
    <x v="0"/>
    <x v="0"/>
    <x v="0"/>
    <x v="0"/>
  </r>
  <r>
    <n v="2019"/>
    <s v="117"/>
    <s v="4470098"/>
    <m/>
    <n v="1979.65"/>
    <s v="1375 - Balancing Operating Res"/>
    <n v="10"/>
    <m/>
    <s v="G0000117"/>
    <s v="PJM"/>
    <n v="0"/>
    <s v="2019-10-31"/>
    <s v="PJM_E_1768"/>
    <x v="0"/>
    <x v="0"/>
    <x v="0"/>
    <x v="0"/>
  </r>
  <r>
    <n v="2019"/>
    <s v="117"/>
    <s v="4470098"/>
    <m/>
    <n v="-45.13"/>
    <s v="1375A - Adj. to Balancing Oper"/>
    <n v="10"/>
    <m/>
    <s v="G0000117"/>
    <s v="PJM"/>
    <n v="0"/>
    <s v="2019-10-31"/>
    <s v="PJM_A_7261"/>
    <x v="0"/>
    <x v="0"/>
    <x v="0"/>
    <x v="0"/>
  </r>
  <r>
    <n v="2019"/>
    <s v="117"/>
    <s v="4470098"/>
    <m/>
    <n v="-0.27"/>
    <s v="1376 - Balancing Operating Res"/>
    <n v="10"/>
    <m/>
    <s v="G0000117"/>
    <s v="PJM"/>
    <n v="0"/>
    <s v="2019-10-31"/>
    <s v="PJM_A_7261"/>
    <x v="0"/>
    <x v="0"/>
    <x v="0"/>
    <x v="0"/>
  </r>
  <r>
    <n v="2019"/>
    <s v="117"/>
    <s v="4470098"/>
    <m/>
    <n v="-80.25"/>
    <s v="1378 - Reactive Services Charg"/>
    <n v="10"/>
    <m/>
    <s v="G0000117"/>
    <s v="PJM"/>
    <n v="0"/>
    <s v="2019-10-01"/>
    <s v="PJM_ER7256"/>
    <x v="0"/>
    <x v="0"/>
    <x v="0"/>
    <x v="0"/>
  </r>
  <r>
    <n v="2019"/>
    <s v="117"/>
    <s v="4470098"/>
    <m/>
    <n v="80.25"/>
    <s v="1378 - Reactive Services Charg"/>
    <n v="10"/>
    <m/>
    <s v="G0000117"/>
    <s v="PJM"/>
    <n v="0"/>
    <s v="2019-10-31"/>
    <s v="PJM_A_7261"/>
    <x v="0"/>
    <x v="0"/>
    <x v="0"/>
    <x v="0"/>
  </r>
  <r>
    <n v="2019"/>
    <s v="117"/>
    <s v="4470098"/>
    <m/>
    <n v="0"/>
    <s v="Quarterly Reclass of State Jur"/>
    <n v="10"/>
    <m/>
    <s v="G0000117"/>
    <s v="NASIA"/>
    <n v="0"/>
    <s v="2019-10-31"/>
    <s v="AJETXINCON"/>
    <x v="0"/>
    <x v="0"/>
    <x v="30"/>
    <x v="5"/>
  </r>
  <r>
    <n v="2019"/>
    <s v="117"/>
    <s v="4470099"/>
    <m/>
    <n v="276832.5"/>
    <s v="2600 - RPM Auction Credit"/>
    <n v="10"/>
    <m/>
    <s v="G0000117"/>
    <s v="PJM"/>
    <n v="0"/>
    <s v="2019-10-01"/>
    <s v="PJM_ER7256"/>
    <x v="1"/>
    <x v="0"/>
    <x v="0"/>
    <x v="0"/>
  </r>
  <r>
    <n v="2019"/>
    <s v="117"/>
    <s v="4470099"/>
    <m/>
    <n v="-276832.5"/>
    <s v="2600 - RPM Auction Credit"/>
    <n v="10"/>
    <m/>
    <s v="G0000117"/>
    <s v="PJM"/>
    <n v="0"/>
    <s v="2019-10-31"/>
    <s v="PJM_A_7261"/>
    <x v="1"/>
    <x v="0"/>
    <x v="0"/>
    <x v="0"/>
  </r>
  <r>
    <n v="2019"/>
    <s v="117"/>
    <s v="4470099"/>
    <m/>
    <n v="-267604.75"/>
    <s v="2600 - RPM Auction Credit"/>
    <n v="10"/>
    <m/>
    <s v="G0000117"/>
    <s v="PJM"/>
    <n v="0"/>
    <s v="2019-10-31"/>
    <s v="PJM_E_1768"/>
    <x v="1"/>
    <x v="0"/>
    <x v="0"/>
    <x v="0"/>
  </r>
  <r>
    <n v="2019"/>
    <s v="117"/>
    <s v="4470099"/>
    <m/>
    <n v="0"/>
    <s v="Quarterly Reclass of State Jur"/>
    <n v="10"/>
    <m/>
    <s v="G0000117"/>
    <s v="NASIA"/>
    <n v="0"/>
    <s v="2019-10-31"/>
    <s v="AJETXINCON"/>
    <x v="1"/>
    <x v="0"/>
    <x v="30"/>
    <x v="5"/>
  </r>
  <r>
    <n v="2019"/>
    <s v="117"/>
    <s v="4470100"/>
    <m/>
    <n v="69556.05"/>
    <s v="2211 - Transmission Congestion"/>
    <n v="10"/>
    <m/>
    <s v="G0000117"/>
    <s v="PJM"/>
    <n v="0"/>
    <s v="2019-10-01"/>
    <s v="PJM_ER7256"/>
    <x v="0"/>
    <x v="0"/>
    <x v="0"/>
    <x v="0"/>
  </r>
  <r>
    <n v="2019"/>
    <s v="117"/>
    <s v="4470100"/>
    <m/>
    <n v="-85257.47"/>
    <s v="2211 - Transmission Congestion"/>
    <n v="10"/>
    <m/>
    <s v="G0000117"/>
    <s v="PJM"/>
    <n v="0"/>
    <s v="2019-10-31"/>
    <s v="PJM_A_7261"/>
    <x v="0"/>
    <x v="0"/>
    <x v="0"/>
    <x v="0"/>
  </r>
  <r>
    <n v="2019"/>
    <s v="117"/>
    <s v="4470100"/>
    <m/>
    <n v="-35488.39"/>
    <s v="2211 - Transmission Congestion"/>
    <n v="10"/>
    <m/>
    <s v="G0000117"/>
    <s v="PJM"/>
    <n v="0"/>
    <s v="2019-10-31"/>
    <s v="PJM_E_1768"/>
    <x v="0"/>
    <x v="0"/>
    <x v="0"/>
    <x v="0"/>
  </r>
  <r>
    <n v="2019"/>
    <s v="117"/>
    <s v="4470100"/>
    <m/>
    <n v="0"/>
    <s v="Quarterly Reclass of State Jur"/>
    <n v="10"/>
    <m/>
    <s v="G0000117"/>
    <s v="NASIA"/>
    <n v="0"/>
    <s v="2019-10-31"/>
    <s v="AJETXINCON"/>
    <x v="0"/>
    <x v="0"/>
    <x v="30"/>
    <x v="5"/>
  </r>
  <r>
    <n v="2019"/>
    <s v="117"/>
    <s v="4470103"/>
    <m/>
    <n v="2472866.25"/>
    <s v="1200 - Day-ahead Spot Market E"/>
    <n v="10"/>
    <s v="KWH"/>
    <s v="G0000117"/>
    <s v="PJM"/>
    <n v="96778815"/>
    <s v="2019-10-01"/>
    <s v="CA0044-D"/>
    <x v="0"/>
    <x v="0"/>
    <x v="0"/>
    <x v="0"/>
  </r>
  <r>
    <n v="2019"/>
    <s v="117"/>
    <s v="4470103"/>
    <m/>
    <n v="-432487.31"/>
    <s v="1200 - Day-ahead Spot Market E"/>
    <n v="10"/>
    <s v="KWH"/>
    <s v="G0000117"/>
    <s v="PJM"/>
    <n v="-20683925"/>
    <s v="2019-10-31"/>
    <s v="CA0044-D"/>
    <x v="0"/>
    <x v="0"/>
    <x v="0"/>
    <x v="0"/>
  </r>
  <r>
    <n v="2019"/>
    <s v="117"/>
    <s v="4470103"/>
    <m/>
    <n v="-2543546.9900000002"/>
    <s v="1200 - Day-ahead Spot Market E"/>
    <n v="10"/>
    <s v="KWH"/>
    <s v="G0000117"/>
    <s v="PJM"/>
    <n v="-96778815"/>
    <s v="2019-10-31"/>
    <s v="CA0048"/>
    <x v="0"/>
    <x v="0"/>
    <x v="0"/>
    <x v="0"/>
  </r>
  <r>
    <n v="2019"/>
    <s v="117"/>
    <s v="4470103"/>
    <m/>
    <n v="379255.3"/>
    <s v="1205 - Balancing Spot Market E"/>
    <n v="10"/>
    <s v="KWH"/>
    <s v="G0000117"/>
    <s v="PJM"/>
    <n v="18719194"/>
    <s v="2019-10-01"/>
    <s v="CA0044-D"/>
    <x v="0"/>
    <x v="0"/>
    <x v="0"/>
    <x v="0"/>
  </r>
  <r>
    <n v="2019"/>
    <s v="117"/>
    <s v="4470103"/>
    <m/>
    <n v="-218115.1"/>
    <s v="1205 - Balancing Spot Market E"/>
    <n v="10"/>
    <s v="KWH"/>
    <s v="G0000117"/>
    <s v="PJM"/>
    <n v="-9406055"/>
    <s v="2019-10-31"/>
    <s v="CA0044-D"/>
    <x v="0"/>
    <x v="0"/>
    <x v="0"/>
    <x v="0"/>
  </r>
  <r>
    <n v="2019"/>
    <s v="117"/>
    <s v="4470103"/>
    <m/>
    <n v="-392779.17"/>
    <s v="1205 - Balancing Spot Market E"/>
    <n v="10"/>
    <s v="KWH"/>
    <s v="G0000117"/>
    <s v="PJM"/>
    <n v="-18719194"/>
    <s v="2019-10-31"/>
    <s v="CA0048"/>
    <x v="0"/>
    <x v="0"/>
    <x v="0"/>
    <x v="0"/>
  </r>
  <r>
    <n v="2019"/>
    <s v="117"/>
    <s v="4470103"/>
    <m/>
    <n v="0"/>
    <s v="Quarterly Reclass of State Jur"/>
    <n v="10"/>
    <m/>
    <s v="G0000117"/>
    <s v="NASIA"/>
    <n v="0"/>
    <s v="2019-10-31"/>
    <s v="AJETXINCON"/>
    <x v="0"/>
    <x v="0"/>
    <x v="30"/>
    <x v="5"/>
  </r>
  <r>
    <n v="2019"/>
    <s v="117"/>
    <s v="4470107"/>
    <m/>
    <n v="-0.22"/>
    <s v="Network Integration Transmissi"/>
    <n v="10"/>
    <m/>
    <s v="G0000117"/>
    <s v="PJM"/>
    <n v="0"/>
    <s v="2019-10-31"/>
    <s v="PJM_NITS_A"/>
    <x v="0"/>
    <x v="0"/>
    <x v="0"/>
    <x v="0"/>
  </r>
  <r>
    <n v="2019"/>
    <s v="117"/>
    <s v="4470110"/>
    <m/>
    <n v="0.05"/>
    <s v="Transmission Owner Scheduling,"/>
    <n v="10"/>
    <m/>
    <s v="G0000117"/>
    <s v="PJM"/>
    <n v="0"/>
    <s v="2019-10-31"/>
    <s v="PJM_NITS_A"/>
    <x v="0"/>
    <x v="0"/>
    <x v="0"/>
    <x v="0"/>
  </r>
  <r>
    <n v="2019"/>
    <s v="117"/>
    <s v="4470112"/>
    <m/>
    <n v="-18104.64"/>
    <s v="Duquesne Ratio Adjustment"/>
    <n v="10"/>
    <s v="KWH"/>
    <s v="G0000117"/>
    <s v="DLPM"/>
    <n v="0"/>
    <s v="2019-10-01"/>
    <s v="OFFSYS_E"/>
    <x v="0"/>
    <x v="0"/>
    <x v="9"/>
    <x v="0"/>
  </r>
  <r>
    <n v="2019"/>
    <s v="117"/>
    <s v="4470112"/>
    <m/>
    <n v="18103.400000000001"/>
    <s v="Duquesne Ratio Adjustment"/>
    <n v="10"/>
    <s v="KWH"/>
    <s v="G0000117"/>
    <s v="DLPM"/>
    <n v="0"/>
    <s v="2019-10-31"/>
    <s v="OFFSYS_A"/>
    <x v="0"/>
    <x v="0"/>
    <x v="9"/>
    <x v="0"/>
  </r>
  <r>
    <n v="2019"/>
    <s v="117"/>
    <s v="4470112"/>
    <m/>
    <n v="121357.11"/>
    <s v="Duquesne Ratio Adjustment"/>
    <n v="10"/>
    <s v="KWH"/>
    <s v="G0000117"/>
    <s v="DLPM"/>
    <n v="0"/>
    <s v="2019-10-31"/>
    <s v="OFFSYS_E"/>
    <x v="0"/>
    <x v="0"/>
    <x v="9"/>
    <x v="0"/>
  </r>
  <r>
    <n v="2019"/>
    <s v="117"/>
    <s v="4470112"/>
    <m/>
    <n v="121021.17"/>
    <s v="Hedge activity"/>
    <n v="10"/>
    <s v="KWH"/>
    <s v="G0000117"/>
    <s v="DLPM"/>
    <n v="2417000"/>
    <s v="2019-10-01"/>
    <s v="OFFSYS_E"/>
    <x v="0"/>
    <x v="0"/>
    <x v="9"/>
    <x v="0"/>
  </r>
  <r>
    <n v="2019"/>
    <s v="117"/>
    <s v="4470112"/>
    <m/>
    <n v="-121012.91"/>
    <s v="Hedge activity"/>
    <n v="10"/>
    <s v="KWH"/>
    <s v="G0000117"/>
    <s v="DLPM"/>
    <n v="-2417000"/>
    <s v="2019-10-31"/>
    <s v="OFFSYS_A"/>
    <x v="0"/>
    <x v="0"/>
    <x v="9"/>
    <x v="0"/>
  </r>
  <r>
    <n v="2019"/>
    <s v="117"/>
    <s v="4470112"/>
    <m/>
    <n v="-655193.18999999994"/>
    <s v="Hedge activity"/>
    <n v="10"/>
    <s v="KWH"/>
    <s v="G0000117"/>
    <s v="DLPM"/>
    <n v="-13111000"/>
    <s v="2019-10-31"/>
    <s v="OFFSYS_E"/>
    <x v="0"/>
    <x v="0"/>
    <x v="9"/>
    <x v="0"/>
  </r>
  <r>
    <n v="2019"/>
    <s v="117"/>
    <s v="4470112"/>
    <m/>
    <n v="0"/>
    <s v="Non-Trading Bookout Sales-OSS"/>
    <n v="10"/>
    <m/>
    <s v="G0000117"/>
    <s v="NASIA"/>
    <n v="0"/>
    <s v="2019-10-31"/>
    <s v="NONECR"/>
    <x v="0"/>
    <x v="0"/>
    <x v="30"/>
    <x v="5"/>
  </r>
  <r>
    <n v="2019"/>
    <s v="117"/>
    <s v="4470115"/>
    <m/>
    <n v="-564.6"/>
    <s v="1250 - Meter Correction Charge"/>
    <n v="10"/>
    <m/>
    <s v="G0000117"/>
    <s v="PJM"/>
    <n v="0"/>
    <s v="2019-10-31"/>
    <s v="PJM_A_7261"/>
    <x v="0"/>
    <x v="0"/>
    <x v="0"/>
    <x v="0"/>
  </r>
  <r>
    <n v="2019"/>
    <s v="117"/>
    <s v="4470115"/>
    <m/>
    <n v="6.75"/>
    <s v="1250 - Meter Error Correction"/>
    <n v="10"/>
    <m/>
    <s v="G0000117"/>
    <s v="PJM"/>
    <n v="0"/>
    <s v="2019-10-31"/>
    <s v="PJM_A_7261"/>
    <x v="0"/>
    <x v="0"/>
    <x v="0"/>
    <x v="0"/>
  </r>
  <r>
    <n v="2019"/>
    <s v="117"/>
    <s v="4470115"/>
    <m/>
    <n v="-1443.53"/>
    <s v="1250A - Adj. to Meter Error Co"/>
    <n v="10"/>
    <m/>
    <s v="G0000117"/>
    <s v="PJM"/>
    <n v="0"/>
    <s v="2019-10-31"/>
    <s v="PJM_A_7261"/>
    <x v="0"/>
    <x v="0"/>
    <x v="0"/>
    <x v="0"/>
  </r>
  <r>
    <n v="2019"/>
    <s v="117"/>
    <s v="4470115"/>
    <m/>
    <n v="0"/>
    <s v="Quarterly Reclass of State Jur"/>
    <n v="10"/>
    <m/>
    <s v="G0000117"/>
    <s v="NASIA"/>
    <n v="0"/>
    <s v="2019-10-31"/>
    <s v="AJETXINCON"/>
    <x v="0"/>
    <x v="0"/>
    <x v="30"/>
    <x v="5"/>
  </r>
  <r>
    <n v="2019"/>
    <s v="117"/>
    <s v="4470116"/>
    <m/>
    <n v="-2603.4299999999998"/>
    <s v="1250 - Meter Correction Charge"/>
    <n v="10"/>
    <m/>
    <s v="G0000117"/>
    <s v="PJM"/>
    <n v="0"/>
    <s v="2019-10-31"/>
    <s v="PJM_A_7261"/>
    <x v="0"/>
    <x v="0"/>
    <x v="0"/>
    <x v="0"/>
  </r>
  <r>
    <n v="2019"/>
    <s v="117"/>
    <s v="4470116"/>
    <m/>
    <n v="31.03"/>
    <s v="1250 - Meter Error Correction"/>
    <n v="10"/>
    <m/>
    <s v="G0000117"/>
    <s v="PJM"/>
    <n v="0"/>
    <s v="2019-10-31"/>
    <s v="PJM_A_7261"/>
    <x v="0"/>
    <x v="0"/>
    <x v="0"/>
    <x v="0"/>
  </r>
  <r>
    <n v="2019"/>
    <s v="117"/>
    <s v="4470116"/>
    <m/>
    <n v="-6078.01"/>
    <s v="1250A - Adj. to Meter Error Co"/>
    <n v="10"/>
    <m/>
    <s v="G0000117"/>
    <s v="PJM"/>
    <n v="0"/>
    <s v="2019-10-31"/>
    <s v="PJM_A_7261"/>
    <x v="0"/>
    <x v="0"/>
    <x v="0"/>
    <x v="0"/>
  </r>
  <r>
    <n v="2019"/>
    <s v="117"/>
    <s v="4470116"/>
    <m/>
    <n v="0"/>
    <s v="PJM Meter Corrections-LSE"/>
    <n v="10"/>
    <m/>
    <s v="G0000117"/>
    <s v="NASIA"/>
    <n v="0"/>
    <s v="2019-10-31"/>
    <s v="AJETXLSE"/>
    <x v="0"/>
    <x v="0"/>
    <x v="30"/>
    <x v="5"/>
  </r>
  <r>
    <n v="2019"/>
    <s v="117"/>
    <s v="4470126"/>
    <m/>
    <n v="114609.35"/>
    <s v="1210 - Day-Ahead Transmission"/>
    <n v="10"/>
    <m/>
    <s v="G0000117"/>
    <s v="PJM"/>
    <n v="0"/>
    <s v="2019-10-01"/>
    <s v="PJM_ER7256"/>
    <x v="0"/>
    <x v="0"/>
    <x v="0"/>
    <x v="0"/>
  </r>
  <r>
    <n v="2019"/>
    <s v="117"/>
    <s v="4470126"/>
    <m/>
    <n v="-117966.36"/>
    <s v="1210 - Day-Ahead Transmission"/>
    <n v="10"/>
    <m/>
    <s v="G0000117"/>
    <s v="PJM"/>
    <n v="0"/>
    <s v="2019-10-31"/>
    <s v="PJM_A_7261"/>
    <x v="0"/>
    <x v="0"/>
    <x v="0"/>
    <x v="0"/>
  </r>
  <r>
    <n v="2019"/>
    <s v="117"/>
    <s v="4470126"/>
    <m/>
    <n v="-42332.83"/>
    <s v="1210 - Day-Ahead Transmission"/>
    <n v="10"/>
    <m/>
    <s v="G0000117"/>
    <s v="PJM"/>
    <n v="0"/>
    <s v="2019-10-31"/>
    <s v="PJM_E_1768"/>
    <x v="0"/>
    <x v="0"/>
    <x v="0"/>
    <x v="0"/>
  </r>
  <r>
    <n v="2019"/>
    <s v="117"/>
    <s v="4470126"/>
    <m/>
    <n v="163.15"/>
    <s v="1215 - Balancing Transmission"/>
    <n v="10"/>
    <m/>
    <s v="G0000117"/>
    <s v="PJM"/>
    <n v="0"/>
    <s v="2019-10-01"/>
    <s v="PJM_ER7256"/>
    <x v="0"/>
    <x v="0"/>
    <x v="0"/>
    <x v="0"/>
  </r>
  <r>
    <n v="2019"/>
    <s v="117"/>
    <s v="4470126"/>
    <m/>
    <n v="437.4"/>
    <s v="1215 - Balancing Transmission"/>
    <n v="10"/>
    <m/>
    <s v="G0000117"/>
    <s v="PJM"/>
    <n v="0"/>
    <s v="2019-10-31"/>
    <s v="PJM_A_7261"/>
    <x v="0"/>
    <x v="0"/>
    <x v="0"/>
    <x v="0"/>
  </r>
  <r>
    <n v="2019"/>
    <s v="117"/>
    <s v="4470126"/>
    <m/>
    <n v="-4939.6000000000004"/>
    <s v="1215 - Balancing Transmission"/>
    <n v="10"/>
    <m/>
    <s v="G0000117"/>
    <s v="PJM"/>
    <n v="0"/>
    <s v="2019-10-31"/>
    <s v="PJM_E_1768"/>
    <x v="0"/>
    <x v="0"/>
    <x v="0"/>
    <x v="0"/>
  </r>
  <r>
    <n v="2019"/>
    <s v="117"/>
    <s v="4470126"/>
    <m/>
    <n v="0.22"/>
    <s v="1410 - Load Reconciliation for"/>
    <n v="10"/>
    <m/>
    <s v="G0000117"/>
    <s v="PJM"/>
    <n v="0"/>
    <s v="2019-10-01"/>
    <s v="PJM_ER7256"/>
    <x v="0"/>
    <x v="0"/>
    <x v="0"/>
    <x v="0"/>
  </r>
  <r>
    <n v="2019"/>
    <s v="117"/>
    <s v="4470126"/>
    <m/>
    <n v="-0.22"/>
    <s v="1410 - Load Reconciliation for"/>
    <n v="10"/>
    <m/>
    <s v="G0000117"/>
    <s v="PJM"/>
    <n v="0"/>
    <s v="2019-10-31"/>
    <s v="PJM_A_7261"/>
    <x v="0"/>
    <x v="0"/>
    <x v="0"/>
    <x v="0"/>
  </r>
  <r>
    <n v="2019"/>
    <s v="117"/>
    <s v="4470126"/>
    <m/>
    <n v="-20746.84"/>
    <s v="2215 - Balancing Transmission"/>
    <n v="10"/>
    <m/>
    <s v="G0000117"/>
    <s v="PJM"/>
    <n v="0"/>
    <s v="2019-10-01"/>
    <s v="PJM_ER7256"/>
    <x v="0"/>
    <x v="0"/>
    <x v="0"/>
    <x v="0"/>
  </r>
  <r>
    <n v="2019"/>
    <s v="117"/>
    <s v="4470126"/>
    <m/>
    <n v="23572.66"/>
    <s v="2215 - Balancing Transmission"/>
    <n v="10"/>
    <m/>
    <s v="G0000117"/>
    <s v="PJM"/>
    <n v="0"/>
    <s v="2019-10-31"/>
    <s v="PJM_A_7261"/>
    <x v="0"/>
    <x v="0"/>
    <x v="0"/>
    <x v="0"/>
  </r>
  <r>
    <n v="2019"/>
    <s v="117"/>
    <s v="4470126"/>
    <m/>
    <n v="6337.58"/>
    <s v="2215 - Balancing Transmission"/>
    <n v="10"/>
    <m/>
    <s v="G0000117"/>
    <s v="PJM"/>
    <n v="0"/>
    <s v="2019-10-31"/>
    <s v="PJM_E_1768"/>
    <x v="0"/>
    <x v="0"/>
    <x v="0"/>
    <x v="0"/>
  </r>
  <r>
    <n v="2019"/>
    <s v="117"/>
    <s v="4470126"/>
    <m/>
    <n v="288.45"/>
    <s v="2215A - Balancing Transmission"/>
    <n v="10"/>
    <m/>
    <s v="G0000117"/>
    <s v="PJM"/>
    <n v="0"/>
    <s v="2019-10-31"/>
    <s v="PJM_A_7261"/>
    <x v="0"/>
    <x v="0"/>
    <x v="0"/>
    <x v="0"/>
  </r>
  <r>
    <n v="2019"/>
    <s v="117"/>
    <s v="4470127"/>
    <s v="413"/>
    <n v="-29753"/>
    <s v="Capacity Rev from WPCo"/>
    <n v="10"/>
    <m/>
    <s v="G0000117"/>
    <s v="PJM"/>
    <n v="0"/>
    <s v="2019-10-31"/>
    <s v="PJM_WCAP_A"/>
    <x v="1"/>
    <x v="0"/>
    <x v="0"/>
    <x v="0"/>
  </r>
  <r>
    <n v="2019"/>
    <s v="117"/>
    <s v="4470131"/>
    <m/>
    <n v="-63063.67"/>
    <s v="1200 - Day-Ahead Spot Market E"/>
    <n v="10"/>
    <s v="KWH"/>
    <s v="G0000117"/>
    <s v="PJM"/>
    <n v="-2354727"/>
    <s v="2019-10-01"/>
    <s v="PJM_ER7256"/>
    <x v="0"/>
    <x v="0"/>
    <x v="0"/>
    <x v="0"/>
  </r>
  <r>
    <n v="2019"/>
    <s v="117"/>
    <s v="4470131"/>
    <m/>
    <n v="63059.3"/>
    <s v="1200 - Day-Ahead Spot Market E"/>
    <n v="10"/>
    <s v="KWH"/>
    <s v="G0000117"/>
    <s v="PJM"/>
    <n v="2354562"/>
    <s v="2019-10-31"/>
    <s v="PJM_A_7261"/>
    <x v="0"/>
    <x v="0"/>
    <x v="0"/>
    <x v="0"/>
  </r>
  <r>
    <n v="2019"/>
    <s v="117"/>
    <s v="4470131"/>
    <m/>
    <n v="336477.72"/>
    <s v="1200 - Day-Ahead Spot Market E"/>
    <n v="10"/>
    <s v="KWH"/>
    <s v="G0000117"/>
    <s v="PJM"/>
    <n v="13235413"/>
    <s v="2019-10-31"/>
    <s v="PJM_E_3395"/>
    <x v="0"/>
    <x v="0"/>
    <x v="0"/>
    <x v="0"/>
  </r>
  <r>
    <n v="2019"/>
    <s v="117"/>
    <s v="4470131"/>
    <m/>
    <n v="-1707.79"/>
    <s v="1205 - Balancing Spot Market E"/>
    <n v="10"/>
    <s v="KWH"/>
    <s v="G0000117"/>
    <s v="PJM"/>
    <n v="-13414"/>
    <s v="2019-10-01"/>
    <s v="PJM_ER7256"/>
    <x v="0"/>
    <x v="0"/>
    <x v="0"/>
    <x v="0"/>
  </r>
  <r>
    <n v="2019"/>
    <s v="117"/>
    <s v="4470131"/>
    <m/>
    <n v="1707.66"/>
    <s v="1205 - Balancing Spot Market E"/>
    <n v="10"/>
    <s v="KWH"/>
    <s v="G0000117"/>
    <s v="PJM"/>
    <n v="13422"/>
    <s v="2019-10-31"/>
    <s v="PJM_A_7261"/>
    <x v="0"/>
    <x v="0"/>
    <x v="0"/>
    <x v="0"/>
  </r>
  <r>
    <n v="2019"/>
    <s v="117"/>
    <s v="4470131"/>
    <m/>
    <n v="594.87"/>
    <s v="1205 - Balancing Spot Market E"/>
    <n v="10"/>
    <s v="KWH"/>
    <s v="G0000117"/>
    <s v="PJM"/>
    <n v="-437632"/>
    <s v="2019-10-31"/>
    <s v="PJM_E_3395"/>
    <x v="0"/>
    <x v="0"/>
    <x v="0"/>
    <x v="0"/>
  </r>
  <r>
    <n v="2019"/>
    <s v="117"/>
    <s v="4470131"/>
    <m/>
    <n v="-6228.16"/>
    <s v="1210 - Day-Ahead Transmission"/>
    <n v="10"/>
    <m/>
    <s v="G0000117"/>
    <s v="PJM"/>
    <n v="0"/>
    <s v="2019-10-01"/>
    <s v="PJM_ER7256"/>
    <x v="0"/>
    <x v="0"/>
    <x v="0"/>
    <x v="0"/>
  </r>
  <r>
    <n v="2019"/>
    <s v="117"/>
    <s v="4470131"/>
    <m/>
    <n v="6227.78"/>
    <s v="1210 - Day-Ahead Transmission"/>
    <n v="10"/>
    <m/>
    <s v="G0000117"/>
    <s v="PJM"/>
    <n v="0"/>
    <s v="2019-10-31"/>
    <s v="PJM_A_7261"/>
    <x v="0"/>
    <x v="0"/>
    <x v="0"/>
    <x v="0"/>
  </r>
  <r>
    <n v="2019"/>
    <s v="117"/>
    <s v="4470131"/>
    <m/>
    <n v="28279.439999999999"/>
    <s v="1210 - Day-Ahead Transmission"/>
    <n v="10"/>
    <m/>
    <s v="G0000117"/>
    <s v="PJM"/>
    <n v="0"/>
    <s v="2019-10-31"/>
    <s v="PJM_E_3395"/>
    <x v="0"/>
    <x v="0"/>
    <x v="0"/>
    <x v="0"/>
  </r>
  <r>
    <n v="2019"/>
    <s v="117"/>
    <s v="4470131"/>
    <m/>
    <n v="-697.48"/>
    <s v="1215 - Balancing Transmission"/>
    <n v="10"/>
    <m/>
    <s v="G0000117"/>
    <s v="PJM"/>
    <n v="0"/>
    <s v="2019-10-01"/>
    <s v="PJM_ER7256"/>
    <x v="0"/>
    <x v="0"/>
    <x v="0"/>
    <x v="0"/>
  </r>
  <r>
    <n v="2019"/>
    <s v="117"/>
    <s v="4470131"/>
    <m/>
    <n v="697.39"/>
    <s v="1215 - Balancing Transmission"/>
    <n v="10"/>
    <m/>
    <s v="G0000117"/>
    <s v="PJM"/>
    <n v="0"/>
    <s v="2019-10-31"/>
    <s v="PJM_A_7261"/>
    <x v="0"/>
    <x v="0"/>
    <x v="0"/>
    <x v="0"/>
  </r>
  <r>
    <n v="2019"/>
    <s v="117"/>
    <s v="4470131"/>
    <m/>
    <n v="957.05"/>
    <s v="1215 - Balancing Transmission"/>
    <n v="10"/>
    <m/>
    <s v="G0000117"/>
    <s v="PJM"/>
    <n v="0"/>
    <s v="2019-10-31"/>
    <s v="PJM_E_3395"/>
    <x v="0"/>
    <x v="0"/>
    <x v="0"/>
    <x v="0"/>
  </r>
  <r>
    <n v="2019"/>
    <s v="117"/>
    <s v="4470131"/>
    <m/>
    <n v="93.87"/>
    <s v="1220 - Day-Ahead Transmission"/>
    <n v="10"/>
    <m/>
    <s v="G0000117"/>
    <s v="PJM"/>
    <n v="0"/>
    <s v="2019-10-01"/>
    <s v="PJM_ER7256"/>
    <x v="0"/>
    <x v="0"/>
    <x v="0"/>
    <x v="0"/>
  </r>
  <r>
    <n v="2019"/>
    <s v="117"/>
    <s v="4470131"/>
    <m/>
    <n v="-93.88"/>
    <s v="1220 - Day-Ahead Transmission"/>
    <n v="10"/>
    <m/>
    <s v="G0000117"/>
    <s v="PJM"/>
    <n v="0"/>
    <s v="2019-10-31"/>
    <s v="PJM_A_7261"/>
    <x v="0"/>
    <x v="0"/>
    <x v="0"/>
    <x v="0"/>
  </r>
  <r>
    <n v="2019"/>
    <s v="117"/>
    <s v="4470131"/>
    <m/>
    <n v="1971.92"/>
    <s v="1220 - Day-Ahead Transmission"/>
    <n v="10"/>
    <m/>
    <s v="G0000117"/>
    <s v="PJM"/>
    <n v="0"/>
    <s v="2019-10-31"/>
    <s v="PJM_E_3395"/>
    <x v="0"/>
    <x v="0"/>
    <x v="0"/>
    <x v="0"/>
  </r>
  <r>
    <n v="2019"/>
    <s v="117"/>
    <s v="4470131"/>
    <m/>
    <n v="-46.53"/>
    <s v="1225 - Balancing Transmission"/>
    <n v="10"/>
    <m/>
    <s v="G0000117"/>
    <s v="PJM"/>
    <n v="0"/>
    <s v="2019-10-01"/>
    <s v="PJM_ER7256"/>
    <x v="0"/>
    <x v="0"/>
    <x v="0"/>
    <x v="0"/>
  </r>
  <r>
    <n v="2019"/>
    <s v="117"/>
    <s v="4470131"/>
    <m/>
    <n v="46.53"/>
    <s v="1225 - Balancing Transmission"/>
    <n v="10"/>
    <m/>
    <s v="G0000117"/>
    <s v="PJM"/>
    <n v="0"/>
    <s v="2019-10-31"/>
    <s v="PJM_A_7261"/>
    <x v="0"/>
    <x v="0"/>
    <x v="0"/>
    <x v="0"/>
  </r>
  <r>
    <n v="2019"/>
    <s v="117"/>
    <s v="4470131"/>
    <m/>
    <n v="-25.94"/>
    <s v="1225 - Balancing Transmission"/>
    <n v="10"/>
    <m/>
    <s v="G0000117"/>
    <s v="PJM"/>
    <n v="0"/>
    <s v="2019-10-31"/>
    <s v="PJM_E_3395"/>
    <x v="0"/>
    <x v="0"/>
    <x v="0"/>
    <x v="0"/>
  </r>
  <r>
    <n v="2019"/>
    <s v="117"/>
    <s v="4470131"/>
    <m/>
    <n v="20.92"/>
    <s v="1230 - Inadvertent Interchange"/>
    <n v="10"/>
    <m/>
    <s v="G0000117"/>
    <s v="PJM"/>
    <n v="0"/>
    <s v="2019-10-01"/>
    <s v="PJM_ER7256"/>
    <x v="0"/>
    <x v="0"/>
    <x v="0"/>
    <x v="0"/>
  </r>
  <r>
    <n v="2019"/>
    <s v="117"/>
    <s v="4470131"/>
    <m/>
    <n v="-20.91"/>
    <s v="1230 - Inadvertent Interchange"/>
    <n v="10"/>
    <m/>
    <s v="G0000117"/>
    <s v="PJM"/>
    <n v="0"/>
    <s v="2019-10-31"/>
    <s v="PJM_A_7261"/>
    <x v="0"/>
    <x v="0"/>
    <x v="0"/>
    <x v="0"/>
  </r>
  <r>
    <n v="2019"/>
    <s v="117"/>
    <s v="4470131"/>
    <m/>
    <n v="-126.94"/>
    <s v="1230 - Inadvertent Interchange"/>
    <n v="10"/>
    <m/>
    <s v="G0000117"/>
    <s v="PJM"/>
    <n v="0"/>
    <s v="2019-10-31"/>
    <s v="PJM_E_3395"/>
    <x v="0"/>
    <x v="0"/>
    <x v="0"/>
    <x v="0"/>
  </r>
  <r>
    <n v="2019"/>
    <s v="117"/>
    <s v="4470131"/>
    <m/>
    <n v="6.9"/>
    <s v="1242 - Day-Ahead Load Response"/>
    <n v="10"/>
    <m/>
    <s v="G0000117"/>
    <s v="PJM"/>
    <n v="0"/>
    <s v="2019-10-31"/>
    <s v="PJM_A_7261"/>
    <x v="0"/>
    <x v="0"/>
    <x v="0"/>
    <x v="0"/>
  </r>
  <r>
    <n v="2019"/>
    <s v="117"/>
    <s v="4470131"/>
    <m/>
    <n v="-0.9"/>
    <s v="1243 - Real-Time Load Response"/>
    <n v="10"/>
    <m/>
    <s v="G0000117"/>
    <s v="PJM"/>
    <n v="0"/>
    <s v="2019-10-31"/>
    <s v="PJM_A_7261"/>
    <x v="0"/>
    <x v="0"/>
    <x v="0"/>
    <x v="0"/>
  </r>
  <r>
    <n v="2019"/>
    <s v="117"/>
    <s v="4470131"/>
    <m/>
    <n v="282.60000000000002"/>
    <s v="1250 - Meter Error Correction"/>
    <n v="10"/>
    <m/>
    <s v="G0000117"/>
    <s v="PJM"/>
    <n v="0"/>
    <s v="2019-10-31"/>
    <s v="PJM_A_7261"/>
    <x v="0"/>
    <x v="0"/>
    <x v="0"/>
    <x v="0"/>
  </r>
  <r>
    <n v="2019"/>
    <s v="117"/>
    <s v="4470131"/>
    <m/>
    <n v="0.09"/>
    <s v="1250A - Adj. to Meter Error Co"/>
    <n v="10"/>
    <m/>
    <s v="G0000117"/>
    <s v="PJM"/>
    <n v="0"/>
    <s v="2019-10-31"/>
    <s v="PJM_A_7261"/>
    <x v="0"/>
    <x v="0"/>
    <x v="0"/>
    <x v="0"/>
  </r>
  <r>
    <n v="2019"/>
    <s v="117"/>
    <s v="4470131"/>
    <m/>
    <n v="-513.67999999999995"/>
    <s v="1301 - Schedule 9-1: Control A"/>
    <n v="10"/>
    <m/>
    <s v="G0000117"/>
    <s v="PJM"/>
    <n v="0"/>
    <s v="2019-10-01"/>
    <s v="PJM_ER7256"/>
    <x v="0"/>
    <x v="0"/>
    <x v="0"/>
    <x v="0"/>
  </r>
  <r>
    <n v="2019"/>
    <s v="117"/>
    <s v="4470131"/>
    <m/>
    <n v="513.65"/>
    <s v="1301 - Schedule 9-1: Control A"/>
    <n v="10"/>
    <m/>
    <s v="G0000117"/>
    <s v="PJM"/>
    <n v="0"/>
    <s v="2019-10-31"/>
    <s v="PJM_A_7261"/>
    <x v="0"/>
    <x v="0"/>
    <x v="0"/>
    <x v="0"/>
  </r>
  <r>
    <n v="2019"/>
    <s v="117"/>
    <s v="4470131"/>
    <m/>
    <n v="2606.8200000000002"/>
    <s v="1301 - Schedule 9-1: Control A"/>
    <n v="10"/>
    <m/>
    <s v="G0000117"/>
    <s v="PJM"/>
    <n v="0"/>
    <s v="2019-10-31"/>
    <s v="PJM_E_3395"/>
    <x v="0"/>
    <x v="0"/>
    <x v="0"/>
    <x v="0"/>
  </r>
  <r>
    <n v="2019"/>
    <s v="117"/>
    <s v="4470131"/>
    <m/>
    <n v="-128.26"/>
    <s v="1303 - Schedule 9-3: Market Su"/>
    <n v="10"/>
    <m/>
    <s v="G0000117"/>
    <s v="PJM"/>
    <n v="0"/>
    <s v="2019-10-01"/>
    <s v="PJM_ER7256"/>
    <x v="0"/>
    <x v="0"/>
    <x v="0"/>
    <x v="0"/>
  </r>
  <r>
    <n v="2019"/>
    <s v="117"/>
    <s v="4470131"/>
    <m/>
    <n v="128.26"/>
    <s v="1303 - Schedule 9-3: Market Su"/>
    <n v="10"/>
    <m/>
    <s v="G0000117"/>
    <s v="PJM"/>
    <n v="0"/>
    <s v="2019-10-31"/>
    <s v="PJM_A_7261"/>
    <x v="0"/>
    <x v="0"/>
    <x v="0"/>
    <x v="0"/>
  </r>
  <r>
    <n v="2019"/>
    <s v="117"/>
    <s v="4470131"/>
    <m/>
    <n v="672.9"/>
    <s v="1303 - Schedule 9-3: Market Su"/>
    <n v="10"/>
    <m/>
    <s v="G0000117"/>
    <s v="PJM"/>
    <n v="0"/>
    <s v="2019-10-31"/>
    <s v="PJM_E_3395"/>
    <x v="0"/>
    <x v="0"/>
    <x v="0"/>
    <x v="0"/>
  </r>
  <r>
    <n v="2019"/>
    <s v="117"/>
    <s v="4470131"/>
    <m/>
    <n v="-3.82"/>
    <s v="1304 - Schedule 9-4: Regulatio"/>
    <n v="10"/>
    <m/>
    <s v="G0000117"/>
    <s v="PJM"/>
    <n v="0"/>
    <s v="2019-10-01"/>
    <s v="PJM_ER7256"/>
    <x v="0"/>
    <x v="0"/>
    <x v="0"/>
    <x v="0"/>
  </r>
  <r>
    <n v="2019"/>
    <s v="117"/>
    <s v="4470131"/>
    <m/>
    <n v="3.82"/>
    <s v="1304 - Schedule 9-4: Regulatio"/>
    <n v="10"/>
    <m/>
    <s v="G0000117"/>
    <s v="PJM"/>
    <n v="0"/>
    <s v="2019-10-31"/>
    <s v="PJM_A_7261"/>
    <x v="0"/>
    <x v="0"/>
    <x v="0"/>
    <x v="0"/>
  </r>
  <r>
    <n v="2019"/>
    <s v="117"/>
    <s v="4470131"/>
    <m/>
    <n v="23.28"/>
    <s v="1304 - Schedule 9-4: Regulatio"/>
    <n v="10"/>
    <m/>
    <s v="G0000117"/>
    <s v="PJM"/>
    <n v="0"/>
    <s v="2019-10-31"/>
    <s v="PJM_E_3395"/>
    <x v="0"/>
    <x v="0"/>
    <x v="0"/>
    <x v="0"/>
  </r>
  <r>
    <n v="2019"/>
    <s v="117"/>
    <s v="4470131"/>
    <m/>
    <n v="-28.31"/>
    <s v="1305 - Schedule 9-5: Capacity"/>
    <n v="10"/>
    <m/>
    <s v="G0000117"/>
    <s v="PJM"/>
    <n v="0"/>
    <s v="2019-10-01"/>
    <s v="PJM_ER7256"/>
    <x v="0"/>
    <x v="0"/>
    <x v="0"/>
    <x v="0"/>
  </r>
  <r>
    <n v="2019"/>
    <s v="117"/>
    <s v="4470131"/>
    <m/>
    <n v="28.31"/>
    <s v="1305 - Schedule 9-5: Capacity"/>
    <n v="10"/>
    <m/>
    <s v="G0000117"/>
    <s v="PJM"/>
    <n v="0"/>
    <s v="2019-10-31"/>
    <s v="PJM_A_7261"/>
    <x v="0"/>
    <x v="0"/>
    <x v="0"/>
    <x v="0"/>
  </r>
  <r>
    <n v="2019"/>
    <s v="117"/>
    <s v="4470131"/>
    <m/>
    <n v="183.12"/>
    <s v="1305 - Schedule 9-5: Capacity"/>
    <n v="10"/>
    <m/>
    <s v="G0000117"/>
    <s v="PJM"/>
    <n v="0"/>
    <s v="2019-10-31"/>
    <s v="PJM_E_3395"/>
    <x v="0"/>
    <x v="0"/>
    <x v="0"/>
    <x v="0"/>
  </r>
  <r>
    <n v="2019"/>
    <s v="117"/>
    <s v="4470131"/>
    <m/>
    <n v="10.47"/>
    <s v="1307 - Schedule 9-3 Offset: Ma"/>
    <n v="10"/>
    <m/>
    <s v="G0000117"/>
    <s v="PJM"/>
    <n v="0"/>
    <s v="2019-10-01"/>
    <s v="PJM_ER7256"/>
    <x v="0"/>
    <x v="0"/>
    <x v="0"/>
    <x v="0"/>
  </r>
  <r>
    <n v="2019"/>
    <s v="117"/>
    <s v="4470131"/>
    <m/>
    <n v="-10.47"/>
    <s v="1307 - Schedule 9-3 Offset: Ma"/>
    <n v="10"/>
    <m/>
    <s v="G0000117"/>
    <s v="PJM"/>
    <n v="0"/>
    <s v="2019-10-31"/>
    <s v="PJM_A_7261"/>
    <x v="0"/>
    <x v="0"/>
    <x v="0"/>
    <x v="0"/>
  </r>
  <r>
    <n v="2019"/>
    <s v="117"/>
    <s v="4470131"/>
    <m/>
    <n v="-46.15"/>
    <s v="1307 - Schedule 9-3 Offset: Ma"/>
    <n v="10"/>
    <m/>
    <s v="G0000117"/>
    <s v="PJM"/>
    <n v="0"/>
    <s v="2019-10-31"/>
    <s v="PJM_E_3395"/>
    <x v="0"/>
    <x v="0"/>
    <x v="0"/>
    <x v="0"/>
  </r>
  <r>
    <n v="2019"/>
    <s v="117"/>
    <s v="4470131"/>
    <m/>
    <n v="-583.61"/>
    <s v="1308 - Schedule 9-1: Control A"/>
    <n v="10"/>
    <m/>
    <s v="G0000117"/>
    <s v="PJM"/>
    <n v="0"/>
    <s v="2019-10-31"/>
    <s v="PJM_E_3395"/>
    <x v="0"/>
    <x v="0"/>
    <x v="0"/>
    <x v="0"/>
  </r>
  <r>
    <n v="2019"/>
    <s v="117"/>
    <s v="4470131"/>
    <m/>
    <n v="-137.86000000000001"/>
    <s v="1310 - Schedule 9-3: Market Su"/>
    <n v="10"/>
    <m/>
    <s v="G0000117"/>
    <s v="PJM"/>
    <n v="0"/>
    <s v="2019-10-31"/>
    <s v="PJM_E_3395"/>
    <x v="0"/>
    <x v="0"/>
    <x v="0"/>
    <x v="0"/>
  </r>
  <r>
    <n v="2019"/>
    <s v="117"/>
    <s v="4470131"/>
    <m/>
    <n v="-10.119999999999999"/>
    <s v="1311 - Schedule 9-4: Regulatio"/>
    <n v="10"/>
    <m/>
    <s v="G0000117"/>
    <s v="PJM"/>
    <n v="0"/>
    <s v="2019-10-31"/>
    <s v="PJM_E_3395"/>
    <x v="0"/>
    <x v="0"/>
    <x v="0"/>
    <x v="0"/>
  </r>
  <r>
    <n v="2019"/>
    <s v="117"/>
    <s v="4470131"/>
    <m/>
    <n v="-36.090000000000003"/>
    <s v="1312 - Schedule 9-5: Capacity"/>
    <n v="10"/>
    <m/>
    <s v="G0000117"/>
    <s v="PJM"/>
    <n v="0"/>
    <s v="2019-10-31"/>
    <s v="PJM_E_3395"/>
    <x v="0"/>
    <x v="0"/>
    <x v="0"/>
    <x v="0"/>
  </r>
  <r>
    <n v="2019"/>
    <s v="117"/>
    <s v="4470131"/>
    <m/>
    <n v="-10.47"/>
    <s v="1313 - Schedule 9-PJMSettlemen"/>
    <n v="10"/>
    <m/>
    <s v="G0000117"/>
    <s v="PJM"/>
    <n v="0"/>
    <s v="2019-10-01"/>
    <s v="PJM_ER7256"/>
    <x v="0"/>
    <x v="0"/>
    <x v="0"/>
    <x v="0"/>
  </r>
  <r>
    <n v="2019"/>
    <s v="117"/>
    <s v="4470131"/>
    <m/>
    <n v="10.47"/>
    <s v="1313 - Schedule 9-PJMSettlemen"/>
    <n v="10"/>
    <m/>
    <s v="G0000117"/>
    <s v="PJM"/>
    <n v="0"/>
    <s v="2019-10-31"/>
    <s v="PJM_A_7261"/>
    <x v="0"/>
    <x v="0"/>
    <x v="0"/>
    <x v="0"/>
  </r>
  <r>
    <n v="2019"/>
    <s v="117"/>
    <s v="4470131"/>
    <m/>
    <n v="46.15"/>
    <s v="1313 - Schedule 9-PJMSettlemen"/>
    <n v="10"/>
    <m/>
    <s v="G0000117"/>
    <s v="PJM"/>
    <n v="0"/>
    <s v="2019-10-31"/>
    <s v="PJM_E_3395"/>
    <x v="0"/>
    <x v="0"/>
    <x v="0"/>
    <x v="0"/>
  </r>
  <r>
    <n v="2019"/>
    <s v="117"/>
    <s v="4470131"/>
    <m/>
    <n v="-13.57"/>
    <s v="1314 - Schedule 9-Market Monit"/>
    <n v="10"/>
    <m/>
    <s v="G0000117"/>
    <s v="PJM"/>
    <n v="0"/>
    <s v="2019-10-01"/>
    <s v="PJM_ER7256"/>
    <x v="0"/>
    <x v="0"/>
    <x v="0"/>
    <x v="0"/>
  </r>
  <r>
    <n v="2019"/>
    <s v="117"/>
    <s v="4470131"/>
    <m/>
    <n v="13.57"/>
    <s v="1314 - Schedule 9-Market Monit"/>
    <n v="10"/>
    <m/>
    <s v="G0000117"/>
    <s v="PJM"/>
    <n v="0"/>
    <s v="2019-10-31"/>
    <s v="PJM_A_7261"/>
    <x v="0"/>
    <x v="0"/>
    <x v="0"/>
    <x v="0"/>
  </r>
  <r>
    <n v="2019"/>
    <s v="117"/>
    <s v="4470131"/>
    <m/>
    <n v="70.39"/>
    <s v="1314 - Schedule 9-Market Monit"/>
    <n v="10"/>
    <m/>
    <s v="G0000117"/>
    <s v="PJM"/>
    <n v="0"/>
    <s v="2019-10-31"/>
    <s v="PJM_E_3395"/>
    <x v="0"/>
    <x v="0"/>
    <x v="0"/>
    <x v="0"/>
  </r>
  <r>
    <n v="2019"/>
    <s v="117"/>
    <s v="4470131"/>
    <m/>
    <n v="-184.69"/>
    <s v="1315 - Schedule 9-FERC: FERC A"/>
    <n v="10"/>
    <m/>
    <s v="G0000117"/>
    <s v="PJM"/>
    <n v="0"/>
    <s v="2019-10-01"/>
    <s v="PJM_ER7256"/>
    <x v="0"/>
    <x v="0"/>
    <x v="0"/>
    <x v="0"/>
  </r>
  <r>
    <n v="2019"/>
    <s v="117"/>
    <s v="4470131"/>
    <m/>
    <n v="184.69"/>
    <s v="1315 - Schedule 9-FERC: FERC A"/>
    <n v="10"/>
    <m/>
    <s v="G0000117"/>
    <s v="PJM"/>
    <n v="0"/>
    <s v="2019-10-31"/>
    <s v="PJM_A_7261"/>
    <x v="0"/>
    <x v="0"/>
    <x v="0"/>
    <x v="0"/>
  </r>
  <r>
    <n v="2019"/>
    <s v="117"/>
    <s v="4470131"/>
    <m/>
    <n v="937.13"/>
    <s v="1315 - Schedule 9-FERC: FERC A"/>
    <n v="10"/>
    <m/>
    <s v="G0000117"/>
    <s v="PJM"/>
    <n v="0"/>
    <s v="2019-10-31"/>
    <s v="PJM_E_3395"/>
    <x v="0"/>
    <x v="0"/>
    <x v="0"/>
    <x v="0"/>
  </r>
  <r>
    <n v="2019"/>
    <s v="117"/>
    <s v="4470131"/>
    <m/>
    <n v="-1.84"/>
    <s v="1316 - Schedule 9-OPSI: Organi"/>
    <n v="10"/>
    <m/>
    <s v="G0000117"/>
    <s v="PJM"/>
    <n v="0"/>
    <s v="2019-10-01"/>
    <s v="PJM_ER7256"/>
    <x v="0"/>
    <x v="0"/>
    <x v="0"/>
    <x v="0"/>
  </r>
  <r>
    <n v="2019"/>
    <s v="117"/>
    <s v="4470131"/>
    <m/>
    <n v="1.84"/>
    <s v="1316 - Schedule 9-OPSI: Organi"/>
    <n v="10"/>
    <m/>
    <s v="G0000117"/>
    <s v="PJM"/>
    <n v="0"/>
    <s v="2019-10-31"/>
    <s v="PJM_A_7261"/>
    <x v="0"/>
    <x v="0"/>
    <x v="0"/>
    <x v="0"/>
  </r>
  <r>
    <n v="2019"/>
    <s v="117"/>
    <s v="4470131"/>
    <m/>
    <n v="9.43"/>
    <s v="1316 - Schedule 9-OPSI: Organi"/>
    <n v="10"/>
    <m/>
    <s v="G0000117"/>
    <s v="PJM"/>
    <n v="0"/>
    <s v="2019-10-31"/>
    <s v="PJM_E_3395"/>
    <x v="0"/>
    <x v="0"/>
    <x v="0"/>
    <x v="0"/>
  </r>
  <r>
    <n v="2019"/>
    <s v="117"/>
    <s v="4470131"/>
    <m/>
    <n v="-34.6"/>
    <s v="1317 - Schedule 10-NERC: North"/>
    <n v="10"/>
    <m/>
    <s v="G0000117"/>
    <s v="PJM"/>
    <n v="0"/>
    <s v="2019-10-01"/>
    <s v="PJM_ER7256"/>
    <x v="0"/>
    <x v="0"/>
    <x v="0"/>
    <x v="0"/>
  </r>
  <r>
    <n v="2019"/>
    <s v="117"/>
    <s v="4470131"/>
    <m/>
    <n v="34.6"/>
    <s v="1317 - Schedule 10-NERC: North"/>
    <n v="10"/>
    <m/>
    <s v="G0000117"/>
    <s v="PJM"/>
    <n v="0"/>
    <s v="2019-10-31"/>
    <s v="PJM_A_7261"/>
    <x v="0"/>
    <x v="0"/>
    <x v="0"/>
    <x v="0"/>
  </r>
  <r>
    <n v="2019"/>
    <s v="117"/>
    <s v="4470131"/>
    <m/>
    <n v="175.5"/>
    <s v="1317 - Schedule 10-NERC: North"/>
    <n v="10"/>
    <m/>
    <s v="G0000117"/>
    <s v="PJM"/>
    <n v="0"/>
    <s v="2019-10-31"/>
    <s v="PJM_E_3395"/>
    <x v="0"/>
    <x v="0"/>
    <x v="0"/>
    <x v="0"/>
  </r>
  <r>
    <n v="2019"/>
    <s v="117"/>
    <s v="4470131"/>
    <m/>
    <n v="-53.25"/>
    <s v="1318 - Schedule 10-RFC: Reliab"/>
    <n v="10"/>
    <m/>
    <s v="G0000117"/>
    <s v="PJM"/>
    <n v="0"/>
    <s v="2019-10-01"/>
    <s v="PJM_ER7256"/>
    <x v="0"/>
    <x v="0"/>
    <x v="0"/>
    <x v="0"/>
  </r>
  <r>
    <n v="2019"/>
    <s v="117"/>
    <s v="4470131"/>
    <m/>
    <n v="53.25"/>
    <s v="1318 - Schedule 10-RFC: Reliab"/>
    <n v="10"/>
    <m/>
    <s v="G0000117"/>
    <s v="PJM"/>
    <n v="0"/>
    <s v="2019-10-31"/>
    <s v="PJM_A_7261"/>
    <x v="0"/>
    <x v="0"/>
    <x v="0"/>
    <x v="0"/>
  </r>
  <r>
    <n v="2019"/>
    <s v="117"/>
    <s v="4470131"/>
    <m/>
    <n v="270.17"/>
    <s v="1318 - Schedule 10-RFC: Reliab"/>
    <n v="10"/>
    <m/>
    <s v="G0000117"/>
    <s v="PJM"/>
    <n v="0"/>
    <s v="2019-10-31"/>
    <s v="PJM_E_3395"/>
    <x v="0"/>
    <x v="0"/>
    <x v="0"/>
    <x v="0"/>
  </r>
  <r>
    <n v="2019"/>
    <s v="117"/>
    <s v="4470131"/>
    <m/>
    <n v="-1.29"/>
    <s v="1319 - Schedule 9-CAPS: Consum"/>
    <n v="10"/>
    <m/>
    <s v="G0000117"/>
    <s v="PJM"/>
    <n v="0"/>
    <s v="2019-10-01"/>
    <s v="PJM_ER7256"/>
    <x v="0"/>
    <x v="0"/>
    <x v="0"/>
    <x v="0"/>
  </r>
  <r>
    <n v="2019"/>
    <s v="117"/>
    <s v="4470131"/>
    <m/>
    <n v="1.29"/>
    <s v="1319 - Schedule 9-CAPS: Consum"/>
    <n v="10"/>
    <m/>
    <s v="G0000117"/>
    <s v="PJM"/>
    <n v="0"/>
    <s v="2019-10-31"/>
    <s v="PJM_A_7261"/>
    <x v="0"/>
    <x v="0"/>
    <x v="0"/>
    <x v="0"/>
  </r>
  <r>
    <n v="2019"/>
    <s v="117"/>
    <s v="4470131"/>
    <m/>
    <n v="6.88"/>
    <s v="1319 - Schedule 9-CAPS: Consum"/>
    <n v="10"/>
    <m/>
    <s v="G0000117"/>
    <s v="PJM"/>
    <n v="0"/>
    <s v="2019-10-31"/>
    <s v="PJM_E_3395"/>
    <x v="0"/>
    <x v="0"/>
    <x v="0"/>
    <x v="0"/>
  </r>
  <r>
    <n v="2019"/>
    <s v="117"/>
    <s v="4470131"/>
    <m/>
    <n v="-124.06"/>
    <s v="1320 - Transmission Owner Sche"/>
    <n v="10"/>
    <m/>
    <s v="G0000117"/>
    <s v="PJM"/>
    <n v="0"/>
    <s v="2019-10-01"/>
    <s v="PJM_ER7256"/>
    <x v="0"/>
    <x v="0"/>
    <x v="0"/>
    <x v="0"/>
  </r>
  <r>
    <n v="2019"/>
    <s v="117"/>
    <s v="4470131"/>
    <m/>
    <n v="124.05"/>
    <s v="1320 - Transmission Owner Sche"/>
    <n v="10"/>
    <m/>
    <s v="G0000117"/>
    <s v="PJM"/>
    <n v="0"/>
    <s v="2019-10-31"/>
    <s v="PJM_A_7261"/>
    <x v="0"/>
    <x v="0"/>
    <x v="0"/>
    <x v="0"/>
  </r>
  <r>
    <n v="2019"/>
    <s v="117"/>
    <s v="4470131"/>
    <m/>
    <n v="649.47"/>
    <s v="1320 - Transmission Owner Sche"/>
    <n v="10"/>
    <m/>
    <s v="G0000117"/>
    <s v="PJM"/>
    <n v="0"/>
    <s v="2019-10-31"/>
    <s v="PJM_E_3395"/>
    <x v="0"/>
    <x v="0"/>
    <x v="0"/>
    <x v="0"/>
  </r>
  <r>
    <n v="2019"/>
    <s v="117"/>
    <s v="4470131"/>
    <m/>
    <n v="-123.9"/>
    <s v="1330 - Reactive Supply and Vol"/>
    <n v="10"/>
    <m/>
    <s v="G0000117"/>
    <s v="PJM"/>
    <n v="0"/>
    <s v="2019-10-01"/>
    <s v="PJM_ER7256"/>
    <x v="0"/>
    <x v="0"/>
    <x v="0"/>
    <x v="0"/>
  </r>
  <r>
    <n v="2019"/>
    <s v="117"/>
    <s v="4470131"/>
    <m/>
    <n v="123.9"/>
    <s v="1330 - Reactive Supply and Vol"/>
    <n v="10"/>
    <m/>
    <s v="G0000117"/>
    <s v="PJM"/>
    <n v="0"/>
    <s v="2019-10-31"/>
    <s v="PJM_A_7261"/>
    <x v="0"/>
    <x v="0"/>
    <x v="0"/>
    <x v="0"/>
  </r>
  <r>
    <n v="2019"/>
    <s v="117"/>
    <s v="4470131"/>
    <m/>
    <n v="583.73"/>
    <s v="1330 - Reactive Supply and Vol"/>
    <n v="10"/>
    <m/>
    <s v="G0000117"/>
    <s v="PJM"/>
    <n v="0"/>
    <s v="2019-10-31"/>
    <s v="PJM_E_3395"/>
    <x v="0"/>
    <x v="0"/>
    <x v="0"/>
    <x v="0"/>
  </r>
  <r>
    <n v="2019"/>
    <s v="117"/>
    <s v="4470131"/>
    <m/>
    <n v="-336.99"/>
    <s v="1340 - Regulation and Frequenc"/>
    <n v="10"/>
    <m/>
    <s v="G0000117"/>
    <s v="PJM"/>
    <n v="0"/>
    <s v="2019-10-01"/>
    <s v="PJM_ER7256"/>
    <x v="0"/>
    <x v="0"/>
    <x v="0"/>
    <x v="0"/>
  </r>
  <r>
    <n v="2019"/>
    <s v="117"/>
    <s v="4470131"/>
    <m/>
    <n v="337.04"/>
    <s v="1340 - Regulation and Frequenc"/>
    <n v="10"/>
    <m/>
    <s v="G0000117"/>
    <s v="PJM"/>
    <n v="0"/>
    <s v="2019-10-31"/>
    <s v="PJM_A_7261"/>
    <x v="0"/>
    <x v="0"/>
    <x v="0"/>
    <x v="0"/>
  </r>
  <r>
    <n v="2019"/>
    <s v="117"/>
    <s v="4470131"/>
    <m/>
    <n v="2612.7399999999998"/>
    <s v="1340 - Regulation and Frequenc"/>
    <n v="10"/>
    <m/>
    <s v="G0000117"/>
    <s v="PJM"/>
    <n v="0"/>
    <s v="2019-10-31"/>
    <s v="PJM_E_3395"/>
    <x v="0"/>
    <x v="0"/>
    <x v="0"/>
    <x v="0"/>
  </r>
  <r>
    <n v="2019"/>
    <s v="117"/>
    <s v="4470131"/>
    <m/>
    <n v="0.08"/>
    <s v="1340A - Adj. to Regulation and"/>
    <n v="10"/>
    <m/>
    <s v="G0000117"/>
    <s v="PJM"/>
    <n v="0"/>
    <s v="2019-10-31"/>
    <s v="PJM_A_7261"/>
    <x v="0"/>
    <x v="0"/>
    <x v="0"/>
    <x v="0"/>
  </r>
  <r>
    <n v="2019"/>
    <s v="117"/>
    <s v="4470131"/>
    <m/>
    <n v="-228.32"/>
    <s v="1360 - Synchronized Reserve Ti"/>
    <n v="10"/>
    <m/>
    <s v="G0000117"/>
    <s v="PJM"/>
    <n v="0"/>
    <s v="2019-10-01"/>
    <s v="PJM_ER7256"/>
    <x v="0"/>
    <x v="0"/>
    <x v="0"/>
    <x v="0"/>
  </r>
  <r>
    <n v="2019"/>
    <s v="117"/>
    <s v="4470131"/>
    <m/>
    <n v="228.16"/>
    <s v="1360 - Synchronized Reserve Ti"/>
    <n v="10"/>
    <m/>
    <s v="G0000117"/>
    <s v="PJM"/>
    <n v="0"/>
    <s v="2019-10-31"/>
    <s v="PJM_A_7261"/>
    <x v="0"/>
    <x v="0"/>
    <x v="0"/>
    <x v="0"/>
  </r>
  <r>
    <n v="2019"/>
    <s v="117"/>
    <s v="4470131"/>
    <m/>
    <n v="1690.25"/>
    <s v="1360 - Synchronized Reserve Ti"/>
    <n v="10"/>
    <m/>
    <s v="G0000117"/>
    <s v="PJM"/>
    <n v="0"/>
    <s v="2019-10-31"/>
    <s v="PJM_E_3395"/>
    <x v="0"/>
    <x v="0"/>
    <x v="0"/>
    <x v="0"/>
  </r>
  <r>
    <n v="2019"/>
    <s v="117"/>
    <s v="4470131"/>
    <m/>
    <n v="-67.989999999999995"/>
    <s v="1362 - Non-Synchronized Reserv"/>
    <n v="10"/>
    <m/>
    <s v="G0000117"/>
    <s v="PJM"/>
    <n v="0"/>
    <s v="2019-10-01"/>
    <s v="PJM_ER7256"/>
    <x v="0"/>
    <x v="0"/>
    <x v="0"/>
    <x v="0"/>
  </r>
  <r>
    <n v="2019"/>
    <s v="117"/>
    <s v="4470131"/>
    <m/>
    <n v="67.989999999999995"/>
    <s v="1362 - Non-Synchronized Reserv"/>
    <n v="10"/>
    <m/>
    <s v="G0000117"/>
    <s v="PJM"/>
    <n v="0"/>
    <s v="2019-10-31"/>
    <s v="PJM_A_7261"/>
    <x v="0"/>
    <x v="0"/>
    <x v="0"/>
    <x v="0"/>
  </r>
  <r>
    <n v="2019"/>
    <s v="117"/>
    <s v="4470131"/>
    <m/>
    <n v="451.2"/>
    <s v="1362 - Non-Synchronized Reserv"/>
    <n v="10"/>
    <m/>
    <s v="G0000117"/>
    <s v="PJM"/>
    <n v="0"/>
    <s v="2019-10-31"/>
    <s v="PJM_E_3395"/>
    <x v="0"/>
    <x v="0"/>
    <x v="0"/>
    <x v="0"/>
  </r>
  <r>
    <n v="2019"/>
    <s v="117"/>
    <s v="4470131"/>
    <m/>
    <n v="-1.84"/>
    <s v="1362A - Non-Synchronized Reser"/>
    <n v="10"/>
    <m/>
    <s v="G0000117"/>
    <s v="PJM"/>
    <n v="0"/>
    <s v="2019-10-31"/>
    <s v="PJM_A_7261"/>
    <x v="0"/>
    <x v="0"/>
    <x v="0"/>
    <x v="0"/>
  </r>
  <r>
    <n v="2019"/>
    <s v="117"/>
    <s v="4470131"/>
    <m/>
    <n v="-92.18"/>
    <s v="1365 - Day-Ahead Scheduling Re"/>
    <n v="10"/>
    <m/>
    <s v="G0000117"/>
    <s v="PJM"/>
    <n v="0"/>
    <s v="2019-10-01"/>
    <s v="PJM_ER7256"/>
    <x v="0"/>
    <x v="0"/>
    <x v="0"/>
    <x v="0"/>
  </r>
  <r>
    <n v="2019"/>
    <s v="117"/>
    <s v="4470131"/>
    <m/>
    <n v="92.17"/>
    <s v="1365 - Day-Ahead Scheduling Re"/>
    <n v="10"/>
    <m/>
    <s v="G0000117"/>
    <s v="PJM"/>
    <n v="0"/>
    <s v="2019-10-31"/>
    <s v="PJM_A_7261"/>
    <x v="0"/>
    <x v="0"/>
    <x v="0"/>
    <x v="0"/>
  </r>
  <r>
    <n v="2019"/>
    <s v="117"/>
    <s v="4470131"/>
    <m/>
    <n v="970.13"/>
    <s v="1365 - Day-Ahead Scheduling Re"/>
    <n v="10"/>
    <m/>
    <s v="G0000117"/>
    <s v="PJM"/>
    <n v="0"/>
    <s v="2019-10-31"/>
    <s v="PJM_E_3395"/>
    <x v="0"/>
    <x v="0"/>
    <x v="0"/>
    <x v="0"/>
  </r>
  <r>
    <n v="2019"/>
    <s v="117"/>
    <s v="4470131"/>
    <m/>
    <n v="6.17"/>
    <s v="1365A - Adj. to Day-ahead Sche"/>
    <n v="10"/>
    <m/>
    <s v="G0000117"/>
    <s v="PJM"/>
    <n v="0"/>
    <s v="2019-10-31"/>
    <s v="PJM_A_7261"/>
    <x v="0"/>
    <x v="0"/>
    <x v="0"/>
    <x v="0"/>
  </r>
  <r>
    <n v="2019"/>
    <s v="117"/>
    <s v="4470131"/>
    <m/>
    <n v="-57.73"/>
    <s v="1370 - Day-Ahead Operating Res"/>
    <n v="10"/>
    <m/>
    <s v="G0000117"/>
    <s v="PJM"/>
    <n v="0"/>
    <s v="2019-10-01"/>
    <s v="PJM_ER7256"/>
    <x v="0"/>
    <x v="0"/>
    <x v="0"/>
    <x v="0"/>
  </r>
  <r>
    <n v="2019"/>
    <s v="117"/>
    <s v="4470131"/>
    <m/>
    <n v="57.73"/>
    <s v="1370 - Day-Ahead Operating Res"/>
    <n v="10"/>
    <m/>
    <s v="G0000117"/>
    <s v="PJM"/>
    <n v="0"/>
    <s v="2019-10-31"/>
    <s v="PJM_A_7261"/>
    <x v="0"/>
    <x v="0"/>
    <x v="0"/>
    <x v="0"/>
  </r>
  <r>
    <n v="2019"/>
    <s v="117"/>
    <s v="4470131"/>
    <m/>
    <n v="224.15"/>
    <s v="1370 - Day-Ahead Operating Res"/>
    <n v="10"/>
    <m/>
    <s v="G0000117"/>
    <s v="PJM"/>
    <n v="0"/>
    <s v="2019-10-31"/>
    <s v="PJM_E_3395"/>
    <x v="0"/>
    <x v="0"/>
    <x v="0"/>
    <x v="0"/>
  </r>
  <r>
    <n v="2019"/>
    <s v="117"/>
    <s v="4470131"/>
    <m/>
    <n v="-204.85"/>
    <s v="1375 - Balancing Operating Res"/>
    <n v="10"/>
    <m/>
    <s v="G0000117"/>
    <s v="PJM"/>
    <n v="0"/>
    <s v="2019-10-01"/>
    <s v="PJM_ER7256"/>
    <x v="0"/>
    <x v="0"/>
    <x v="0"/>
    <x v="0"/>
  </r>
  <r>
    <n v="2019"/>
    <s v="117"/>
    <s v="4470131"/>
    <m/>
    <n v="204.43"/>
    <s v="1375 - Balancing Operating Res"/>
    <n v="10"/>
    <m/>
    <s v="G0000117"/>
    <s v="PJM"/>
    <n v="0"/>
    <s v="2019-10-31"/>
    <s v="PJM_A_7261"/>
    <x v="0"/>
    <x v="0"/>
    <x v="0"/>
    <x v="0"/>
  </r>
  <r>
    <n v="2019"/>
    <s v="117"/>
    <s v="4470131"/>
    <m/>
    <n v="787.71"/>
    <s v="1375 - Balancing Operating Res"/>
    <n v="10"/>
    <m/>
    <s v="G0000117"/>
    <s v="PJM"/>
    <n v="0"/>
    <s v="2019-10-31"/>
    <s v="PJM_E_3395"/>
    <x v="0"/>
    <x v="0"/>
    <x v="0"/>
    <x v="0"/>
  </r>
  <r>
    <n v="2019"/>
    <s v="117"/>
    <s v="4470131"/>
    <m/>
    <n v="-1.82"/>
    <s v="1375A - Adj. to Balancing Oper"/>
    <n v="10"/>
    <m/>
    <s v="G0000117"/>
    <s v="PJM"/>
    <n v="0"/>
    <s v="2019-10-31"/>
    <s v="PJM_A_7261"/>
    <x v="0"/>
    <x v="0"/>
    <x v="0"/>
    <x v="0"/>
  </r>
  <r>
    <n v="2019"/>
    <s v="117"/>
    <s v="4470131"/>
    <m/>
    <n v="-9.6"/>
    <s v="1380 - Black Start Service Cha"/>
    <n v="10"/>
    <m/>
    <s v="G0000117"/>
    <s v="PJM"/>
    <n v="0"/>
    <s v="2019-10-01"/>
    <s v="PJM_ER7256"/>
    <x v="0"/>
    <x v="0"/>
    <x v="0"/>
    <x v="0"/>
  </r>
  <r>
    <n v="2019"/>
    <s v="117"/>
    <s v="4470131"/>
    <m/>
    <n v="9.6"/>
    <s v="1380 - Black Start Service Cha"/>
    <n v="10"/>
    <m/>
    <s v="G0000117"/>
    <s v="PJM"/>
    <n v="0"/>
    <s v="2019-10-31"/>
    <s v="PJM_A_7261"/>
    <x v="0"/>
    <x v="0"/>
    <x v="0"/>
    <x v="0"/>
  </r>
  <r>
    <n v="2019"/>
    <s v="117"/>
    <s v="4470131"/>
    <m/>
    <n v="64.790000000000006"/>
    <s v="1380 - Black Start Service Cha"/>
    <n v="10"/>
    <m/>
    <s v="G0000117"/>
    <s v="PJM"/>
    <n v="0"/>
    <s v="2019-10-31"/>
    <s v="PJM_E_3395"/>
    <x v="0"/>
    <x v="0"/>
    <x v="0"/>
    <x v="0"/>
  </r>
  <r>
    <n v="2019"/>
    <s v="117"/>
    <s v="4470131"/>
    <m/>
    <n v="-1477.8"/>
    <s v="1400 - Load Reconciliation for"/>
    <n v="10"/>
    <m/>
    <s v="G0000117"/>
    <s v="PJM"/>
    <n v="0"/>
    <s v="2019-10-01"/>
    <s v="PJM_ER7256"/>
    <x v="0"/>
    <x v="0"/>
    <x v="0"/>
    <x v="0"/>
  </r>
  <r>
    <n v="2019"/>
    <s v="117"/>
    <s v="4470131"/>
    <m/>
    <n v="1477.5"/>
    <s v="1400 - Load Reconciliation for"/>
    <n v="10"/>
    <m/>
    <s v="G0000117"/>
    <s v="PJM"/>
    <n v="0"/>
    <s v="2019-10-31"/>
    <s v="PJM_A_7261"/>
    <x v="0"/>
    <x v="0"/>
    <x v="0"/>
    <x v="0"/>
  </r>
  <r>
    <n v="2019"/>
    <s v="117"/>
    <s v="4470131"/>
    <m/>
    <n v="990.88"/>
    <s v="1400 - Load Reconciliation for"/>
    <n v="10"/>
    <m/>
    <s v="G0000117"/>
    <s v="PJM"/>
    <n v="0"/>
    <s v="2019-10-31"/>
    <s v="PJM_E_3395"/>
    <x v="0"/>
    <x v="0"/>
    <x v="0"/>
    <x v="0"/>
  </r>
  <r>
    <n v="2019"/>
    <s v="117"/>
    <s v="4470131"/>
    <m/>
    <n v="13.5"/>
    <s v="1410 - Load Reconciliation for"/>
    <n v="10"/>
    <m/>
    <s v="G0000117"/>
    <s v="PJM"/>
    <n v="0"/>
    <s v="2019-10-01"/>
    <s v="PJM_ER7256"/>
    <x v="0"/>
    <x v="0"/>
    <x v="0"/>
    <x v="0"/>
  </r>
  <r>
    <n v="2019"/>
    <s v="117"/>
    <s v="4470131"/>
    <m/>
    <n v="-13.5"/>
    <s v="1410 - Load Reconciliation for"/>
    <n v="10"/>
    <m/>
    <s v="G0000117"/>
    <s v="PJM"/>
    <n v="0"/>
    <s v="2019-10-31"/>
    <s v="PJM_A_7261"/>
    <x v="0"/>
    <x v="0"/>
    <x v="0"/>
    <x v="0"/>
  </r>
  <r>
    <n v="2019"/>
    <s v="117"/>
    <s v="4470131"/>
    <m/>
    <n v="31.84"/>
    <s v="1410 - Load Reconciliation for"/>
    <n v="10"/>
    <m/>
    <s v="G0000117"/>
    <s v="PJM"/>
    <n v="0"/>
    <s v="2019-10-31"/>
    <s v="PJM_E_3395"/>
    <x v="0"/>
    <x v="0"/>
    <x v="0"/>
    <x v="0"/>
  </r>
  <r>
    <n v="2019"/>
    <s v="117"/>
    <s v="4470131"/>
    <m/>
    <n v="-0.6"/>
    <s v="1420 - Load Reconciliation for"/>
    <n v="10"/>
    <m/>
    <s v="G0000117"/>
    <s v="PJM"/>
    <n v="0"/>
    <s v="2019-10-01"/>
    <s v="PJM_ER7256"/>
    <x v="0"/>
    <x v="0"/>
    <x v="0"/>
    <x v="0"/>
  </r>
  <r>
    <n v="2019"/>
    <s v="117"/>
    <s v="4470131"/>
    <m/>
    <n v="0.6"/>
    <s v="1420 - Load Reconciliation for"/>
    <n v="10"/>
    <m/>
    <s v="G0000117"/>
    <s v="PJM"/>
    <n v="0"/>
    <s v="2019-10-31"/>
    <s v="PJM_A_7261"/>
    <x v="0"/>
    <x v="0"/>
    <x v="0"/>
    <x v="0"/>
  </r>
  <r>
    <n v="2019"/>
    <s v="117"/>
    <s v="4470131"/>
    <m/>
    <n v="1.24"/>
    <s v="1420 - Load Reconciliation for"/>
    <n v="10"/>
    <m/>
    <s v="G0000117"/>
    <s v="PJM"/>
    <n v="0"/>
    <s v="2019-10-31"/>
    <s v="PJM_E_3395"/>
    <x v="0"/>
    <x v="0"/>
    <x v="0"/>
    <x v="0"/>
  </r>
  <r>
    <n v="2019"/>
    <s v="117"/>
    <s v="4470131"/>
    <m/>
    <n v="-0.32"/>
    <s v="1430 - Load Reconciliation for"/>
    <n v="10"/>
    <m/>
    <s v="G0000117"/>
    <s v="PJM"/>
    <n v="0"/>
    <s v="2019-10-31"/>
    <s v="PJM_E_3395"/>
    <x v="0"/>
    <x v="0"/>
    <x v="0"/>
    <x v="0"/>
  </r>
  <r>
    <n v="2019"/>
    <s v="117"/>
    <s v="4470131"/>
    <m/>
    <n v="-12.9"/>
    <s v="1440 - Load Reconciliation for"/>
    <n v="10"/>
    <m/>
    <s v="G0000117"/>
    <s v="PJM"/>
    <n v="0"/>
    <s v="2019-10-01"/>
    <s v="PJM_ER7256"/>
    <x v="0"/>
    <x v="0"/>
    <x v="0"/>
    <x v="0"/>
  </r>
  <r>
    <n v="2019"/>
    <s v="117"/>
    <s v="4470131"/>
    <m/>
    <n v="12.9"/>
    <s v="1440 - Load Reconciliation for"/>
    <n v="10"/>
    <m/>
    <s v="G0000117"/>
    <s v="PJM"/>
    <n v="0"/>
    <s v="2019-10-31"/>
    <s v="PJM_A_7261"/>
    <x v="0"/>
    <x v="0"/>
    <x v="0"/>
    <x v="0"/>
  </r>
  <r>
    <n v="2019"/>
    <s v="117"/>
    <s v="4470131"/>
    <m/>
    <n v="11.08"/>
    <s v="1440 - Load Reconciliation for"/>
    <n v="10"/>
    <m/>
    <s v="G0000117"/>
    <s v="PJM"/>
    <n v="0"/>
    <s v="2019-10-31"/>
    <s v="PJM_E_3395"/>
    <x v="0"/>
    <x v="0"/>
    <x v="0"/>
    <x v="0"/>
  </r>
  <r>
    <n v="2019"/>
    <s v="117"/>
    <s v="4470131"/>
    <m/>
    <n v="-0.3"/>
    <s v="1444 - Load Reconciliation for"/>
    <n v="10"/>
    <m/>
    <s v="G0000117"/>
    <s v="PJM"/>
    <n v="0"/>
    <s v="2019-10-01"/>
    <s v="PJM_ER7256"/>
    <x v="0"/>
    <x v="0"/>
    <x v="0"/>
    <x v="0"/>
  </r>
  <r>
    <n v="2019"/>
    <s v="117"/>
    <s v="4470131"/>
    <m/>
    <n v="0.3"/>
    <s v="1444 - Load Reconciliation for"/>
    <n v="10"/>
    <m/>
    <s v="G0000117"/>
    <s v="PJM"/>
    <n v="0"/>
    <s v="2019-10-31"/>
    <s v="PJM_A_7261"/>
    <x v="0"/>
    <x v="0"/>
    <x v="0"/>
    <x v="0"/>
  </r>
  <r>
    <n v="2019"/>
    <s v="117"/>
    <s v="4470131"/>
    <m/>
    <n v="0.24"/>
    <s v="1444 - Load Reconciliation for"/>
    <n v="10"/>
    <m/>
    <s v="G0000117"/>
    <s v="PJM"/>
    <n v="0"/>
    <s v="2019-10-31"/>
    <s v="PJM_E_3395"/>
    <x v="0"/>
    <x v="0"/>
    <x v="0"/>
    <x v="0"/>
  </r>
  <r>
    <n v="2019"/>
    <s v="117"/>
    <s v="4470131"/>
    <m/>
    <n v="-3.9"/>
    <s v="1445 - Load Reconciliation for"/>
    <n v="10"/>
    <m/>
    <s v="G0000117"/>
    <s v="PJM"/>
    <n v="0"/>
    <s v="2019-10-01"/>
    <s v="PJM_ER7256"/>
    <x v="0"/>
    <x v="0"/>
    <x v="0"/>
    <x v="0"/>
  </r>
  <r>
    <n v="2019"/>
    <s v="117"/>
    <s v="4470131"/>
    <m/>
    <n v="3.9"/>
    <s v="1445 - Load Reconciliation for"/>
    <n v="10"/>
    <m/>
    <s v="G0000117"/>
    <s v="PJM"/>
    <n v="0"/>
    <s v="2019-10-31"/>
    <s v="PJM_A_7261"/>
    <x v="0"/>
    <x v="0"/>
    <x v="0"/>
    <x v="0"/>
  </r>
  <r>
    <n v="2019"/>
    <s v="117"/>
    <s v="4470131"/>
    <m/>
    <n v="3.32"/>
    <s v="1445 - Load Reconciliation for"/>
    <n v="10"/>
    <m/>
    <s v="G0000117"/>
    <s v="PJM"/>
    <n v="0"/>
    <s v="2019-10-31"/>
    <s v="PJM_E_3395"/>
    <x v="0"/>
    <x v="0"/>
    <x v="0"/>
    <x v="0"/>
  </r>
  <r>
    <n v="2019"/>
    <s v="117"/>
    <s v="4470131"/>
    <m/>
    <n v="0.04"/>
    <s v="1446 - Load Reconciliation for"/>
    <n v="10"/>
    <m/>
    <s v="G0000117"/>
    <s v="PJM"/>
    <n v="0"/>
    <s v="2019-10-31"/>
    <s v="PJM_E_3395"/>
    <x v="0"/>
    <x v="0"/>
    <x v="0"/>
    <x v="0"/>
  </r>
  <r>
    <n v="2019"/>
    <s v="117"/>
    <s v="4470131"/>
    <m/>
    <n v="-0.6"/>
    <s v="1447 - Load Reconciliation for"/>
    <n v="10"/>
    <m/>
    <s v="G0000117"/>
    <s v="PJM"/>
    <n v="0"/>
    <s v="2019-10-01"/>
    <s v="PJM_ER7256"/>
    <x v="0"/>
    <x v="0"/>
    <x v="0"/>
    <x v="0"/>
  </r>
  <r>
    <n v="2019"/>
    <s v="117"/>
    <s v="4470131"/>
    <m/>
    <n v="0.6"/>
    <s v="1447 - Load Reconciliation for"/>
    <n v="10"/>
    <m/>
    <s v="G0000117"/>
    <s v="PJM"/>
    <n v="0"/>
    <s v="2019-10-31"/>
    <s v="PJM_A_7261"/>
    <x v="0"/>
    <x v="0"/>
    <x v="0"/>
    <x v="0"/>
  </r>
  <r>
    <n v="2019"/>
    <s v="117"/>
    <s v="4470131"/>
    <m/>
    <n v="0.6"/>
    <s v="1447 - Load Reconciliation for"/>
    <n v="10"/>
    <m/>
    <s v="G0000117"/>
    <s v="PJM"/>
    <n v="0"/>
    <s v="2019-10-31"/>
    <s v="PJM_E_3395"/>
    <x v="0"/>
    <x v="0"/>
    <x v="0"/>
    <x v="0"/>
  </r>
  <r>
    <n v="2019"/>
    <s v="117"/>
    <s v="4470131"/>
    <m/>
    <n v="-1.2"/>
    <s v="1448 - Load Reconciliation for"/>
    <n v="10"/>
    <m/>
    <s v="G0000117"/>
    <s v="PJM"/>
    <n v="0"/>
    <s v="2019-10-01"/>
    <s v="PJM_ER7256"/>
    <x v="0"/>
    <x v="0"/>
    <x v="0"/>
    <x v="0"/>
  </r>
  <r>
    <n v="2019"/>
    <s v="117"/>
    <s v="4470131"/>
    <m/>
    <n v="1.2"/>
    <s v="1448 - Load Reconciliation for"/>
    <n v="10"/>
    <m/>
    <s v="G0000117"/>
    <s v="PJM"/>
    <n v="0"/>
    <s v="2019-10-31"/>
    <s v="PJM_A_7261"/>
    <x v="0"/>
    <x v="0"/>
    <x v="0"/>
    <x v="0"/>
  </r>
  <r>
    <n v="2019"/>
    <s v="117"/>
    <s v="4470131"/>
    <m/>
    <n v="0.96"/>
    <s v="1448 - Load Reconciliation for"/>
    <n v="10"/>
    <m/>
    <s v="G0000117"/>
    <s v="PJM"/>
    <n v="0"/>
    <s v="2019-10-31"/>
    <s v="PJM_E_3395"/>
    <x v="0"/>
    <x v="0"/>
    <x v="0"/>
    <x v="0"/>
  </r>
  <r>
    <n v="2019"/>
    <s v="117"/>
    <s v="4470131"/>
    <m/>
    <n v="-2.4"/>
    <s v="1450 - Load Reconciliation for"/>
    <n v="10"/>
    <m/>
    <s v="G0000117"/>
    <s v="PJM"/>
    <n v="0"/>
    <s v="2019-10-01"/>
    <s v="PJM_ER7256"/>
    <x v="0"/>
    <x v="0"/>
    <x v="0"/>
    <x v="0"/>
  </r>
  <r>
    <n v="2019"/>
    <s v="117"/>
    <s v="4470131"/>
    <m/>
    <n v="2.4"/>
    <s v="1450 - Load Reconciliation for"/>
    <n v="10"/>
    <m/>
    <s v="G0000117"/>
    <s v="PJM"/>
    <n v="0"/>
    <s v="2019-10-31"/>
    <s v="PJM_A_7261"/>
    <x v="0"/>
    <x v="0"/>
    <x v="0"/>
    <x v="0"/>
  </r>
  <r>
    <n v="2019"/>
    <s v="117"/>
    <s v="4470131"/>
    <m/>
    <n v="2.2000000000000002"/>
    <s v="1450 - Load Reconciliation for"/>
    <n v="10"/>
    <m/>
    <s v="G0000117"/>
    <s v="PJM"/>
    <n v="0"/>
    <s v="2019-10-31"/>
    <s v="PJM_E_3395"/>
    <x v="0"/>
    <x v="0"/>
    <x v="0"/>
    <x v="0"/>
  </r>
  <r>
    <n v="2019"/>
    <s v="117"/>
    <s v="4470131"/>
    <m/>
    <n v="-5.0999999999999996"/>
    <s v="1460 - Load Reconciliation for"/>
    <n v="10"/>
    <m/>
    <s v="G0000117"/>
    <s v="PJM"/>
    <n v="0"/>
    <s v="2019-10-01"/>
    <s v="PJM_ER7256"/>
    <x v="0"/>
    <x v="0"/>
    <x v="0"/>
    <x v="0"/>
  </r>
  <r>
    <n v="2019"/>
    <s v="117"/>
    <s v="4470131"/>
    <m/>
    <n v="5.0999999999999996"/>
    <s v="1460 - Load Reconciliation for"/>
    <n v="10"/>
    <m/>
    <s v="G0000117"/>
    <s v="PJM"/>
    <n v="0"/>
    <s v="2019-10-31"/>
    <s v="PJM_A_7261"/>
    <x v="0"/>
    <x v="0"/>
    <x v="0"/>
    <x v="0"/>
  </r>
  <r>
    <n v="2019"/>
    <s v="117"/>
    <s v="4470131"/>
    <m/>
    <n v="4.28"/>
    <s v="1460 - Load Reconciliation for"/>
    <n v="10"/>
    <m/>
    <s v="G0000117"/>
    <s v="PJM"/>
    <n v="0"/>
    <s v="2019-10-31"/>
    <s v="PJM_E_3395"/>
    <x v="0"/>
    <x v="0"/>
    <x v="0"/>
    <x v="0"/>
  </r>
  <r>
    <n v="2019"/>
    <s v="117"/>
    <s v="4470131"/>
    <m/>
    <n v="-2.1"/>
    <s v="1470 - Load Reconciliation for"/>
    <n v="10"/>
    <m/>
    <s v="G0000117"/>
    <s v="PJM"/>
    <n v="0"/>
    <s v="2019-10-01"/>
    <s v="PJM_ER7256"/>
    <x v="0"/>
    <x v="0"/>
    <x v="0"/>
    <x v="0"/>
  </r>
  <r>
    <n v="2019"/>
    <s v="117"/>
    <s v="4470131"/>
    <m/>
    <n v="2.1"/>
    <s v="1470 - Load Reconciliation for"/>
    <n v="10"/>
    <m/>
    <s v="G0000117"/>
    <s v="PJM"/>
    <n v="0"/>
    <s v="2019-10-31"/>
    <s v="PJM_A_7261"/>
    <x v="0"/>
    <x v="0"/>
    <x v="0"/>
    <x v="0"/>
  </r>
  <r>
    <n v="2019"/>
    <s v="117"/>
    <s v="4470131"/>
    <m/>
    <n v="0.92"/>
    <s v="1470 - Load Reconciliation for"/>
    <n v="10"/>
    <m/>
    <s v="G0000117"/>
    <s v="PJM"/>
    <n v="0"/>
    <s v="2019-10-31"/>
    <s v="PJM_E_3395"/>
    <x v="0"/>
    <x v="0"/>
    <x v="0"/>
    <x v="0"/>
  </r>
  <r>
    <n v="2019"/>
    <s v="117"/>
    <s v="4470131"/>
    <m/>
    <n v="-0.3"/>
    <s v="1472 - Load Reconciliation for"/>
    <n v="10"/>
    <m/>
    <s v="G0000117"/>
    <s v="PJM"/>
    <n v="0"/>
    <s v="2019-10-01"/>
    <s v="PJM_ER7256"/>
    <x v="0"/>
    <x v="0"/>
    <x v="0"/>
    <x v="0"/>
  </r>
  <r>
    <n v="2019"/>
    <s v="117"/>
    <s v="4470131"/>
    <m/>
    <n v="0.3"/>
    <s v="1472 - Load Reconciliation for"/>
    <n v="10"/>
    <m/>
    <s v="G0000117"/>
    <s v="PJM"/>
    <n v="0"/>
    <s v="2019-10-31"/>
    <s v="PJM_A_7261"/>
    <x v="0"/>
    <x v="0"/>
    <x v="0"/>
    <x v="0"/>
  </r>
  <r>
    <n v="2019"/>
    <s v="117"/>
    <s v="4470131"/>
    <m/>
    <n v="0.2"/>
    <s v="1472 - Load Reconciliation for"/>
    <n v="10"/>
    <m/>
    <s v="G0000117"/>
    <s v="PJM"/>
    <n v="0"/>
    <s v="2019-10-31"/>
    <s v="PJM_E_3395"/>
    <x v="0"/>
    <x v="0"/>
    <x v="0"/>
    <x v="0"/>
  </r>
  <r>
    <n v="2019"/>
    <s v="117"/>
    <s v="4470131"/>
    <m/>
    <n v="-1.8"/>
    <s v="1475 - Load Reconciliation for"/>
    <n v="10"/>
    <m/>
    <s v="G0000117"/>
    <s v="PJM"/>
    <n v="0"/>
    <s v="2019-10-01"/>
    <s v="PJM_ER7256"/>
    <x v="0"/>
    <x v="0"/>
    <x v="0"/>
    <x v="0"/>
  </r>
  <r>
    <n v="2019"/>
    <s v="117"/>
    <s v="4470131"/>
    <m/>
    <n v="1.8"/>
    <s v="1475 - Load Reconciliation for"/>
    <n v="10"/>
    <m/>
    <s v="G0000117"/>
    <s v="PJM"/>
    <n v="0"/>
    <s v="2019-10-31"/>
    <s v="PJM_A_7261"/>
    <x v="0"/>
    <x v="0"/>
    <x v="0"/>
    <x v="0"/>
  </r>
  <r>
    <n v="2019"/>
    <s v="117"/>
    <s v="4470131"/>
    <m/>
    <n v="0.92"/>
    <s v="1475 - Load Reconciliation for"/>
    <n v="10"/>
    <m/>
    <s v="G0000117"/>
    <s v="PJM"/>
    <n v="0"/>
    <s v="2019-10-31"/>
    <s v="PJM_E_3395"/>
    <x v="0"/>
    <x v="0"/>
    <x v="0"/>
    <x v="0"/>
  </r>
  <r>
    <n v="2019"/>
    <s v="117"/>
    <s v="4470131"/>
    <m/>
    <n v="-1.8"/>
    <s v="1478 - Load Reconciliation for"/>
    <n v="10"/>
    <m/>
    <s v="G0000117"/>
    <s v="PJM"/>
    <n v="0"/>
    <s v="2019-10-01"/>
    <s v="PJM_ER7256"/>
    <x v="0"/>
    <x v="0"/>
    <x v="0"/>
    <x v="0"/>
  </r>
  <r>
    <n v="2019"/>
    <s v="117"/>
    <s v="4470131"/>
    <m/>
    <n v="1.8"/>
    <s v="1478 - Load Reconciliation for"/>
    <n v="10"/>
    <m/>
    <s v="G0000117"/>
    <s v="PJM"/>
    <n v="0"/>
    <s v="2019-10-31"/>
    <s v="PJM_A_7261"/>
    <x v="0"/>
    <x v="0"/>
    <x v="0"/>
    <x v="0"/>
  </r>
  <r>
    <n v="2019"/>
    <s v="117"/>
    <s v="4470131"/>
    <m/>
    <n v="0.72"/>
    <s v="1478 - Load Reconciliation for"/>
    <n v="10"/>
    <m/>
    <s v="G0000117"/>
    <s v="PJM"/>
    <n v="0"/>
    <s v="2019-10-31"/>
    <s v="PJM_E_3395"/>
    <x v="0"/>
    <x v="0"/>
    <x v="0"/>
    <x v="0"/>
  </r>
  <r>
    <n v="2019"/>
    <s v="117"/>
    <s v="4470131"/>
    <m/>
    <n v="-25240.9"/>
    <s v="1610 - Locational Reliability"/>
    <n v="10"/>
    <m/>
    <s v="G0000117"/>
    <s v="PJM"/>
    <n v="0"/>
    <s v="2019-10-01"/>
    <s v="PJM_ER7256"/>
    <x v="0"/>
    <x v="0"/>
    <x v="0"/>
    <x v="0"/>
  </r>
  <r>
    <n v="2019"/>
    <s v="117"/>
    <s v="4470131"/>
    <m/>
    <n v="25239.1"/>
    <s v="1610 - Locational Reliability"/>
    <n v="10"/>
    <m/>
    <s v="G0000117"/>
    <s v="PJM"/>
    <n v="0"/>
    <s v="2019-10-31"/>
    <s v="PJM_A_7261"/>
    <x v="0"/>
    <x v="0"/>
    <x v="0"/>
    <x v="0"/>
  </r>
  <r>
    <n v="2019"/>
    <s v="117"/>
    <s v="4470131"/>
    <m/>
    <n v="174595.65"/>
    <s v="1610 - Locational Reliability"/>
    <n v="10"/>
    <m/>
    <s v="G0000117"/>
    <s v="PJM"/>
    <n v="0"/>
    <s v="2019-10-31"/>
    <s v="PJM_E_3395"/>
    <x v="0"/>
    <x v="0"/>
    <x v="0"/>
    <x v="0"/>
  </r>
  <r>
    <n v="2019"/>
    <s v="117"/>
    <s v="4470131"/>
    <m/>
    <n v="14.4"/>
    <s v="2140 - Non-Firm Point-to-Point"/>
    <n v="10"/>
    <m/>
    <s v="G0000117"/>
    <s v="PJM"/>
    <n v="0"/>
    <s v="2019-10-01"/>
    <s v="PJM_ER7256"/>
    <x v="0"/>
    <x v="0"/>
    <x v="0"/>
    <x v="0"/>
  </r>
  <r>
    <n v="2019"/>
    <s v="117"/>
    <s v="4470131"/>
    <m/>
    <n v="-20.7"/>
    <s v="2140 - Non-Firm Point-to-Point"/>
    <n v="10"/>
    <m/>
    <s v="G0000117"/>
    <s v="PJM"/>
    <n v="0"/>
    <s v="2019-10-31"/>
    <s v="PJM_A_7261"/>
    <x v="0"/>
    <x v="0"/>
    <x v="0"/>
    <x v="0"/>
  </r>
  <r>
    <n v="2019"/>
    <s v="117"/>
    <s v="4470131"/>
    <m/>
    <n v="-88.44"/>
    <s v="2140 - Non-Firm Point-to-Point"/>
    <n v="10"/>
    <m/>
    <s v="G0000117"/>
    <s v="PJM"/>
    <n v="0"/>
    <s v="2019-10-31"/>
    <s v="PJM_E_3395"/>
    <x v="0"/>
    <x v="0"/>
    <x v="0"/>
    <x v="0"/>
  </r>
  <r>
    <n v="2019"/>
    <s v="117"/>
    <s v="4470131"/>
    <m/>
    <n v="-2.0299999999999998"/>
    <s v="2140A - Adj. to Non-Firm Point"/>
    <n v="10"/>
    <m/>
    <s v="G0000117"/>
    <s v="PJM"/>
    <n v="0"/>
    <s v="2019-10-31"/>
    <s v="PJM_A_7261"/>
    <x v="0"/>
    <x v="0"/>
    <x v="0"/>
    <x v="0"/>
  </r>
  <r>
    <n v="2019"/>
    <s v="117"/>
    <s v="4470131"/>
    <m/>
    <n v="-1156.72"/>
    <s v="2215 - Balancing Transmission"/>
    <n v="10"/>
    <m/>
    <s v="G0000117"/>
    <s v="PJM"/>
    <n v="0"/>
    <s v="2019-10-01"/>
    <s v="PJM_ER7256"/>
    <x v="0"/>
    <x v="0"/>
    <x v="0"/>
    <x v="0"/>
  </r>
  <r>
    <n v="2019"/>
    <s v="117"/>
    <s v="4470131"/>
    <m/>
    <n v="1156.56"/>
    <s v="2215 - Balancing Transmission"/>
    <n v="10"/>
    <m/>
    <s v="G0000117"/>
    <s v="PJM"/>
    <n v="0"/>
    <s v="2019-10-31"/>
    <s v="PJM_A_7261"/>
    <x v="0"/>
    <x v="0"/>
    <x v="0"/>
    <x v="0"/>
  </r>
  <r>
    <n v="2019"/>
    <s v="117"/>
    <s v="4470131"/>
    <m/>
    <n v="4072.66"/>
    <s v="2215 - Balancing Transmission"/>
    <n v="10"/>
    <m/>
    <s v="G0000117"/>
    <s v="PJM"/>
    <n v="0"/>
    <s v="2019-10-31"/>
    <s v="PJM_E_3395"/>
    <x v="0"/>
    <x v="0"/>
    <x v="0"/>
    <x v="0"/>
  </r>
  <r>
    <n v="2019"/>
    <s v="117"/>
    <s v="4470131"/>
    <m/>
    <n v="9.24"/>
    <s v="2215A - Balancing Transmission"/>
    <n v="10"/>
    <m/>
    <s v="G0000117"/>
    <s v="PJM"/>
    <n v="0"/>
    <s v="2019-10-31"/>
    <s v="PJM_A_7261"/>
    <x v="0"/>
    <x v="0"/>
    <x v="0"/>
    <x v="0"/>
  </r>
  <r>
    <n v="2019"/>
    <s v="117"/>
    <s v="4470131"/>
    <m/>
    <n v="559.67999999999995"/>
    <s v="2220 - Transmission Losses Cre"/>
    <n v="10"/>
    <m/>
    <s v="G0000117"/>
    <s v="PJM"/>
    <n v="0"/>
    <s v="2019-10-01"/>
    <s v="PJM_ER7256"/>
    <x v="0"/>
    <x v="0"/>
    <x v="0"/>
    <x v="0"/>
  </r>
  <r>
    <n v="2019"/>
    <s v="117"/>
    <s v="4470131"/>
    <m/>
    <n v="-559.73"/>
    <s v="2220 - Transmission Losses Cre"/>
    <n v="10"/>
    <m/>
    <s v="G0000117"/>
    <s v="PJM"/>
    <n v="0"/>
    <s v="2019-10-31"/>
    <s v="PJM_A_7261"/>
    <x v="0"/>
    <x v="0"/>
    <x v="0"/>
    <x v="0"/>
  </r>
  <r>
    <n v="2019"/>
    <s v="117"/>
    <s v="4470131"/>
    <m/>
    <n v="-2763.63"/>
    <s v="2220 - Transmission Losses Cre"/>
    <n v="10"/>
    <m/>
    <s v="G0000117"/>
    <s v="PJM"/>
    <n v="0"/>
    <s v="2019-10-31"/>
    <s v="PJM_E_3395"/>
    <x v="0"/>
    <x v="0"/>
    <x v="0"/>
    <x v="0"/>
  </r>
  <r>
    <n v="2019"/>
    <s v="117"/>
    <s v="4470131"/>
    <m/>
    <n v="-4.5"/>
    <s v="2415 - Balancing Transmission"/>
    <n v="10"/>
    <m/>
    <s v="G0000117"/>
    <s v="PJM"/>
    <n v="0"/>
    <s v="2019-10-01"/>
    <s v="PJM_ER7256"/>
    <x v="0"/>
    <x v="0"/>
    <x v="0"/>
    <x v="0"/>
  </r>
  <r>
    <n v="2019"/>
    <s v="117"/>
    <s v="4470131"/>
    <m/>
    <n v="4.5"/>
    <s v="2415 - Balancing Transmission"/>
    <n v="10"/>
    <m/>
    <s v="G0000117"/>
    <s v="PJM"/>
    <n v="0"/>
    <s v="2019-10-31"/>
    <s v="PJM_A_7261"/>
    <x v="0"/>
    <x v="0"/>
    <x v="0"/>
    <x v="0"/>
  </r>
  <r>
    <n v="2019"/>
    <s v="117"/>
    <s v="4470131"/>
    <m/>
    <n v="3.48"/>
    <s v="2415 - Balancing Transmission"/>
    <n v="10"/>
    <m/>
    <s v="G0000117"/>
    <s v="PJM"/>
    <n v="0"/>
    <s v="2019-10-31"/>
    <s v="PJM_E_3395"/>
    <x v="0"/>
    <x v="0"/>
    <x v="0"/>
    <x v="0"/>
  </r>
  <r>
    <n v="2019"/>
    <s v="117"/>
    <s v="4470131"/>
    <m/>
    <n v="16.2"/>
    <s v="2420 - Load Reconciliation for"/>
    <n v="10"/>
    <m/>
    <s v="G0000117"/>
    <s v="PJM"/>
    <n v="0"/>
    <s v="2019-10-01"/>
    <s v="PJM_ER7256"/>
    <x v="0"/>
    <x v="0"/>
    <x v="0"/>
    <x v="0"/>
  </r>
  <r>
    <n v="2019"/>
    <s v="117"/>
    <s v="4470131"/>
    <m/>
    <n v="-16.2"/>
    <s v="2420 - Load Reconciliation for"/>
    <n v="10"/>
    <m/>
    <s v="G0000117"/>
    <s v="PJM"/>
    <n v="0"/>
    <s v="2019-10-31"/>
    <s v="PJM_A_7261"/>
    <x v="0"/>
    <x v="0"/>
    <x v="0"/>
    <x v="0"/>
  </r>
  <r>
    <n v="2019"/>
    <s v="117"/>
    <s v="4470131"/>
    <m/>
    <n v="-10.92"/>
    <s v="2420 - Load Reconciliation for"/>
    <n v="10"/>
    <m/>
    <s v="G0000117"/>
    <s v="PJM"/>
    <n v="0"/>
    <s v="2019-10-31"/>
    <s v="PJM_E_3395"/>
    <x v="0"/>
    <x v="0"/>
    <x v="0"/>
    <x v="0"/>
  </r>
  <r>
    <n v="2019"/>
    <s v="117"/>
    <s v="4470131"/>
    <m/>
    <n v="694.44"/>
    <s v="2510 - Auction Revenue Rights"/>
    <n v="10"/>
    <m/>
    <s v="G0000117"/>
    <s v="PJM"/>
    <n v="0"/>
    <s v="2019-10-01"/>
    <s v="PJM_ER7256"/>
    <x v="0"/>
    <x v="0"/>
    <x v="0"/>
    <x v="0"/>
  </r>
  <r>
    <n v="2019"/>
    <s v="117"/>
    <s v="4470131"/>
    <m/>
    <n v="-694.44"/>
    <s v="2510 - Auction Revenue Rights"/>
    <n v="10"/>
    <m/>
    <s v="G0000117"/>
    <s v="PJM"/>
    <n v="0"/>
    <s v="2019-10-31"/>
    <s v="PJM_A_7261"/>
    <x v="0"/>
    <x v="0"/>
    <x v="0"/>
    <x v="0"/>
  </r>
  <r>
    <n v="2019"/>
    <s v="117"/>
    <s v="4470131"/>
    <m/>
    <n v="-4812.03"/>
    <s v="2510 - Auction Revenue Rights"/>
    <n v="10"/>
    <m/>
    <s v="G0000117"/>
    <s v="PJM"/>
    <n v="0"/>
    <s v="2019-10-31"/>
    <s v="PJM_E_3395"/>
    <x v="0"/>
    <x v="0"/>
    <x v="0"/>
    <x v="0"/>
  </r>
  <r>
    <n v="2019"/>
    <s v="117"/>
    <s v="4470131"/>
    <m/>
    <n v="-83.08"/>
    <s v="2640 - ICTR for Transmission E"/>
    <n v="10"/>
    <m/>
    <s v="G0000117"/>
    <s v="PJM"/>
    <n v="0"/>
    <s v="2019-10-31"/>
    <s v="PJM_E_3395"/>
    <x v="0"/>
    <x v="0"/>
    <x v="0"/>
    <x v="0"/>
  </r>
  <r>
    <n v="2019"/>
    <s v="117"/>
    <s v="4470131"/>
    <m/>
    <n v="1.32"/>
    <s v="2661 - Capacity Resource Defic"/>
    <n v="10"/>
    <m/>
    <s v="G0000117"/>
    <s v="PJM"/>
    <n v="0"/>
    <s v="2019-10-01"/>
    <s v="PJM_ER7256"/>
    <x v="0"/>
    <x v="0"/>
    <x v="0"/>
    <x v="0"/>
  </r>
  <r>
    <n v="2019"/>
    <s v="117"/>
    <s v="4470131"/>
    <m/>
    <n v="-1.32"/>
    <s v="2661 - Capacity Resource Defic"/>
    <n v="10"/>
    <m/>
    <s v="G0000117"/>
    <s v="PJM"/>
    <n v="0"/>
    <s v="2019-10-31"/>
    <s v="PJM_A_7261"/>
    <x v="0"/>
    <x v="0"/>
    <x v="0"/>
    <x v="0"/>
  </r>
  <r>
    <n v="2019"/>
    <s v="117"/>
    <s v="4470131"/>
    <m/>
    <n v="-6.42"/>
    <s v="2661 - Capacity Resource Defic"/>
    <n v="10"/>
    <m/>
    <s v="G0000117"/>
    <s v="PJM"/>
    <n v="0"/>
    <s v="2019-10-31"/>
    <s v="PJM_E_3395"/>
    <x v="0"/>
    <x v="0"/>
    <x v="0"/>
    <x v="0"/>
  </r>
  <r>
    <n v="2019"/>
    <s v="117"/>
    <s v="4470131"/>
    <m/>
    <n v="0.11"/>
    <s v="PJM (PAR) Adjustments"/>
    <n v="10"/>
    <m/>
    <s v="G0000117"/>
    <s v="PJM"/>
    <n v="0"/>
    <s v="2019-10-31"/>
    <s v="PJMMISCPAR"/>
    <x v="0"/>
    <x v="0"/>
    <x v="0"/>
    <x v="0"/>
  </r>
  <r>
    <n v="2019"/>
    <s v="117"/>
    <s v="4470131"/>
    <m/>
    <n v="0"/>
    <s v="PJM (PAR) Adjustments"/>
    <n v="10"/>
    <s v="KWH"/>
    <s v="G0000117"/>
    <s v="PJM"/>
    <n v="-48912"/>
    <s v="2019-10-01"/>
    <s v="PJM_PAR_E"/>
    <x v="0"/>
    <x v="0"/>
    <x v="0"/>
    <x v="0"/>
  </r>
  <r>
    <n v="2019"/>
    <s v="117"/>
    <s v="4470131"/>
    <m/>
    <n v="-12.09"/>
    <s v="PJM (PAR) Adjustments"/>
    <n v="10"/>
    <s v="KWH"/>
    <s v="G0000117"/>
    <s v="PJM"/>
    <n v="48910"/>
    <s v="2019-10-31"/>
    <s v="PJM_PAR_A"/>
    <x v="0"/>
    <x v="0"/>
    <x v="0"/>
    <x v="0"/>
  </r>
  <r>
    <n v="2019"/>
    <s v="117"/>
    <s v="4470143"/>
    <m/>
    <n v="35.15"/>
    <s v="Broker Comm - Actual"/>
    <n v="10"/>
    <m/>
    <s v="G0000117"/>
    <s v="AMRX2"/>
    <n v="0"/>
    <s v="2019-10-31"/>
    <s v="CA0420"/>
    <x v="0"/>
    <x v="0"/>
    <x v="1"/>
    <x v="0"/>
  </r>
  <r>
    <n v="2019"/>
    <s v="117"/>
    <s v="4470143"/>
    <m/>
    <n v="144.1"/>
    <s v="Broker Comm - Actual"/>
    <n v="10"/>
    <m/>
    <s v="G0000117"/>
    <s v="APBE2"/>
    <n v="0"/>
    <s v="2019-10-31"/>
    <s v="CA0420"/>
    <x v="0"/>
    <x v="0"/>
    <x v="2"/>
    <x v="0"/>
  </r>
  <r>
    <n v="2019"/>
    <s v="117"/>
    <s v="4470143"/>
    <m/>
    <n v="12.3"/>
    <s v="Broker Comm - Actual"/>
    <n v="10"/>
    <m/>
    <s v="G0000117"/>
    <s v="EVOF2"/>
    <n v="0"/>
    <s v="2019-10-31"/>
    <s v="CA0420"/>
    <x v="0"/>
    <x v="0"/>
    <x v="3"/>
    <x v="0"/>
  </r>
  <r>
    <n v="2019"/>
    <s v="117"/>
    <s v="4470143"/>
    <m/>
    <n v="27.46"/>
    <s v="Broker Comm - Actual"/>
    <n v="10"/>
    <m/>
    <s v="G0000117"/>
    <s v="ICET2"/>
    <n v="0"/>
    <s v="2019-10-31"/>
    <s v="CA0420"/>
    <x v="0"/>
    <x v="0"/>
    <x v="13"/>
    <x v="0"/>
  </r>
  <r>
    <n v="2019"/>
    <s v="117"/>
    <s v="4470143"/>
    <m/>
    <n v="14.76"/>
    <s v="Broker Comm - Actual"/>
    <n v="10"/>
    <m/>
    <s v="G0000117"/>
    <s v="PREE2"/>
    <n v="0"/>
    <s v="2019-10-31"/>
    <s v="CA0420"/>
    <x v="0"/>
    <x v="0"/>
    <x v="5"/>
    <x v="0"/>
  </r>
  <r>
    <n v="2019"/>
    <s v="117"/>
    <s v="4470143"/>
    <m/>
    <n v="640.83000000000004"/>
    <s v="Mizuho - Power - Comm &amp; Fees"/>
    <n v="10"/>
    <m/>
    <s v="G0000117"/>
    <s v="MSUI2"/>
    <n v="0"/>
    <s v="2019-10-31"/>
    <s v="MIZ_FUT"/>
    <x v="0"/>
    <x v="0"/>
    <x v="18"/>
    <x v="0"/>
  </r>
  <r>
    <n v="2019"/>
    <s v="117"/>
    <s v="4470143"/>
    <m/>
    <n v="-244447.94"/>
    <s v="RBC - Power - Gains &amp; Losses"/>
    <n v="10"/>
    <m/>
    <s v="G0000117"/>
    <s v="RBCC2"/>
    <n v="0"/>
    <s v="2019-10-31"/>
    <s v="RBC_FUT"/>
    <x v="0"/>
    <x v="0"/>
    <x v="19"/>
    <x v="0"/>
  </r>
  <r>
    <n v="2019"/>
    <s v="117"/>
    <s v="4470143"/>
    <m/>
    <n v="133.81"/>
    <s v="Re-book Actual CESR Ratio"/>
    <n v="10"/>
    <m/>
    <s v="G0000117"/>
    <s v="MSUI2"/>
    <n v="0"/>
    <s v="2019-10-31"/>
    <s v="CESR_REC"/>
    <x v="0"/>
    <x v="0"/>
    <x v="18"/>
    <x v="0"/>
  </r>
  <r>
    <n v="2019"/>
    <s v="117"/>
    <s v="4470143"/>
    <m/>
    <n v="-24562.41"/>
    <s v="Re-book Actual CESR Ratio"/>
    <n v="10"/>
    <m/>
    <s v="G0000117"/>
    <s v="RBCC2"/>
    <n v="0"/>
    <s v="2019-10-31"/>
    <s v="CESR_REC"/>
    <x v="0"/>
    <x v="0"/>
    <x v="19"/>
    <x v="0"/>
  </r>
  <r>
    <n v="2019"/>
    <s v="117"/>
    <s v="4470143"/>
    <m/>
    <n v="261.72000000000003"/>
    <s v="Re-book Actual CESR Ratio"/>
    <n v="10"/>
    <m/>
    <s v="G0000117"/>
    <s v="WELF2"/>
    <n v="0"/>
    <s v="2019-10-31"/>
    <s v="CESR_REC"/>
    <x v="0"/>
    <x v="0"/>
    <x v="20"/>
    <x v="0"/>
  </r>
  <r>
    <n v="2019"/>
    <s v="117"/>
    <s v="4470143"/>
    <m/>
    <n v="-133.82"/>
    <s v="Reverse Estimated CESR Ratio"/>
    <n v="10"/>
    <m/>
    <s v="G0000117"/>
    <s v="MSUI2"/>
    <n v="0"/>
    <s v="2019-10-31"/>
    <s v="CESR_REC"/>
    <x v="0"/>
    <x v="0"/>
    <x v="18"/>
    <x v="0"/>
  </r>
  <r>
    <n v="2019"/>
    <s v="117"/>
    <s v="4470143"/>
    <m/>
    <n v="24564.09"/>
    <s v="Reverse Estimated CESR Ratio"/>
    <n v="10"/>
    <m/>
    <s v="G0000117"/>
    <s v="RBCC2"/>
    <n v="0"/>
    <s v="2019-10-31"/>
    <s v="CESR_REC"/>
    <x v="0"/>
    <x v="0"/>
    <x v="19"/>
    <x v="0"/>
  </r>
  <r>
    <n v="2019"/>
    <s v="117"/>
    <s v="4470143"/>
    <m/>
    <n v="-261.74"/>
    <s v="Reverse Estimated CESR Ratio"/>
    <n v="10"/>
    <m/>
    <s v="G0000117"/>
    <s v="WELF2"/>
    <n v="0"/>
    <s v="2019-10-31"/>
    <s v="CESR_REC"/>
    <x v="0"/>
    <x v="0"/>
    <x v="20"/>
    <x v="0"/>
  </r>
  <r>
    <n v="2019"/>
    <s v="117"/>
    <s v="4470143"/>
    <m/>
    <n v="1958.29"/>
    <s v="WELF - Power - Comm &amp; Fees"/>
    <n v="10"/>
    <m/>
    <s v="G0000117"/>
    <s v="WELF2"/>
    <n v="0"/>
    <s v="2019-10-31"/>
    <s v="WEL_FUT"/>
    <x v="0"/>
    <x v="0"/>
    <x v="20"/>
    <x v="0"/>
  </r>
  <r>
    <n v="2019"/>
    <s v="117"/>
    <s v="4470150"/>
    <m/>
    <n v="33.18"/>
    <s v="ACT - NITS 30.9"/>
    <n v="10"/>
    <m/>
    <s v="G0000117"/>
    <s v="PJM"/>
    <n v="0"/>
    <s v="2019-10-31"/>
    <s v="PJMTR_ACT"/>
    <x v="2"/>
    <x v="1"/>
    <x v="24"/>
    <x v="3"/>
  </r>
  <r>
    <n v="2019"/>
    <s v="117"/>
    <s v="4470150"/>
    <m/>
    <n v="233.97"/>
    <s v="ACT - SCHEDULE 1A DISPATCH"/>
    <n v="10"/>
    <m/>
    <s v="G0000117"/>
    <s v="PJM"/>
    <n v="0"/>
    <s v="2019-10-31"/>
    <s v="PJMTR_ACT"/>
    <x v="2"/>
    <x v="1"/>
    <x v="24"/>
    <x v="3"/>
  </r>
  <r>
    <n v="2019"/>
    <s v="117"/>
    <s v="4470150"/>
    <m/>
    <n v="373.51"/>
    <s v="ACT-BUCKEYE EXP"/>
    <n v="10"/>
    <m/>
    <s v="G0000117"/>
    <s v="PJM"/>
    <n v="0"/>
    <s v="2019-10-31"/>
    <s v="PJMTR_N_A"/>
    <x v="2"/>
    <x v="1"/>
    <x v="24"/>
    <x v="3"/>
  </r>
  <r>
    <n v="2019"/>
    <s v="117"/>
    <s v="4470150"/>
    <m/>
    <n v="1579.91"/>
    <s v="ACT-ENHANCMTS EXP"/>
    <n v="10"/>
    <m/>
    <s v="G0000117"/>
    <s v="PJM"/>
    <n v="0"/>
    <s v="2019-10-31"/>
    <s v="PJMTR_N_A"/>
    <x v="2"/>
    <x v="1"/>
    <x v="24"/>
    <x v="3"/>
  </r>
  <r>
    <n v="2019"/>
    <s v="117"/>
    <s v="4470150"/>
    <m/>
    <n v="8223.6"/>
    <s v="ACT-FR ENHANCMTS EXP"/>
    <n v="10"/>
    <m/>
    <s v="G0000117"/>
    <s v="PJM"/>
    <n v="0"/>
    <s v="2019-10-31"/>
    <s v="PJMTR_ACT"/>
    <x v="2"/>
    <x v="1"/>
    <x v="24"/>
    <x v="3"/>
  </r>
  <r>
    <n v="2019"/>
    <s v="117"/>
    <s v="4470150"/>
    <m/>
    <n v="-7.25"/>
    <s v="ACT-FR NITS EXP"/>
    <n v="10"/>
    <m/>
    <s v="G0000117"/>
    <s v="PJM"/>
    <n v="0"/>
    <s v="2019-10-01"/>
    <s v="PJMTRMD_E"/>
    <x v="2"/>
    <x v="1"/>
    <x v="24"/>
    <x v="3"/>
  </r>
  <r>
    <n v="2019"/>
    <s v="117"/>
    <s v="4470150"/>
    <m/>
    <n v="-20.38"/>
    <s v="ACT-FR NITS EXP"/>
    <n v="10"/>
    <m/>
    <s v="G0000117"/>
    <s v="PJM"/>
    <n v="0"/>
    <s v="2019-10-01"/>
    <s v="PJMTRPA_E"/>
    <x v="2"/>
    <x v="1"/>
    <x v="24"/>
    <x v="3"/>
  </r>
  <r>
    <n v="2019"/>
    <s v="117"/>
    <s v="4470150"/>
    <m/>
    <n v="-579.29"/>
    <s v="ACT-FR NITS EXP"/>
    <n v="10"/>
    <m/>
    <s v="G0000117"/>
    <s v="PJM"/>
    <n v="0"/>
    <s v="2019-10-01"/>
    <s v="PJMTRWV_E"/>
    <x v="2"/>
    <x v="1"/>
    <x v="24"/>
    <x v="3"/>
  </r>
  <r>
    <n v="2019"/>
    <s v="117"/>
    <s v="4470150"/>
    <m/>
    <n v="7.25"/>
    <s v="ACT-FR NITS EXP"/>
    <n v="10"/>
    <m/>
    <s v="G0000117"/>
    <s v="PJM"/>
    <n v="0"/>
    <s v="2019-10-31"/>
    <s v="PJMTRMD_A"/>
    <x v="2"/>
    <x v="1"/>
    <x v="24"/>
    <x v="3"/>
  </r>
  <r>
    <n v="2019"/>
    <s v="117"/>
    <s v="4470150"/>
    <m/>
    <n v="7.25"/>
    <s v="ACT-FR NITS EXP"/>
    <n v="10"/>
    <m/>
    <s v="G0000117"/>
    <s v="PJM"/>
    <n v="0"/>
    <s v="2019-10-31"/>
    <s v="PJMTRMD_E"/>
    <x v="2"/>
    <x v="1"/>
    <x v="24"/>
    <x v="3"/>
  </r>
  <r>
    <n v="2019"/>
    <s v="117"/>
    <s v="4470150"/>
    <m/>
    <n v="20.38"/>
    <s v="ACT-FR NITS EXP"/>
    <n v="10"/>
    <m/>
    <s v="G0000117"/>
    <s v="PJM"/>
    <n v="0"/>
    <s v="2019-10-31"/>
    <s v="PJMTRPA_A"/>
    <x v="2"/>
    <x v="1"/>
    <x v="24"/>
    <x v="3"/>
  </r>
  <r>
    <n v="2019"/>
    <s v="117"/>
    <s v="4470150"/>
    <m/>
    <n v="20.38"/>
    <s v="ACT-FR NITS EXP"/>
    <n v="10"/>
    <m/>
    <s v="G0000117"/>
    <s v="PJM"/>
    <n v="0"/>
    <s v="2019-10-31"/>
    <s v="PJMTRPA_E"/>
    <x v="2"/>
    <x v="1"/>
    <x v="24"/>
    <x v="3"/>
  </r>
  <r>
    <n v="2019"/>
    <s v="117"/>
    <s v="4470150"/>
    <m/>
    <n v="579.29"/>
    <s v="ACT-FR NITS EXP"/>
    <n v="10"/>
    <m/>
    <s v="G0000117"/>
    <s v="PJM"/>
    <n v="0"/>
    <s v="2019-10-31"/>
    <s v="PJMTRWV_A"/>
    <x v="2"/>
    <x v="1"/>
    <x v="24"/>
    <x v="3"/>
  </r>
  <r>
    <n v="2019"/>
    <s v="117"/>
    <s v="4470150"/>
    <m/>
    <n v="579.29"/>
    <s v="ACT-FR NITS EXP"/>
    <n v="10"/>
    <m/>
    <s v="G0000117"/>
    <s v="PJM"/>
    <n v="0"/>
    <s v="2019-10-31"/>
    <s v="PJMTRWV_E"/>
    <x v="2"/>
    <x v="1"/>
    <x v="24"/>
    <x v="3"/>
  </r>
  <r>
    <n v="2019"/>
    <s v="117"/>
    <s v="4470150"/>
    <m/>
    <n v="55053.42"/>
    <s v="ACT-FR NITS EXPENSE"/>
    <n v="10"/>
    <m/>
    <s v="G0000117"/>
    <s v="PJM"/>
    <n v="0"/>
    <s v="2019-10-31"/>
    <s v="PJMTR_ACT"/>
    <x v="2"/>
    <x v="1"/>
    <x v="24"/>
    <x v="3"/>
  </r>
  <r>
    <n v="2019"/>
    <s v="117"/>
    <s v="4470150"/>
    <m/>
    <n v="61034.720000000001"/>
    <s v="ACT-NITS EXP"/>
    <n v="10"/>
    <m/>
    <s v="G0000117"/>
    <s v="PJM"/>
    <n v="0"/>
    <s v="2019-10-31"/>
    <s v="PJMTR_N_A"/>
    <x v="2"/>
    <x v="1"/>
    <x v="24"/>
    <x v="3"/>
  </r>
  <r>
    <n v="2019"/>
    <s v="117"/>
    <s v="4470150"/>
    <m/>
    <n v="885.38"/>
    <s v="ACT-PWR FACTOR EXP"/>
    <n v="10"/>
    <m/>
    <s v="G0000117"/>
    <s v="PJM"/>
    <n v="0"/>
    <s v="2019-10-31"/>
    <s v="PJMTR_N_A"/>
    <x v="2"/>
    <x v="1"/>
    <x v="24"/>
    <x v="3"/>
  </r>
  <r>
    <n v="2019"/>
    <s v="117"/>
    <s v="4470150"/>
    <m/>
    <n v="202.72"/>
    <s v="ACT-TRANSM OWNER EXP"/>
    <n v="10"/>
    <m/>
    <s v="G0000117"/>
    <s v="PJM"/>
    <n v="0"/>
    <s v="2019-10-31"/>
    <s v="PJMTR_N_A"/>
    <x v="2"/>
    <x v="1"/>
    <x v="24"/>
    <x v="3"/>
  </r>
  <r>
    <n v="2019"/>
    <s v="117"/>
    <s v="4470150"/>
    <m/>
    <n v="-33.18"/>
    <s v="EST - NITS 30.9"/>
    <n v="10"/>
    <m/>
    <s v="G0000117"/>
    <s v="PJM"/>
    <n v="0"/>
    <s v="2019-10-01"/>
    <s v="PJMTR_EST"/>
    <x v="2"/>
    <x v="1"/>
    <x v="24"/>
    <x v="3"/>
  </r>
  <r>
    <n v="2019"/>
    <s v="117"/>
    <s v="4470150"/>
    <m/>
    <n v="33.18"/>
    <s v="EST - NITS 30.9"/>
    <n v="10"/>
    <m/>
    <s v="G0000117"/>
    <s v="PJM"/>
    <n v="0"/>
    <s v="2019-10-31"/>
    <s v="PJMTR_EST"/>
    <x v="2"/>
    <x v="1"/>
    <x v="24"/>
    <x v="3"/>
  </r>
  <r>
    <n v="2019"/>
    <s v="117"/>
    <s v="4470150"/>
    <m/>
    <n v="-233.97"/>
    <s v="EST - SCHEDULE 1A DISPATCH"/>
    <n v="10"/>
    <m/>
    <s v="G0000117"/>
    <s v="PJM"/>
    <n v="0"/>
    <s v="2019-10-01"/>
    <s v="PJMTR_EST"/>
    <x v="2"/>
    <x v="1"/>
    <x v="24"/>
    <x v="3"/>
  </r>
  <r>
    <n v="2019"/>
    <s v="117"/>
    <s v="4470150"/>
    <m/>
    <n v="233.97"/>
    <s v="EST - SCHEDULE 1A DISPATCH"/>
    <n v="10"/>
    <m/>
    <s v="G0000117"/>
    <s v="PJM"/>
    <n v="0"/>
    <s v="2019-10-31"/>
    <s v="PJMTR_EST"/>
    <x v="2"/>
    <x v="1"/>
    <x v="24"/>
    <x v="3"/>
  </r>
  <r>
    <n v="2019"/>
    <s v="117"/>
    <s v="4470150"/>
    <m/>
    <n v="-8223.6"/>
    <s v="EST-FR ENHANCMTS EXP"/>
    <n v="10"/>
    <m/>
    <s v="G0000117"/>
    <s v="PJM"/>
    <n v="0"/>
    <s v="2019-10-01"/>
    <s v="PJMTR_EST"/>
    <x v="2"/>
    <x v="1"/>
    <x v="24"/>
    <x v="3"/>
  </r>
  <r>
    <n v="2019"/>
    <s v="117"/>
    <s v="4470150"/>
    <m/>
    <n v="8223.6"/>
    <s v="EST-FR ENHANCMTS EXP"/>
    <n v="10"/>
    <m/>
    <s v="G0000117"/>
    <s v="PJM"/>
    <n v="0"/>
    <s v="2019-10-31"/>
    <s v="PJMTR_EST"/>
    <x v="2"/>
    <x v="1"/>
    <x v="24"/>
    <x v="3"/>
  </r>
  <r>
    <n v="2019"/>
    <s v="117"/>
    <s v="4470150"/>
    <m/>
    <n v="-55053.42"/>
    <s v="EST-FR NITS EXPENSE"/>
    <n v="10"/>
    <m/>
    <s v="G0000117"/>
    <s v="PJM"/>
    <n v="0"/>
    <s v="2019-10-01"/>
    <s v="PJMTR_EST"/>
    <x v="2"/>
    <x v="1"/>
    <x v="24"/>
    <x v="3"/>
  </r>
  <r>
    <n v="2019"/>
    <s v="117"/>
    <s v="4470150"/>
    <m/>
    <n v="56889.64"/>
    <s v="EST-FR NITS EXPENSE"/>
    <n v="10"/>
    <m/>
    <s v="G0000117"/>
    <s v="PJM"/>
    <n v="0"/>
    <s v="2019-10-31"/>
    <s v="PJMTR_EST"/>
    <x v="2"/>
    <x v="1"/>
    <x v="24"/>
    <x v="3"/>
  </r>
  <r>
    <n v="2019"/>
    <s v="117"/>
    <s v="4470150"/>
    <m/>
    <n v="-208.89"/>
    <s v="Formula Rate Expenses"/>
    <n v="10"/>
    <m/>
    <s v="G0000117"/>
    <s v="PJM"/>
    <n v="0"/>
    <s v="2019-10-01"/>
    <s v="PJM_TEA_E"/>
    <x v="2"/>
    <x v="1"/>
    <x v="24"/>
    <x v="3"/>
  </r>
  <r>
    <n v="2019"/>
    <s v="117"/>
    <s v="4470150"/>
    <m/>
    <n v="339.76"/>
    <s v="Formula Rate Expenses"/>
    <n v="10"/>
    <m/>
    <s v="G0000117"/>
    <s v="PJM"/>
    <n v="0"/>
    <s v="2019-10-31"/>
    <s v="PJM_TEA_A"/>
    <x v="2"/>
    <x v="1"/>
    <x v="24"/>
    <x v="3"/>
  </r>
  <r>
    <n v="2019"/>
    <s v="117"/>
    <s v="4470150"/>
    <m/>
    <n v="339.76"/>
    <s v="Formula Rate Expenses"/>
    <n v="10"/>
    <m/>
    <s v="G0000117"/>
    <s v="PJM"/>
    <n v="0"/>
    <s v="2019-10-31"/>
    <s v="PJM_TEA_E"/>
    <x v="2"/>
    <x v="1"/>
    <x v="24"/>
    <x v="3"/>
  </r>
  <r>
    <n v="2019"/>
    <s v="117"/>
    <s v="4470150"/>
    <m/>
    <n v="1961.3"/>
    <s v="PJM PROV FOR REFUND"/>
    <n v="10"/>
    <m/>
    <s v="G0000117"/>
    <s v="PJM"/>
    <n v="0"/>
    <s v="2019-10-31"/>
    <s v="PJMTR_PROV"/>
    <x v="2"/>
    <x v="1"/>
    <x v="24"/>
    <x v="3"/>
  </r>
  <r>
    <n v="2019"/>
    <s v="117"/>
    <s v="4470150"/>
    <m/>
    <n v="714.98"/>
    <s v="PJM PROV FOR REFUND"/>
    <n v="10"/>
    <m/>
    <s v="G0000117"/>
    <s v="PJM"/>
    <n v="0"/>
    <s v="2019-10-31"/>
    <s v="PJM_PROV"/>
    <x v="2"/>
    <x v="1"/>
    <x v="24"/>
    <x v="3"/>
  </r>
  <r>
    <n v="2019"/>
    <s v="117"/>
    <s v="4470150"/>
    <m/>
    <n v="-63998.86"/>
    <s v="RECORD ESTIMATED PJM REVENUE"/>
    <n v="10"/>
    <m/>
    <s v="G0000117"/>
    <s v="PJM"/>
    <n v="0"/>
    <s v="2019-10-01"/>
    <s v="PJMTR_N_E"/>
    <x v="2"/>
    <x v="1"/>
    <x v="24"/>
    <x v="3"/>
  </r>
  <r>
    <n v="2019"/>
    <s v="117"/>
    <s v="4470150"/>
    <m/>
    <n v="66123.179999999993"/>
    <s v="RECORD ESTIMATED PJM REVENUE"/>
    <n v="10"/>
    <m/>
    <s v="G0000117"/>
    <s v="PJM"/>
    <n v="0"/>
    <s v="2019-10-31"/>
    <s v="PJMTR_N_E"/>
    <x v="2"/>
    <x v="1"/>
    <x v="24"/>
    <x v="3"/>
  </r>
  <r>
    <n v="2019"/>
    <s v="117"/>
    <s v="4470151"/>
    <s v="250"/>
    <n v="87931.45"/>
    <s v="AEPSC-AUC MAR 2018 24 MO"/>
    <n v="10"/>
    <s v="KWH"/>
    <s v="G0000117"/>
    <s v="OHPA2"/>
    <n v="1820903.93"/>
    <s v="2019-10-01"/>
    <s v="EPOHAUCT"/>
    <x v="0"/>
    <x v="0"/>
    <x v="25"/>
    <x v="0"/>
  </r>
  <r>
    <n v="2019"/>
    <s v="117"/>
    <s v="4470151"/>
    <s v="250"/>
    <n v="-87924.800000000003"/>
    <s v="AEPSC-AUC MAR 2018 24 MO"/>
    <n v="10"/>
    <s v="KWH"/>
    <s v="G0000117"/>
    <s v="OHPA2"/>
    <n v="-1820903.93"/>
    <s v="2019-10-31"/>
    <s v="EP8OHAUCT"/>
    <x v="0"/>
    <x v="0"/>
    <x v="25"/>
    <x v="0"/>
  </r>
  <r>
    <n v="2019"/>
    <s v="117"/>
    <s v="4470151"/>
    <s v="250"/>
    <n v="-68233.210000000006"/>
    <s v="AEPSC-AUC MAR 2018 24 MO"/>
    <n v="10"/>
    <s v="KWH"/>
    <s v="G0000117"/>
    <s v="OHPA2"/>
    <n v="-1412988.43"/>
    <s v="2019-10-31"/>
    <s v="EPOHAUCT"/>
    <x v="0"/>
    <x v="0"/>
    <x v="25"/>
    <x v="0"/>
  </r>
  <r>
    <n v="2019"/>
    <s v="117"/>
    <s v="4470151"/>
    <s v="250"/>
    <n v="127363.1"/>
    <s v="AEPSC-AUC MAR 2019 12 MO"/>
    <n v="10"/>
    <s v="KWH"/>
    <s v="G0000117"/>
    <s v="OHPA2"/>
    <n v="2731355.36"/>
    <s v="2019-10-01"/>
    <s v="EPOHAUCT"/>
    <x v="0"/>
    <x v="0"/>
    <x v="25"/>
    <x v="0"/>
  </r>
  <r>
    <n v="2019"/>
    <s v="117"/>
    <s v="4470151"/>
    <s v="250"/>
    <n v="-127353.12"/>
    <s v="AEPSC-AUC MAR 2019 12 MO"/>
    <n v="10"/>
    <s v="KWH"/>
    <s v="G0000117"/>
    <s v="OHPA2"/>
    <n v="-2731355.36"/>
    <s v="2019-10-31"/>
    <s v="EP8OHAUCT"/>
    <x v="0"/>
    <x v="0"/>
    <x v="25"/>
    <x v="0"/>
  </r>
  <r>
    <n v="2019"/>
    <s v="117"/>
    <s v="4470151"/>
    <s v="250"/>
    <n v="-98831.54"/>
    <s v="AEPSC-AUC MAR 2019 12 MO"/>
    <n v="10"/>
    <s v="KWH"/>
    <s v="G0000117"/>
    <s v="OHPA2"/>
    <n v="-2119484.12"/>
    <s v="2019-10-31"/>
    <s v="EPOHAUCT"/>
    <x v="0"/>
    <x v="0"/>
    <x v="25"/>
    <x v="0"/>
  </r>
  <r>
    <n v="2019"/>
    <s v="117"/>
    <s v="4470175"/>
    <m/>
    <n v="-2416.7199999999998"/>
    <s v="FERC"/>
    <n v="10"/>
    <m/>
    <s v="G0000117"/>
    <s v="ADJUST"/>
    <n v="0"/>
    <s v="2019-10-31"/>
    <s v="MRGN_BCKTE"/>
    <x v="0"/>
    <x v="0"/>
    <x v="26"/>
    <x v="4"/>
  </r>
  <r>
    <n v="2019"/>
    <s v="117"/>
    <s v="4470175"/>
    <m/>
    <n v="51095.34"/>
    <s v="KPCO"/>
    <n v="10"/>
    <m/>
    <s v="G0000117"/>
    <s v="ADJUST"/>
    <n v="0"/>
    <s v="2019-10-31"/>
    <s v="MRGN_BCKTE"/>
    <x v="0"/>
    <x v="0"/>
    <x v="26"/>
    <x v="4"/>
  </r>
  <r>
    <n v="2019"/>
    <s v="117"/>
    <s v="4470176"/>
    <m/>
    <n v="2416.7199999999998"/>
    <s v="FERC"/>
    <n v="10"/>
    <m/>
    <s v="G0000117"/>
    <s v="ADJUST"/>
    <n v="0"/>
    <s v="2019-10-31"/>
    <s v="MRGN_BCKTE"/>
    <x v="0"/>
    <x v="0"/>
    <x v="26"/>
    <x v="4"/>
  </r>
  <r>
    <n v="2019"/>
    <s v="117"/>
    <s v="4470176"/>
    <m/>
    <n v="-51095.34"/>
    <s v="KPCO"/>
    <n v="10"/>
    <m/>
    <s v="G0000117"/>
    <s v="ADJUST"/>
    <n v="0"/>
    <s v="2019-10-31"/>
    <s v="MRGN_BCKTE"/>
    <x v="0"/>
    <x v="0"/>
    <x v="26"/>
    <x v="4"/>
  </r>
  <r>
    <n v="2019"/>
    <s v="117"/>
    <s v="4470206"/>
    <m/>
    <n v="8324.24"/>
    <s v="2220 - Transmission Losses Cre"/>
    <n v="10"/>
    <m/>
    <s v="G0000117"/>
    <s v="PJM"/>
    <n v="0"/>
    <s v="2019-10-01"/>
    <s v="PJM_ER7256"/>
    <x v="0"/>
    <x v="0"/>
    <x v="0"/>
    <x v="0"/>
  </r>
  <r>
    <n v="2019"/>
    <s v="117"/>
    <s v="4470206"/>
    <m/>
    <n v="-9274.83"/>
    <s v="2220 - Transmission Losses Cre"/>
    <n v="10"/>
    <m/>
    <s v="G0000117"/>
    <s v="PJM"/>
    <n v="0"/>
    <s v="2019-10-31"/>
    <s v="PJM_A_7261"/>
    <x v="0"/>
    <x v="0"/>
    <x v="0"/>
    <x v="0"/>
  </r>
  <r>
    <n v="2019"/>
    <s v="117"/>
    <s v="4470206"/>
    <m/>
    <n v="-2550.94"/>
    <s v="2220 - Transmission Losses Cre"/>
    <n v="10"/>
    <m/>
    <s v="G0000117"/>
    <s v="PJM"/>
    <n v="0"/>
    <s v="2019-10-31"/>
    <s v="PJM_E_1768"/>
    <x v="0"/>
    <x v="0"/>
    <x v="0"/>
    <x v="0"/>
  </r>
  <r>
    <n v="2019"/>
    <s v="117"/>
    <s v="4470209"/>
    <m/>
    <n v="-63355.13"/>
    <s v="1220 - Day-Ahead Transmission"/>
    <n v="10"/>
    <m/>
    <s v="G0000117"/>
    <s v="PJM"/>
    <n v="0"/>
    <s v="2019-10-01"/>
    <s v="PJM_ER7256"/>
    <x v="0"/>
    <x v="0"/>
    <x v="0"/>
    <x v="0"/>
  </r>
  <r>
    <n v="2019"/>
    <s v="117"/>
    <s v="4470209"/>
    <m/>
    <n v="66415.899999999994"/>
    <s v="1220 - Day-Ahead Transmission"/>
    <n v="10"/>
    <m/>
    <s v="G0000117"/>
    <s v="PJM"/>
    <n v="0"/>
    <s v="2019-10-31"/>
    <s v="PJM_A_7261"/>
    <x v="0"/>
    <x v="0"/>
    <x v="0"/>
    <x v="0"/>
  </r>
  <r>
    <n v="2019"/>
    <s v="117"/>
    <s v="4470209"/>
    <m/>
    <n v="19220.509999999998"/>
    <s v="1220 - Day-Ahead Transmission"/>
    <n v="10"/>
    <m/>
    <s v="G0000117"/>
    <s v="PJM"/>
    <n v="0"/>
    <s v="2019-10-31"/>
    <s v="PJM_E_1768"/>
    <x v="0"/>
    <x v="0"/>
    <x v="0"/>
    <x v="0"/>
  </r>
  <r>
    <n v="2019"/>
    <s v="117"/>
    <s v="4470209"/>
    <m/>
    <n v="457.8"/>
    <s v="1225 - Balancing Transmission"/>
    <n v="10"/>
    <m/>
    <s v="G0000117"/>
    <s v="PJM"/>
    <n v="0"/>
    <s v="2019-10-01"/>
    <s v="PJM_ER7256"/>
    <x v="0"/>
    <x v="0"/>
    <x v="0"/>
    <x v="0"/>
  </r>
  <r>
    <n v="2019"/>
    <s v="117"/>
    <s v="4470209"/>
    <m/>
    <n v="-530.46"/>
    <s v="1225 - Balancing Transmission"/>
    <n v="10"/>
    <m/>
    <s v="G0000117"/>
    <s v="PJM"/>
    <n v="0"/>
    <s v="2019-10-31"/>
    <s v="PJM_A_7261"/>
    <x v="0"/>
    <x v="0"/>
    <x v="0"/>
    <x v="0"/>
  </r>
  <r>
    <n v="2019"/>
    <s v="117"/>
    <s v="4470209"/>
    <m/>
    <n v="-2189.2199999999998"/>
    <s v="1225 - Balancing Transmission"/>
    <n v="10"/>
    <m/>
    <s v="G0000117"/>
    <s v="PJM"/>
    <n v="0"/>
    <s v="2019-10-31"/>
    <s v="PJM_E_1768"/>
    <x v="0"/>
    <x v="0"/>
    <x v="0"/>
    <x v="0"/>
  </r>
  <r>
    <n v="2019"/>
    <s v="117"/>
    <s v="4470214"/>
    <m/>
    <n v="355.39"/>
    <s v="2365 - Day-Ahead Scheduling Re"/>
    <n v="10"/>
    <m/>
    <s v="G0000117"/>
    <s v="PJM"/>
    <n v="0"/>
    <s v="2019-10-01"/>
    <s v="PJM_ER7256"/>
    <x v="0"/>
    <x v="0"/>
    <x v="0"/>
    <x v="0"/>
  </r>
  <r>
    <n v="2019"/>
    <s v="117"/>
    <s v="4470214"/>
    <m/>
    <n v="-355.39"/>
    <s v="2365 - Day-Ahead Scheduling Re"/>
    <n v="10"/>
    <m/>
    <s v="G0000117"/>
    <s v="PJM"/>
    <n v="0"/>
    <s v="2019-10-31"/>
    <s v="PJM_A_7261"/>
    <x v="0"/>
    <x v="0"/>
    <x v="0"/>
    <x v="0"/>
  </r>
  <r>
    <n v="2019"/>
    <s v="117"/>
    <s v="4470214"/>
    <m/>
    <n v="-580.95000000000005"/>
    <s v="2365 - Day-Ahead Scheduling Re"/>
    <n v="10"/>
    <m/>
    <s v="G0000117"/>
    <s v="PJM"/>
    <n v="0"/>
    <s v="2019-10-31"/>
    <s v="PJM_E_1768"/>
    <x v="0"/>
    <x v="0"/>
    <x v="0"/>
    <x v="0"/>
  </r>
  <r>
    <n v="2019"/>
    <s v="117"/>
    <s v="4470214"/>
    <m/>
    <n v="0"/>
    <s v="Quarterly Reclass of State Jur"/>
    <n v="10"/>
    <m/>
    <s v="G0000117"/>
    <s v="NASIA"/>
    <n v="0"/>
    <s v="2019-10-31"/>
    <s v="AJETXINCON"/>
    <x v="0"/>
    <x v="0"/>
    <x v="30"/>
    <x v="5"/>
  </r>
  <r>
    <n v="2019"/>
    <s v="117"/>
    <s v="4470215"/>
    <m/>
    <n v="-279.38"/>
    <s v="1365 - Day-Ahead Scheduling Re"/>
    <n v="10"/>
    <m/>
    <s v="G0000117"/>
    <s v="PJM"/>
    <n v="0"/>
    <s v="2019-10-01"/>
    <s v="PJM_ER7256"/>
    <x v="0"/>
    <x v="0"/>
    <x v="0"/>
    <x v="0"/>
  </r>
  <r>
    <n v="2019"/>
    <s v="117"/>
    <s v="4470215"/>
    <m/>
    <n v="279.38"/>
    <s v="1365 - Day-Ahead Scheduling Re"/>
    <n v="10"/>
    <m/>
    <s v="G0000117"/>
    <s v="PJM"/>
    <n v="0"/>
    <s v="2019-10-31"/>
    <s v="PJM_A_7261"/>
    <x v="0"/>
    <x v="0"/>
    <x v="0"/>
    <x v="0"/>
  </r>
  <r>
    <n v="2019"/>
    <s v="117"/>
    <s v="4470215"/>
    <m/>
    <n v="461.15"/>
    <s v="1365 - Day-Ahead Scheduling Re"/>
    <n v="10"/>
    <m/>
    <s v="G0000117"/>
    <s v="PJM"/>
    <n v="0"/>
    <s v="2019-10-31"/>
    <s v="PJM_E_1768"/>
    <x v="0"/>
    <x v="0"/>
    <x v="0"/>
    <x v="0"/>
  </r>
  <r>
    <n v="2019"/>
    <s v="117"/>
    <s v="4470215"/>
    <m/>
    <n v="-1.19"/>
    <s v="1365A - Adj. to Day-ahead Sche"/>
    <n v="10"/>
    <m/>
    <s v="G0000117"/>
    <s v="PJM"/>
    <n v="0"/>
    <s v="2019-10-31"/>
    <s v="PJM_A_7261"/>
    <x v="0"/>
    <x v="0"/>
    <x v="0"/>
    <x v="0"/>
  </r>
  <r>
    <n v="2019"/>
    <s v="117"/>
    <s v="4470215"/>
    <m/>
    <n v="0"/>
    <s v="Quarterly Reclass of State Jur"/>
    <n v="10"/>
    <m/>
    <s v="G0000117"/>
    <s v="NASIA"/>
    <n v="0"/>
    <s v="2019-10-31"/>
    <s v="AJETXINCON"/>
    <x v="0"/>
    <x v="0"/>
    <x v="30"/>
    <x v="5"/>
  </r>
  <r>
    <n v="2019"/>
    <s v="117"/>
    <s v="4470220"/>
    <m/>
    <n v="-46928.06"/>
    <s v="1340 - Regulation and Frequenc"/>
    <n v="10"/>
    <m/>
    <s v="G0000117"/>
    <s v="PJM"/>
    <n v="0"/>
    <s v="2019-10-01"/>
    <s v="PJM_ER7256"/>
    <x v="0"/>
    <x v="0"/>
    <x v="0"/>
    <x v="0"/>
  </r>
  <r>
    <n v="2019"/>
    <s v="117"/>
    <s v="4470220"/>
    <m/>
    <n v="53846.54"/>
    <s v="1340 - Regulation and Frequenc"/>
    <n v="10"/>
    <m/>
    <s v="G0000117"/>
    <s v="PJM"/>
    <n v="0"/>
    <s v="2019-10-31"/>
    <s v="PJM_A_7261"/>
    <x v="0"/>
    <x v="0"/>
    <x v="0"/>
    <x v="0"/>
  </r>
  <r>
    <n v="2019"/>
    <s v="117"/>
    <s v="4470220"/>
    <m/>
    <n v="43535.12"/>
    <s v="1340 - Regulation and Frequenc"/>
    <n v="10"/>
    <m/>
    <s v="G0000117"/>
    <s v="PJM"/>
    <n v="0"/>
    <s v="2019-10-31"/>
    <s v="PJM_E_1768"/>
    <x v="0"/>
    <x v="0"/>
    <x v="0"/>
    <x v="0"/>
  </r>
  <r>
    <n v="2019"/>
    <s v="117"/>
    <s v="4470220"/>
    <m/>
    <n v="16.91"/>
    <s v="1340A - Adj. to Regulation and"/>
    <n v="10"/>
    <m/>
    <s v="G0000117"/>
    <s v="PJM"/>
    <n v="0"/>
    <s v="2019-10-31"/>
    <s v="PJM_A_7261"/>
    <x v="0"/>
    <x v="0"/>
    <x v="0"/>
    <x v="0"/>
  </r>
  <r>
    <n v="2019"/>
    <s v="117"/>
    <s v="4470220"/>
    <m/>
    <n v="87838.91"/>
    <s v="2340 - Regulation and Frequenc"/>
    <n v="10"/>
    <m/>
    <s v="G0000117"/>
    <s v="PJM"/>
    <n v="0"/>
    <s v="2019-10-01"/>
    <s v="PJM_ER7256"/>
    <x v="0"/>
    <x v="0"/>
    <x v="0"/>
    <x v="0"/>
  </r>
  <r>
    <n v="2019"/>
    <s v="117"/>
    <s v="4470220"/>
    <m/>
    <n v="-107671.55"/>
    <s v="2340 - Regulation and Frequenc"/>
    <n v="10"/>
    <m/>
    <s v="G0000117"/>
    <s v="PJM"/>
    <n v="0"/>
    <s v="2019-10-31"/>
    <s v="PJM_A_7261"/>
    <x v="0"/>
    <x v="0"/>
    <x v="0"/>
    <x v="0"/>
  </r>
  <r>
    <n v="2019"/>
    <s v="117"/>
    <s v="4470220"/>
    <m/>
    <n v="-89018.87"/>
    <s v="2340 - Regulation and Frequenc"/>
    <n v="10"/>
    <m/>
    <s v="G0000117"/>
    <s v="PJM"/>
    <n v="0"/>
    <s v="2019-10-31"/>
    <s v="PJM_E_1768"/>
    <x v="0"/>
    <x v="0"/>
    <x v="0"/>
    <x v="0"/>
  </r>
  <r>
    <n v="2019"/>
    <s v="117"/>
    <s v="4470220"/>
    <m/>
    <n v="0"/>
    <s v="Quarterly Reclass of State Jur"/>
    <n v="10"/>
    <m/>
    <s v="G0000117"/>
    <s v="NASIA"/>
    <n v="0"/>
    <s v="2019-10-31"/>
    <s v="AJETXINCON"/>
    <x v="0"/>
    <x v="0"/>
    <x v="30"/>
    <x v="5"/>
  </r>
  <r>
    <n v="2019"/>
    <s v="117"/>
    <s v="4470221"/>
    <m/>
    <n v="-1752.44"/>
    <s v="1360 - Synchronized Reserve Ti"/>
    <n v="10"/>
    <m/>
    <s v="G0000117"/>
    <s v="PJM"/>
    <n v="0"/>
    <s v="2019-10-01"/>
    <s v="PJM_ER7256"/>
    <x v="0"/>
    <x v="0"/>
    <x v="0"/>
    <x v="0"/>
  </r>
  <r>
    <n v="2019"/>
    <s v="117"/>
    <s v="4470221"/>
    <m/>
    <n v="1752.44"/>
    <s v="1360 - Synchronized Reserve Ti"/>
    <n v="10"/>
    <m/>
    <s v="G0000117"/>
    <s v="PJM"/>
    <n v="0"/>
    <s v="2019-10-31"/>
    <s v="PJM_A_7261"/>
    <x v="0"/>
    <x v="0"/>
    <x v="0"/>
    <x v="0"/>
  </r>
  <r>
    <n v="2019"/>
    <s v="117"/>
    <s v="4470221"/>
    <m/>
    <n v="4933.71"/>
    <s v="2360 - Synchronized Reserve Ti"/>
    <n v="10"/>
    <m/>
    <s v="G0000117"/>
    <s v="PJM"/>
    <n v="0"/>
    <s v="2019-10-01"/>
    <s v="PJM_ER7256"/>
    <x v="0"/>
    <x v="0"/>
    <x v="0"/>
    <x v="0"/>
  </r>
  <r>
    <n v="2019"/>
    <s v="117"/>
    <s v="4470221"/>
    <m/>
    <n v="-4933.71"/>
    <s v="2360 - Synchronized Reserve Ti"/>
    <n v="10"/>
    <m/>
    <s v="G0000117"/>
    <s v="PJM"/>
    <n v="0"/>
    <s v="2019-10-31"/>
    <s v="PJM_A_7261"/>
    <x v="0"/>
    <x v="0"/>
    <x v="0"/>
    <x v="0"/>
  </r>
  <r>
    <n v="2019"/>
    <s v="117"/>
    <s v="4470221"/>
    <m/>
    <n v="0"/>
    <s v="Quarterly Reclass of State Jur"/>
    <n v="10"/>
    <m/>
    <s v="G0000117"/>
    <s v="NASIA"/>
    <n v="0"/>
    <s v="2019-10-31"/>
    <s v="AJETXINCON"/>
    <x v="0"/>
    <x v="0"/>
    <x v="30"/>
    <x v="5"/>
  </r>
  <r>
    <n v="2019"/>
    <s v="117"/>
    <s v="4470222"/>
    <m/>
    <n v="0"/>
    <s v="Quarterly Reclass of State Jur"/>
    <n v="10"/>
    <m/>
    <s v="G0000117"/>
    <s v="NASIA"/>
    <n v="0"/>
    <s v="2019-10-31"/>
    <s v="AJETXINCON"/>
    <x v="0"/>
    <x v="0"/>
    <x v="30"/>
    <x v="5"/>
  </r>
  <r>
    <n v="2019"/>
    <s v="180"/>
    <s v="4470150"/>
    <m/>
    <n v="43820.29"/>
    <s v="COOH2 SEP 19"/>
    <n v="10"/>
    <m/>
    <s v="G0000180"/>
    <s v="COOH2"/>
    <n v="0"/>
    <s v="2019-10-31"/>
    <s v="DEDEER0815"/>
    <x v="0"/>
    <x v="1"/>
    <x v="16"/>
    <x v="1"/>
  </r>
  <r>
    <n v="2019"/>
    <s v="180"/>
    <s v="4470150"/>
    <m/>
    <n v="-43859.25"/>
    <s v="COOH2 SEP 19"/>
    <n v="10"/>
    <m/>
    <s v="G0000180"/>
    <s v="COOH2"/>
    <n v="0"/>
    <s v="2019-10-31"/>
    <s v="DEDE_A0821"/>
    <x v="0"/>
    <x v="1"/>
    <x v="16"/>
    <x v="1"/>
  </r>
  <r>
    <n v="2019"/>
    <s v="180"/>
    <s v="4470150"/>
    <m/>
    <n v="-44984.35"/>
    <s v="Dedicated East Sales"/>
    <n v="10"/>
    <m/>
    <s v="G0000180"/>
    <s v="COOH2"/>
    <n v="0"/>
    <s v="2019-10-31"/>
    <s v="DEDE_E"/>
    <x v="0"/>
    <x v="1"/>
    <x v="16"/>
    <x v="1"/>
  </r>
  <r>
    <n v="2019"/>
    <s v="180"/>
    <s v="4470150"/>
    <m/>
    <n v="-94051.21"/>
    <s v="Dedicated East Sales"/>
    <n v="10"/>
    <m/>
    <s v="G0000180"/>
    <s v="VANC2"/>
    <n v="0"/>
    <s v="2019-10-31"/>
    <s v="DEDE_E"/>
    <x v="0"/>
    <x v="1"/>
    <x v="17"/>
    <x v="2"/>
  </r>
  <r>
    <n v="2019"/>
    <s v="180"/>
    <s v="4470150"/>
    <m/>
    <n v="91428.34"/>
    <s v="VANC2 SEP 19"/>
    <n v="10"/>
    <m/>
    <s v="G0000180"/>
    <s v="VANC2"/>
    <n v="0"/>
    <s v="2019-10-31"/>
    <s v="DEDEER0815"/>
    <x v="0"/>
    <x v="1"/>
    <x v="17"/>
    <x v="2"/>
  </r>
  <r>
    <n v="2019"/>
    <s v="180"/>
    <s v="4470150"/>
    <m/>
    <n v="-91520.25"/>
    <s v="VANC2 SEP 19"/>
    <n v="10"/>
    <m/>
    <s v="G0000180"/>
    <s v="VANC2"/>
    <n v="0"/>
    <s v="2019-10-31"/>
    <s v="DEDE_A0821"/>
    <x v="0"/>
    <x v="1"/>
    <x v="17"/>
    <x v="2"/>
  </r>
  <r>
    <n v="2019"/>
    <s v="117"/>
    <s v="4470006"/>
    <m/>
    <n v="-902.21"/>
    <s v="1210 - Day-Ahead Transmission"/>
    <n v="11"/>
    <m/>
    <s v="G0000117"/>
    <s v="PJM"/>
    <n v="0"/>
    <s v="2019-11-01"/>
    <s v="PJM_ER4078"/>
    <x v="0"/>
    <x v="0"/>
    <x v="0"/>
    <x v="0"/>
  </r>
  <r>
    <n v="2019"/>
    <s v="117"/>
    <s v="4470006"/>
    <m/>
    <n v="902.21"/>
    <s v="1210 - Day-Ahead Transmission"/>
    <n v="11"/>
    <m/>
    <s v="G0000117"/>
    <s v="PJM"/>
    <n v="0"/>
    <s v="2019-11-30"/>
    <s v="PJM_A_4083"/>
    <x v="0"/>
    <x v="0"/>
    <x v="0"/>
    <x v="0"/>
  </r>
  <r>
    <n v="2019"/>
    <s v="117"/>
    <s v="4470006"/>
    <m/>
    <n v="2282.27"/>
    <s v="1215 - Balancing Transmission"/>
    <n v="11"/>
    <m/>
    <s v="G0000117"/>
    <s v="PJM"/>
    <n v="0"/>
    <s v="2019-11-01"/>
    <s v="PJM_ER4078"/>
    <x v="0"/>
    <x v="0"/>
    <x v="0"/>
    <x v="0"/>
  </r>
  <r>
    <n v="2019"/>
    <s v="117"/>
    <s v="4470006"/>
    <m/>
    <n v="-2282.27"/>
    <s v="1215 - Balancing Transmission"/>
    <n v="11"/>
    <m/>
    <s v="G0000117"/>
    <s v="PJM"/>
    <n v="0"/>
    <s v="2019-11-30"/>
    <s v="PJM_A_4083"/>
    <x v="0"/>
    <x v="0"/>
    <x v="0"/>
    <x v="0"/>
  </r>
  <r>
    <n v="2019"/>
    <s v="117"/>
    <s v="4470006"/>
    <m/>
    <n v="-367.37"/>
    <s v="1220 - Day-Ahead Transmission"/>
    <n v="11"/>
    <m/>
    <s v="G0000117"/>
    <s v="PJM"/>
    <n v="0"/>
    <s v="2019-11-01"/>
    <s v="PJM_ER4078"/>
    <x v="0"/>
    <x v="0"/>
    <x v="0"/>
    <x v="0"/>
  </r>
  <r>
    <n v="2019"/>
    <s v="117"/>
    <s v="4470006"/>
    <m/>
    <n v="367.37"/>
    <s v="1220 - Day-Ahead Transmission"/>
    <n v="11"/>
    <m/>
    <s v="G0000117"/>
    <s v="PJM"/>
    <n v="0"/>
    <s v="2019-11-30"/>
    <s v="PJM_A_4083"/>
    <x v="0"/>
    <x v="0"/>
    <x v="0"/>
    <x v="0"/>
  </r>
  <r>
    <n v="2019"/>
    <s v="117"/>
    <s v="4470006"/>
    <m/>
    <n v="320.42"/>
    <s v="1225 - Balancing Transmission"/>
    <n v="11"/>
    <m/>
    <s v="G0000117"/>
    <s v="PJM"/>
    <n v="0"/>
    <s v="2019-11-01"/>
    <s v="PJM_ER4078"/>
    <x v="0"/>
    <x v="0"/>
    <x v="0"/>
    <x v="0"/>
  </r>
  <r>
    <n v="2019"/>
    <s v="117"/>
    <s v="4470006"/>
    <m/>
    <n v="-320.42"/>
    <s v="1225 - Balancing Transmission"/>
    <n v="11"/>
    <m/>
    <s v="G0000117"/>
    <s v="PJM"/>
    <n v="0"/>
    <s v="2019-11-30"/>
    <s v="PJM_A_4083"/>
    <x v="0"/>
    <x v="0"/>
    <x v="0"/>
    <x v="0"/>
  </r>
  <r>
    <n v="2019"/>
    <s v="117"/>
    <s v="4470006"/>
    <m/>
    <n v="-1.2"/>
    <s v="1330A - Adj. to Reactive Suppl"/>
    <n v="11"/>
    <m/>
    <s v="G0000117"/>
    <s v="PJM"/>
    <n v="0"/>
    <s v="2019-11-30"/>
    <s v="PJM_A_4083"/>
    <x v="0"/>
    <x v="0"/>
    <x v="0"/>
    <x v="0"/>
  </r>
  <r>
    <n v="2019"/>
    <s v="117"/>
    <s v="4470006"/>
    <m/>
    <n v="-0.18"/>
    <s v="1375A - Adj. to Balancing Oper"/>
    <n v="11"/>
    <m/>
    <s v="G0000117"/>
    <s v="PJM"/>
    <n v="0"/>
    <s v="2019-11-30"/>
    <s v="PJM_A_4083"/>
    <x v="0"/>
    <x v="0"/>
    <x v="0"/>
    <x v="0"/>
  </r>
  <r>
    <n v="2019"/>
    <s v="117"/>
    <s v="4470006"/>
    <m/>
    <n v="139.58000000000001"/>
    <s v="Broker Comm - Actual"/>
    <n v="11"/>
    <m/>
    <s v="G0000117"/>
    <s v="AMRX2"/>
    <n v="0"/>
    <s v="2019-11-30"/>
    <s v="CA0420"/>
    <x v="0"/>
    <x v="0"/>
    <x v="1"/>
    <x v="0"/>
  </r>
  <r>
    <n v="2019"/>
    <s v="117"/>
    <s v="4470006"/>
    <m/>
    <n v="268.44"/>
    <s v="Broker Comm - Actual"/>
    <n v="11"/>
    <m/>
    <s v="G0000117"/>
    <s v="APBE2"/>
    <n v="0"/>
    <s v="2019-11-30"/>
    <s v="CA0420"/>
    <x v="0"/>
    <x v="0"/>
    <x v="2"/>
    <x v="0"/>
  </r>
  <r>
    <n v="2019"/>
    <s v="117"/>
    <s v="4470006"/>
    <m/>
    <n v="308.20999999999998"/>
    <s v="Broker Comm - Actual"/>
    <n v="11"/>
    <m/>
    <s v="G0000117"/>
    <s v="EVOF2"/>
    <n v="0"/>
    <s v="2019-11-30"/>
    <s v="CA0420"/>
    <x v="0"/>
    <x v="0"/>
    <x v="3"/>
    <x v="0"/>
  </r>
  <r>
    <n v="2019"/>
    <s v="117"/>
    <s v="4470006"/>
    <m/>
    <n v="171.33"/>
    <s v="Broker Comm - Actual"/>
    <n v="11"/>
    <m/>
    <s v="G0000117"/>
    <s v="IVGE2"/>
    <n v="0"/>
    <s v="2019-11-30"/>
    <s v="CA0420"/>
    <x v="0"/>
    <x v="0"/>
    <x v="4"/>
    <x v="0"/>
  </r>
  <r>
    <n v="2019"/>
    <s v="117"/>
    <s v="4470006"/>
    <m/>
    <n v="875.15"/>
    <s v="Broker Comm - Actual"/>
    <n v="11"/>
    <m/>
    <s v="G0000117"/>
    <s v="PREE2"/>
    <n v="0"/>
    <s v="2019-11-30"/>
    <s v="CA0420"/>
    <x v="0"/>
    <x v="0"/>
    <x v="5"/>
    <x v="0"/>
  </r>
  <r>
    <n v="2019"/>
    <s v="117"/>
    <s v="4470006"/>
    <m/>
    <n v="7.8"/>
    <s v="Broker Comm - Actual"/>
    <n v="11"/>
    <m/>
    <s v="G0000117"/>
    <s v="PVMF2"/>
    <n v="0"/>
    <s v="2019-11-30"/>
    <s v="CA0420"/>
    <x v="0"/>
    <x v="0"/>
    <x v="27"/>
    <x v="0"/>
  </r>
  <r>
    <n v="2019"/>
    <s v="117"/>
    <s v="4470006"/>
    <m/>
    <n v="35.11"/>
    <s v="Broker Comm - Actual"/>
    <n v="11"/>
    <m/>
    <s v="G0000117"/>
    <s v="SPSR2"/>
    <n v="0"/>
    <s v="2019-11-30"/>
    <s v="CA0420"/>
    <x v="0"/>
    <x v="0"/>
    <x v="6"/>
    <x v="0"/>
  </r>
  <r>
    <n v="2019"/>
    <s v="117"/>
    <s v="4470006"/>
    <m/>
    <n v="160.06"/>
    <s v="Broker Comm - Actual"/>
    <n v="11"/>
    <m/>
    <s v="G0000117"/>
    <s v="TFSF2"/>
    <n v="0"/>
    <s v="2019-11-30"/>
    <s v="CA0420"/>
    <x v="0"/>
    <x v="0"/>
    <x v="7"/>
    <x v="0"/>
  </r>
  <r>
    <n v="2019"/>
    <s v="117"/>
    <s v="4470006"/>
    <m/>
    <n v="1306.49"/>
    <s v="Broker Comm - Actual"/>
    <n v="11"/>
    <m/>
    <s v="G0000117"/>
    <s v="TRED2"/>
    <n v="0"/>
    <s v="2019-11-30"/>
    <s v="CA0420"/>
    <x v="0"/>
    <x v="0"/>
    <x v="14"/>
    <x v="0"/>
  </r>
  <r>
    <n v="2019"/>
    <s v="117"/>
    <s v="4470006"/>
    <m/>
    <n v="11968.83"/>
    <s v="Duquesne Ratio Adjustment"/>
    <n v="11"/>
    <s v="KWH"/>
    <s v="G0000117"/>
    <s v="DLPM"/>
    <n v="0"/>
    <s v="2019-11-01"/>
    <s v="OFFSYS_E"/>
    <x v="0"/>
    <x v="0"/>
    <x v="9"/>
    <x v="0"/>
  </r>
  <r>
    <n v="2019"/>
    <s v="117"/>
    <s v="4470006"/>
    <m/>
    <n v="-11968.83"/>
    <s v="Duquesne Ratio Adjustment"/>
    <n v="11"/>
    <s v="KWH"/>
    <s v="G0000117"/>
    <s v="DLPM"/>
    <n v="0"/>
    <s v="2019-11-30"/>
    <s v="OFFSYS_A"/>
    <x v="0"/>
    <x v="0"/>
    <x v="9"/>
    <x v="0"/>
  </r>
  <r>
    <n v="2019"/>
    <s v="117"/>
    <s v="4470006"/>
    <m/>
    <n v="-13045.88"/>
    <s v="Duquesne Ratio Adjustment"/>
    <n v="11"/>
    <s v="KWH"/>
    <s v="G0000117"/>
    <s v="DLPM"/>
    <n v="0"/>
    <s v="2019-11-30"/>
    <s v="OFFSYS_E"/>
    <x v="0"/>
    <x v="0"/>
    <x v="9"/>
    <x v="0"/>
  </r>
  <r>
    <n v="2019"/>
    <s v="117"/>
    <s v="4470006"/>
    <m/>
    <n v="82234.53"/>
    <s v="Trading activity-sale"/>
    <n v="11"/>
    <s v="KWH"/>
    <s v="G0000117"/>
    <s v="DEOI2"/>
    <n v="1689000"/>
    <s v="2019-11-01"/>
    <s v="OFFSYS_E"/>
    <x v="0"/>
    <x v="0"/>
    <x v="8"/>
    <x v="0"/>
  </r>
  <r>
    <n v="2019"/>
    <s v="117"/>
    <s v="4470006"/>
    <m/>
    <n v="-82343.320000000007"/>
    <s v="Trading activity-sale"/>
    <n v="11"/>
    <s v="KWH"/>
    <s v="G0000117"/>
    <s v="DEOI2"/>
    <n v="-1692000"/>
    <s v="2019-11-30"/>
    <s v="OFFSYS_A"/>
    <x v="0"/>
    <x v="0"/>
    <x v="8"/>
    <x v="0"/>
  </r>
  <r>
    <n v="2019"/>
    <s v="117"/>
    <s v="4470006"/>
    <m/>
    <n v="-75418.89"/>
    <s v="Trading activity-sale"/>
    <n v="11"/>
    <s v="KWH"/>
    <s v="G0000117"/>
    <s v="DEOI2"/>
    <n v="-1577000"/>
    <s v="2019-11-30"/>
    <s v="OFFSYS_E"/>
    <x v="0"/>
    <x v="0"/>
    <x v="8"/>
    <x v="0"/>
  </r>
  <r>
    <n v="2019"/>
    <s v="117"/>
    <s v="4470006"/>
    <m/>
    <n v="115866.7"/>
    <s v="Trading activity-sale"/>
    <n v="11"/>
    <s v="KWH"/>
    <s v="G0000117"/>
    <s v="DLPM"/>
    <n v="2127000"/>
    <s v="2019-11-01"/>
    <s v="OFFSYS_E"/>
    <x v="0"/>
    <x v="0"/>
    <x v="9"/>
    <x v="0"/>
  </r>
  <r>
    <n v="2019"/>
    <s v="117"/>
    <s v="4470006"/>
    <m/>
    <n v="-115970.59"/>
    <s v="Trading activity-sale"/>
    <n v="11"/>
    <s v="KWH"/>
    <s v="G0000117"/>
    <s v="DLPM"/>
    <n v="-2129000"/>
    <s v="2019-11-30"/>
    <s v="OFFSYS_A"/>
    <x v="0"/>
    <x v="0"/>
    <x v="9"/>
    <x v="0"/>
  </r>
  <r>
    <n v="2019"/>
    <s v="117"/>
    <s v="4470006"/>
    <m/>
    <n v="-129078.11"/>
    <s v="Trading activity-sale"/>
    <n v="11"/>
    <s v="KWH"/>
    <s v="G0000117"/>
    <s v="DLPM"/>
    <n v="-2367000"/>
    <s v="2019-11-30"/>
    <s v="OFFSYS_E"/>
    <x v="0"/>
    <x v="0"/>
    <x v="9"/>
    <x v="0"/>
  </r>
  <r>
    <n v="2019"/>
    <s v="117"/>
    <s v="4470006"/>
    <m/>
    <n v="11305.12"/>
    <s v="Trading activity-sale"/>
    <n v="11"/>
    <s v="KWH"/>
    <s v="G0000117"/>
    <s v="DPLG"/>
    <n v="232000"/>
    <s v="2019-11-01"/>
    <s v="OFFSYS_E"/>
    <x v="0"/>
    <x v="0"/>
    <x v="10"/>
    <x v="0"/>
  </r>
  <r>
    <n v="2019"/>
    <s v="117"/>
    <s v="4470006"/>
    <m/>
    <n v="-11303.52"/>
    <s v="Trading activity-sale"/>
    <n v="11"/>
    <s v="KWH"/>
    <s v="G0000117"/>
    <s v="DPLG"/>
    <n v="-232000"/>
    <s v="2019-11-30"/>
    <s v="OFFSYS_A"/>
    <x v="0"/>
    <x v="0"/>
    <x v="10"/>
    <x v="0"/>
  </r>
  <r>
    <n v="2019"/>
    <s v="117"/>
    <s v="4470006"/>
    <m/>
    <n v="-14073.4"/>
    <s v="Trading activity-sale"/>
    <n v="11"/>
    <s v="KWH"/>
    <s v="G0000117"/>
    <s v="DPLG"/>
    <n v="-289000"/>
    <s v="2019-11-30"/>
    <s v="OFFSYS_E"/>
    <x v="0"/>
    <x v="0"/>
    <x v="10"/>
    <x v="0"/>
  </r>
  <r>
    <n v="2019"/>
    <s v="117"/>
    <s v="4470006"/>
    <m/>
    <n v="287464.99"/>
    <s v="Trading activity-sale"/>
    <n v="11"/>
    <s v="KWH"/>
    <s v="G0000117"/>
    <s v="FESC"/>
    <n v="6183000"/>
    <s v="2019-11-01"/>
    <s v="OFFSYS_E"/>
    <x v="0"/>
    <x v="0"/>
    <x v="11"/>
    <x v="0"/>
  </r>
  <r>
    <n v="2019"/>
    <s v="117"/>
    <s v="4470006"/>
    <m/>
    <n v="-287593.81"/>
    <s v="Trading activity-sale"/>
    <n v="11"/>
    <s v="KWH"/>
    <s v="G0000117"/>
    <s v="FESC"/>
    <n v="-6186000"/>
    <s v="2019-11-30"/>
    <s v="OFFSYS_A"/>
    <x v="0"/>
    <x v="0"/>
    <x v="11"/>
    <x v="0"/>
  </r>
  <r>
    <n v="2019"/>
    <s v="117"/>
    <s v="4470006"/>
    <m/>
    <n v="-319720.18"/>
    <s v="Trading activity-sale"/>
    <n v="11"/>
    <s v="KWH"/>
    <s v="G0000117"/>
    <s v="FESC"/>
    <n v="-6841000"/>
    <s v="2019-11-30"/>
    <s v="OFFSYS_E"/>
    <x v="0"/>
    <x v="0"/>
    <x v="11"/>
    <x v="0"/>
  </r>
  <r>
    <n v="2019"/>
    <s v="117"/>
    <s v="4470006"/>
    <m/>
    <n v="385762.03"/>
    <s v="Trading activity-sale"/>
    <n v="11"/>
    <s v="KWH"/>
    <s v="G0000117"/>
    <s v="PPLT2"/>
    <n v="8565000"/>
    <s v="2019-11-01"/>
    <s v="OFFSYS_E"/>
    <x v="0"/>
    <x v="0"/>
    <x v="12"/>
    <x v="0"/>
  </r>
  <r>
    <n v="2019"/>
    <s v="117"/>
    <s v="4470006"/>
    <m/>
    <n v="-385220.38"/>
    <s v="Trading activity-sale"/>
    <n v="11"/>
    <s v="KWH"/>
    <s v="G0000117"/>
    <s v="PPLT2"/>
    <n v="-8554000"/>
    <s v="2019-11-30"/>
    <s v="OFFSYS_A"/>
    <x v="0"/>
    <x v="0"/>
    <x v="12"/>
    <x v="0"/>
  </r>
  <r>
    <n v="2019"/>
    <s v="117"/>
    <s v="4470006"/>
    <m/>
    <n v="-507328.58"/>
    <s v="Trading activity-sale"/>
    <n v="11"/>
    <s v="KWH"/>
    <s v="G0000117"/>
    <s v="PPLT2"/>
    <n v="-11221000"/>
    <s v="2019-11-30"/>
    <s v="OFFSYS_E"/>
    <x v="0"/>
    <x v="0"/>
    <x v="12"/>
    <x v="0"/>
  </r>
  <r>
    <n v="2019"/>
    <s v="117"/>
    <s v="4470010"/>
    <m/>
    <n v="-583419.66"/>
    <s v="1200 - Day-Ahead Spot Market E"/>
    <n v="11"/>
    <s v="KWH"/>
    <s v="G0000117"/>
    <s v="PJM"/>
    <n v="-23267643"/>
    <s v="2019-11-01"/>
    <s v="PJM_ER4110"/>
    <x v="0"/>
    <x v="0"/>
    <x v="0"/>
    <x v="0"/>
  </r>
  <r>
    <n v="2019"/>
    <s v="117"/>
    <s v="4470010"/>
    <m/>
    <n v="583419.65"/>
    <s v="1200 - Day-Ahead Spot Market E"/>
    <n v="11"/>
    <s v="KWH"/>
    <s v="G0000117"/>
    <s v="PJM"/>
    <n v="23267643"/>
    <s v="2019-11-30"/>
    <s v="PJM_A_4114"/>
    <x v="0"/>
    <x v="0"/>
    <x v="0"/>
    <x v="0"/>
  </r>
  <r>
    <n v="2019"/>
    <s v="117"/>
    <s v="4470010"/>
    <m/>
    <n v="734144.38"/>
    <s v="1200 - Day-Ahead Spot Market E"/>
    <n v="11"/>
    <s v="KWH"/>
    <s v="G0000117"/>
    <s v="PJM"/>
    <n v="25965636"/>
    <s v="2019-11-30"/>
    <s v="PJM_E_0092"/>
    <x v="0"/>
    <x v="0"/>
    <x v="0"/>
    <x v="0"/>
  </r>
  <r>
    <n v="2019"/>
    <s v="117"/>
    <s v="4470010"/>
    <m/>
    <n v="13973.51"/>
    <s v="1205 - Balancing Spot Market E"/>
    <n v="11"/>
    <s v="KWH"/>
    <s v="G0000117"/>
    <s v="PJM"/>
    <n v="1109136"/>
    <s v="2019-11-01"/>
    <s v="PJM_ER4110"/>
    <x v="0"/>
    <x v="0"/>
    <x v="0"/>
    <x v="0"/>
  </r>
  <r>
    <n v="2019"/>
    <s v="117"/>
    <s v="4470010"/>
    <m/>
    <n v="-14023.56"/>
    <s v="1205 - Balancing Spot Market E"/>
    <n v="11"/>
    <s v="KWH"/>
    <s v="G0000117"/>
    <s v="PJM"/>
    <n v="-1111565"/>
    <s v="2019-11-30"/>
    <s v="PJM_A_4114"/>
    <x v="0"/>
    <x v="0"/>
    <x v="0"/>
    <x v="0"/>
  </r>
  <r>
    <n v="2019"/>
    <s v="117"/>
    <s v="4470010"/>
    <m/>
    <n v="26114.85"/>
    <s v="1205 - Balancing Spot Market E"/>
    <n v="11"/>
    <s v="KWH"/>
    <s v="G0000117"/>
    <s v="PJM"/>
    <n v="723893"/>
    <s v="2019-11-30"/>
    <s v="PJM_E_0092"/>
    <x v="0"/>
    <x v="0"/>
    <x v="0"/>
    <x v="0"/>
  </r>
  <r>
    <n v="2019"/>
    <s v="117"/>
    <s v="4470010"/>
    <m/>
    <n v="314.01"/>
    <s v="1210 - Day-Ahead Transmission"/>
    <n v="11"/>
    <m/>
    <s v="G0000117"/>
    <s v="PJM"/>
    <n v="0"/>
    <s v="2019-11-01"/>
    <s v="PJM_ER4110"/>
    <x v="0"/>
    <x v="0"/>
    <x v="0"/>
    <x v="0"/>
  </r>
  <r>
    <n v="2019"/>
    <s v="117"/>
    <s v="4470010"/>
    <m/>
    <n v="-314.01"/>
    <s v="1210 - Day-Ahead Transmission"/>
    <n v="11"/>
    <m/>
    <s v="G0000117"/>
    <s v="PJM"/>
    <n v="0"/>
    <s v="2019-11-30"/>
    <s v="PJM_A_4114"/>
    <x v="0"/>
    <x v="0"/>
    <x v="0"/>
    <x v="0"/>
  </r>
  <r>
    <n v="2019"/>
    <s v="117"/>
    <s v="4470010"/>
    <m/>
    <n v="-14681.7"/>
    <s v="1210 - Day-Ahead Transmission"/>
    <n v="11"/>
    <m/>
    <s v="G0000117"/>
    <s v="PJM"/>
    <n v="0"/>
    <s v="2019-11-30"/>
    <s v="PJM_E_0092"/>
    <x v="0"/>
    <x v="0"/>
    <x v="0"/>
    <x v="0"/>
  </r>
  <r>
    <n v="2019"/>
    <s v="117"/>
    <s v="4470010"/>
    <m/>
    <n v="-945.09"/>
    <s v="1215 - Balancing Transmission"/>
    <n v="11"/>
    <m/>
    <s v="G0000117"/>
    <s v="PJM"/>
    <n v="0"/>
    <s v="2019-11-01"/>
    <s v="PJM_ER4110"/>
    <x v="0"/>
    <x v="0"/>
    <x v="0"/>
    <x v="0"/>
  </r>
  <r>
    <n v="2019"/>
    <s v="117"/>
    <s v="4470010"/>
    <m/>
    <n v="956.84"/>
    <s v="1215 - Balancing Transmission"/>
    <n v="11"/>
    <m/>
    <s v="G0000117"/>
    <s v="PJM"/>
    <n v="0"/>
    <s v="2019-11-30"/>
    <s v="PJM_A_4114"/>
    <x v="0"/>
    <x v="0"/>
    <x v="0"/>
    <x v="0"/>
  </r>
  <r>
    <n v="2019"/>
    <s v="117"/>
    <s v="4470010"/>
    <m/>
    <n v="714.63"/>
    <s v="1215 - Balancing Transmission"/>
    <n v="11"/>
    <m/>
    <s v="G0000117"/>
    <s v="PJM"/>
    <n v="0"/>
    <s v="2019-11-30"/>
    <s v="PJM_E_0092"/>
    <x v="0"/>
    <x v="0"/>
    <x v="0"/>
    <x v="0"/>
  </r>
  <r>
    <n v="2019"/>
    <s v="117"/>
    <s v="4470010"/>
    <m/>
    <n v="-480.26"/>
    <s v="1220 - Day-Ahead Transmission"/>
    <n v="11"/>
    <m/>
    <s v="G0000117"/>
    <s v="PJM"/>
    <n v="0"/>
    <s v="2019-11-01"/>
    <s v="PJM_ER4110"/>
    <x v="0"/>
    <x v="0"/>
    <x v="0"/>
    <x v="0"/>
  </r>
  <r>
    <n v="2019"/>
    <s v="117"/>
    <s v="4470010"/>
    <m/>
    <n v="480.26"/>
    <s v="1220 - Day-Ahead Transmission"/>
    <n v="11"/>
    <m/>
    <s v="G0000117"/>
    <s v="PJM"/>
    <n v="0"/>
    <s v="2019-11-30"/>
    <s v="PJM_A_4114"/>
    <x v="0"/>
    <x v="0"/>
    <x v="0"/>
    <x v="0"/>
  </r>
  <r>
    <n v="2019"/>
    <s v="117"/>
    <s v="4470010"/>
    <m/>
    <n v="-1507.45"/>
    <s v="1220 - Day-Ahead Transmission"/>
    <n v="11"/>
    <m/>
    <s v="G0000117"/>
    <s v="PJM"/>
    <n v="0"/>
    <s v="2019-11-30"/>
    <s v="PJM_E_0092"/>
    <x v="0"/>
    <x v="0"/>
    <x v="0"/>
    <x v="0"/>
  </r>
  <r>
    <n v="2019"/>
    <s v="117"/>
    <s v="4470010"/>
    <m/>
    <n v="51.08"/>
    <s v="1225 - Balancing Transmission"/>
    <n v="11"/>
    <m/>
    <s v="G0000117"/>
    <s v="PJM"/>
    <n v="0"/>
    <s v="2019-11-01"/>
    <s v="PJM_ER4110"/>
    <x v="0"/>
    <x v="0"/>
    <x v="0"/>
    <x v="0"/>
  </r>
  <r>
    <n v="2019"/>
    <s v="117"/>
    <s v="4470010"/>
    <m/>
    <n v="-52.99"/>
    <s v="1225 - Balancing Transmission"/>
    <n v="11"/>
    <m/>
    <s v="G0000117"/>
    <s v="PJM"/>
    <n v="0"/>
    <s v="2019-11-30"/>
    <s v="PJM_A_4114"/>
    <x v="0"/>
    <x v="0"/>
    <x v="0"/>
    <x v="0"/>
  </r>
  <r>
    <n v="2019"/>
    <s v="117"/>
    <s v="4470010"/>
    <m/>
    <n v="-48.87"/>
    <s v="1225 - Balancing Transmission"/>
    <n v="11"/>
    <m/>
    <s v="G0000117"/>
    <s v="PJM"/>
    <n v="0"/>
    <s v="2019-11-30"/>
    <s v="PJM_E_0092"/>
    <x v="0"/>
    <x v="0"/>
    <x v="0"/>
    <x v="0"/>
  </r>
  <r>
    <n v="2019"/>
    <s v="117"/>
    <s v="4470010"/>
    <m/>
    <n v="226.31"/>
    <s v="1230 - Inadvertent Interchange"/>
    <n v="11"/>
    <m/>
    <s v="G0000117"/>
    <s v="PJM"/>
    <n v="0"/>
    <s v="2019-11-01"/>
    <s v="PJM_ER4110"/>
    <x v="0"/>
    <x v="0"/>
    <x v="0"/>
    <x v="0"/>
  </r>
  <r>
    <n v="2019"/>
    <s v="117"/>
    <s v="4470010"/>
    <m/>
    <n v="-235.58"/>
    <s v="1230 - Inadvertent Interchange"/>
    <n v="11"/>
    <m/>
    <s v="G0000117"/>
    <s v="PJM"/>
    <n v="0"/>
    <s v="2019-11-30"/>
    <s v="PJM_A_4114"/>
    <x v="0"/>
    <x v="0"/>
    <x v="0"/>
    <x v="0"/>
  </r>
  <r>
    <n v="2019"/>
    <s v="117"/>
    <s v="4470010"/>
    <m/>
    <n v="-334.82"/>
    <s v="1230 - Inadvertent Interchange"/>
    <n v="11"/>
    <m/>
    <s v="G0000117"/>
    <s v="PJM"/>
    <n v="0"/>
    <s v="2019-11-30"/>
    <s v="PJM_E_0092"/>
    <x v="0"/>
    <x v="0"/>
    <x v="0"/>
    <x v="0"/>
  </r>
  <r>
    <n v="2019"/>
    <s v="117"/>
    <s v="4470010"/>
    <m/>
    <n v="-0.19"/>
    <s v="1230A - Adj. to Inadvertent In"/>
    <n v="11"/>
    <m/>
    <s v="G0000117"/>
    <s v="PJM"/>
    <n v="0"/>
    <s v="2019-11-30"/>
    <s v="PJM_A_4114"/>
    <x v="0"/>
    <x v="0"/>
    <x v="0"/>
    <x v="0"/>
  </r>
  <r>
    <n v="2019"/>
    <s v="117"/>
    <s v="4470010"/>
    <m/>
    <n v="13.95"/>
    <s v="1242 - Day-Ahead Load Response"/>
    <n v="11"/>
    <m/>
    <s v="G0000117"/>
    <s v="PJM"/>
    <n v="0"/>
    <s v="2019-11-30"/>
    <s v="PJM_A_4114"/>
    <x v="0"/>
    <x v="0"/>
    <x v="0"/>
    <x v="0"/>
  </r>
  <r>
    <n v="2019"/>
    <s v="117"/>
    <s v="4470010"/>
    <m/>
    <n v="4.8099999999999996"/>
    <s v="1243 - Real-Time Load Response"/>
    <n v="11"/>
    <m/>
    <s v="G0000117"/>
    <s v="PJM"/>
    <n v="0"/>
    <s v="2019-11-30"/>
    <s v="PJM_A_4114"/>
    <x v="0"/>
    <x v="0"/>
    <x v="0"/>
    <x v="0"/>
  </r>
  <r>
    <n v="2019"/>
    <s v="117"/>
    <s v="4470010"/>
    <m/>
    <n v="-1.55"/>
    <s v="1250 - Meter Error Correction"/>
    <n v="11"/>
    <m/>
    <s v="G0000117"/>
    <s v="PJM"/>
    <n v="0"/>
    <s v="2019-11-30"/>
    <s v="PJM_A_4114"/>
    <x v="0"/>
    <x v="0"/>
    <x v="0"/>
    <x v="0"/>
  </r>
  <r>
    <n v="2019"/>
    <s v="117"/>
    <s v="4470010"/>
    <m/>
    <n v="-0.16"/>
    <s v="1250A - Adj. to Meter Error Co"/>
    <n v="11"/>
    <m/>
    <s v="G0000117"/>
    <s v="PJM"/>
    <n v="0"/>
    <s v="2019-11-30"/>
    <s v="PJM_A_4114"/>
    <x v="0"/>
    <x v="0"/>
    <x v="0"/>
    <x v="0"/>
  </r>
  <r>
    <n v="2019"/>
    <s v="117"/>
    <s v="4470010"/>
    <m/>
    <n v="-4565.8500000000004"/>
    <s v="1301 - Schedule 9-1: Control A"/>
    <n v="11"/>
    <m/>
    <s v="G0000117"/>
    <s v="PJM"/>
    <n v="0"/>
    <s v="2019-11-01"/>
    <s v="PJM_ER4110"/>
    <x v="0"/>
    <x v="0"/>
    <x v="0"/>
    <x v="0"/>
  </r>
  <r>
    <n v="2019"/>
    <s v="117"/>
    <s v="4470010"/>
    <m/>
    <n v="4799.5600000000004"/>
    <s v="1301 - Schedule 9-1: Control A"/>
    <n v="11"/>
    <m/>
    <s v="G0000117"/>
    <s v="PJM"/>
    <n v="0"/>
    <s v="2019-11-30"/>
    <s v="PJM_A_4114"/>
    <x v="0"/>
    <x v="0"/>
    <x v="0"/>
    <x v="0"/>
  </r>
  <r>
    <n v="2019"/>
    <s v="117"/>
    <s v="4470010"/>
    <m/>
    <n v="5252.45"/>
    <s v="1301 - Schedule 9-1: Control A"/>
    <n v="11"/>
    <m/>
    <s v="G0000117"/>
    <s v="PJM"/>
    <n v="0"/>
    <s v="2019-11-30"/>
    <s v="PJM_E_0092"/>
    <x v="0"/>
    <x v="0"/>
    <x v="0"/>
    <x v="0"/>
  </r>
  <r>
    <n v="2019"/>
    <s v="117"/>
    <s v="4470010"/>
    <m/>
    <n v="-6.49"/>
    <s v="1303 - Schedule 9-3: Market Su"/>
    <n v="11"/>
    <m/>
    <s v="G0000117"/>
    <s v="PJM"/>
    <n v="0"/>
    <s v="2019-11-01"/>
    <s v="PJM_ER4078"/>
    <x v="0"/>
    <x v="0"/>
    <x v="0"/>
    <x v="0"/>
  </r>
  <r>
    <n v="2019"/>
    <s v="117"/>
    <s v="4470010"/>
    <m/>
    <n v="-1041.3599999999999"/>
    <s v="1303 - Schedule 9-3: Market Su"/>
    <n v="11"/>
    <m/>
    <s v="G0000117"/>
    <s v="PJM"/>
    <n v="0"/>
    <s v="2019-11-01"/>
    <s v="PJM_ER4110"/>
    <x v="0"/>
    <x v="0"/>
    <x v="0"/>
    <x v="0"/>
  </r>
  <r>
    <n v="2019"/>
    <s v="117"/>
    <s v="4470010"/>
    <m/>
    <n v="6.49"/>
    <s v="1303 - Schedule 9-3: Market Su"/>
    <n v="11"/>
    <m/>
    <s v="G0000117"/>
    <s v="PJM"/>
    <n v="0"/>
    <s v="2019-11-30"/>
    <s v="PJM_A_4083"/>
    <x v="0"/>
    <x v="0"/>
    <x v="0"/>
    <x v="0"/>
  </r>
  <r>
    <n v="2019"/>
    <s v="117"/>
    <s v="4470010"/>
    <m/>
    <n v="1094.9100000000001"/>
    <s v="1303 - Schedule 9-3: Market Su"/>
    <n v="11"/>
    <m/>
    <s v="G0000117"/>
    <s v="PJM"/>
    <n v="0"/>
    <s v="2019-11-30"/>
    <s v="PJM_A_4114"/>
    <x v="0"/>
    <x v="0"/>
    <x v="0"/>
    <x v="0"/>
  </r>
  <r>
    <n v="2019"/>
    <s v="117"/>
    <s v="4470010"/>
    <m/>
    <n v="1189.56"/>
    <s v="1303 - Schedule 9-3: Market Su"/>
    <n v="11"/>
    <m/>
    <s v="G0000117"/>
    <s v="PJM"/>
    <n v="0"/>
    <s v="2019-11-30"/>
    <s v="PJM_E_0092"/>
    <x v="0"/>
    <x v="0"/>
    <x v="0"/>
    <x v="0"/>
  </r>
  <r>
    <n v="2019"/>
    <s v="117"/>
    <s v="4470010"/>
    <m/>
    <n v="-39.71"/>
    <s v="1304 - Schedule 9-4: Regulatio"/>
    <n v="11"/>
    <m/>
    <s v="G0000117"/>
    <s v="PJM"/>
    <n v="0"/>
    <s v="2019-11-01"/>
    <s v="PJM_ER4110"/>
    <x v="0"/>
    <x v="0"/>
    <x v="0"/>
    <x v="0"/>
  </r>
  <r>
    <n v="2019"/>
    <s v="117"/>
    <s v="4470010"/>
    <m/>
    <n v="42.35"/>
    <s v="1304 - Schedule 9-4: Regulatio"/>
    <n v="11"/>
    <m/>
    <s v="G0000117"/>
    <s v="PJM"/>
    <n v="0"/>
    <s v="2019-11-30"/>
    <s v="PJM_A_4114"/>
    <x v="0"/>
    <x v="0"/>
    <x v="0"/>
    <x v="0"/>
  </r>
  <r>
    <n v="2019"/>
    <s v="117"/>
    <s v="4470010"/>
    <m/>
    <n v="38.44"/>
    <s v="1304 - Schedule 9-4: Regulatio"/>
    <n v="11"/>
    <m/>
    <s v="G0000117"/>
    <s v="PJM"/>
    <n v="0"/>
    <s v="2019-11-30"/>
    <s v="PJM_E_0092"/>
    <x v="0"/>
    <x v="0"/>
    <x v="0"/>
    <x v="0"/>
  </r>
  <r>
    <n v="2019"/>
    <s v="117"/>
    <s v="4470010"/>
    <m/>
    <n v="-288.85000000000002"/>
    <s v="1305 - Schedule 9-5: Capacity"/>
    <n v="11"/>
    <m/>
    <s v="G0000117"/>
    <s v="PJM"/>
    <n v="0"/>
    <s v="2019-11-01"/>
    <s v="PJM_ER4110"/>
    <x v="0"/>
    <x v="0"/>
    <x v="0"/>
    <x v="0"/>
  </r>
  <r>
    <n v="2019"/>
    <s v="117"/>
    <s v="4470010"/>
    <m/>
    <n v="299.70999999999998"/>
    <s v="1305 - Schedule 9-5: Capacity"/>
    <n v="11"/>
    <m/>
    <s v="G0000117"/>
    <s v="PJM"/>
    <n v="0"/>
    <s v="2019-11-30"/>
    <s v="PJM_A_4114"/>
    <x v="0"/>
    <x v="0"/>
    <x v="0"/>
    <x v="0"/>
  </r>
  <r>
    <n v="2019"/>
    <s v="117"/>
    <s v="4470010"/>
    <m/>
    <n v="265.52999999999997"/>
    <s v="1305 - Schedule 9-5: Capacity"/>
    <n v="11"/>
    <m/>
    <s v="G0000117"/>
    <s v="PJM"/>
    <n v="0"/>
    <s v="2019-11-30"/>
    <s v="PJM_E_0092"/>
    <x v="0"/>
    <x v="0"/>
    <x v="0"/>
    <x v="0"/>
  </r>
  <r>
    <n v="2019"/>
    <s v="117"/>
    <s v="4470010"/>
    <m/>
    <n v="0.52"/>
    <s v="1307 - Schedule 9-3 Offset: Ma"/>
    <n v="11"/>
    <m/>
    <s v="G0000117"/>
    <s v="PJM"/>
    <n v="0"/>
    <s v="2019-11-01"/>
    <s v="PJM_ER4078"/>
    <x v="0"/>
    <x v="0"/>
    <x v="0"/>
    <x v="0"/>
  </r>
  <r>
    <n v="2019"/>
    <s v="117"/>
    <s v="4470010"/>
    <m/>
    <n v="80.63"/>
    <s v="1307 - Schedule 9-3 Offset: Ma"/>
    <n v="11"/>
    <m/>
    <s v="G0000117"/>
    <s v="PJM"/>
    <n v="0"/>
    <s v="2019-11-01"/>
    <s v="PJM_ER4110"/>
    <x v="0"/>
    <x v="0"/>
    <x v="0"/>
    <x v="0"/>
  </r>
  <r>
    <n v="2019"/>
    <s v="117"/>
    <s v="4470010"/>
    <m/>
    <n v="-0.52"/>
    <s v="1307 - Schedule 9-3 Offset: Ma"/>
    <n v="11"/>
    <m/>
    <s v="G0000117"/>
    <s v="PJM"/>
    <n v="0"/>
    <s v="2019-11-30"/>
    <s v="PJM_A_4083"/>
    <x v="0"/>
    <x v="0"/>
    <x v="0"/>
    <x v="0"/>
  </r>
  <r>
    <n v="2019"/>
    <s v="117"/>
    <s v="4470010"/>
    <m/>
    <n v="-84.76"/>
    <s v="1307 - Schedule 9-3 Offset: Ma"/>
    <n v="11"/>
    <m/>
    <s v="G0000117"/>
    <s v="PJM"/>
    <n v="0"/>
    <s v="2019-11-30"/>
    <s v="PJM_A_4114"/>
    <x v="0"/>
    <x v="0"/>
    <x v="0"/>
    <x v="0"/>
  </r>
  <r>
    <n v="2019"/>
    <s v="117"/>
    <s v="4470010"/>
    <m/>
    <n v="-92.69"/>
    <s v="1307 - Schedule 9-3 Offset: Ma"/>
    <n v="11"/>
    <m/>
    <s v="G0000117"/>
    <s v="PJM"/>
    <n v="0"/>
    <s v="2019-11-30"/>
    <s v="PJM_E_0092"/>
    <x v="0"/>
    <x v="0"/>
    <x v="0"/>
    <x v="0"/>
  </r>
  <r>
    <n v="2019"/>
    <s v="117"/>
    <s v="4470010"/>
    <m/>
    <n v="1005.74"/>
    <s v="1308 - Schedule 9-1: Control A"/>
    <n v="11"/>
    <m/>
    <s v="G0000117"/>
    <s v="PJM"/>
    <n v="0"/>
    <s v="2019-11-01"/>
    <s v="PJM_ER4110"/>
    <x v="0"/>
    <x v="0"/>
    <x v="0"/>
    <x v="0"/>
  </r>
  <r>
    <n v="2019"/>
    <s v="117"/>
    <s v="4470010"/>
    <m/>
    <n v="-1074.49"/>
    <s v="1308 - Schedule 9-1: Control A"/>
    <n v="11"/>
    <m/>
    <s v="G0000117"/>
    <s v="PJM"/>
    <n v="0"/>
    <s v="2019-11-30"/>
    <s v="PJM_A_4114"/>
    <x v="0"/>
    <x v="0"/>
    <x v="0"/>
    <x v="0"/>
  </r>
  <r>
    <n v="2019"/>
    <s v="117"/>
    <s v="4470010"/>
    <m/>
    <n v="-1087.49"/>
    <s v="1308 - Schedule 9-1: Control A"/>
    <n v="11"/>
    <m/>
    <s v="G0000117"/>
    <s v="PJM"/>
    <n v="0"/>
    <s v="2019-11-30"/>
    <s v="PJM_E_0092"/>
    <x v="0"/>
    <x v="0"/>
    <x v="0"/>
    <x v="0"/>
  </r>
  <r>
    <n v="2019"/>
    <s v="117"/>
    <s v="4470010"/>
    <m/>
    <n v="1.42"/>
    <s v="1310 - Schedule 9-3: Market Su"/>
    <n v="11"/>
    <m/>
    <s v="G0000117"/>
    <s v="PJM"/>
    <n v="0"/>
    <s v="2019-11-01"/>
    <s v="PJM_ER4078"/>
    <x v="0"/>
    <x v="0"/>
    <x v="0"/>
    <x v="0"/>
  </r>
  <r>
    <n v="2019"/>
    <s v="117"/>
    <s v="4470010"/>
    <m/>
    <n v="221.16"/>
    <s v="1310 - Schedule 9-3: Market Su"/>
    <n v="11"/>
    <m/>
    <s v="G0000117"/>
    <s v="PJM"/>
    <n v="0"/>
    <s v="2019-11-01"/>
    <s v="PJM_ER4110"/>
    <x v="0"/>
    <x v="0"/>
    <x v="0"/>
    <x v="0"/>
  </r>
  <r>
    <n v="2019"/>
    <s v="117"/>
    <s v="4470010"/>
    <m/>
    <n v="-1.42"/>
    <s v="1310 - Schedule 9-3: Market Su"/>
    <n v="11"/>
    <m/>
    <s v="G0000117"/>
    <s v="PJM"/>
    <n v="0"/>
    <s v="2019-11-30"/>
    <s v="PJM_A_4083"/>
    <x v="0"/>
    <x v="0"/>
    <x v="0"/>
    <x v="0"/>
  </r>
  <r>
    <n v="2019"/>
    <s v="117"/>
    <s v="4470010"/>
    <m/>
    <n v="-236.28"/>
    <s v="1310 - Schedule 9-3: Market Su"/>
    <n v="11"/>
    <m/>
    <s v="G0000117"/>
    <s v="PJM"/>
    <n v="0"/>
    <s v="2019-11-30"/>
    <s v="PJM_A_4114"/>
    <x v="0"/>
    <x v="0"/>
    <x v="0"/>
    <x v="0"/>
  </r>
  <r>
    <n v="2019"/>
    <s v="117"/>
    <s v="4470010"/>
    <m/>
    <n v="-238.2"/>
    <s v="1310 - Schedule 9-3: Market Su"/>
    <n v="11"/>
    <m/>
    <s v="G0000117"/>
    <s v="PJM"/>
    <n v="0"/>
    <s v="2019-11-30"/>
    <s v="PJM_E_0092"/>
    <x v="0"/>
    <x v="0"/>
    <x v="0"/>
    <x v="0"/>
  </r>
  <r>
    <n v="2019"/>
    <s v="117"/>
    <s v="4470010"/>
    <m/>
    <n v="17.25"/>
    <s v="1311 - Schedule 9-4: Regulatio"/>
    <n v="11"/>
    <m/>
    <s v="G0000117"/>
    <s v="PJM"/>
    <n v="0"/>
    <s v="2019-11-01"/>
    <s v="PJM_ER4110"/>
    <x v="0"/>
    <x v="0"/>
    <x v="0"/>
    <x v="0"/>
  </r>
  <r>
    <n v="2019"/>
    <s v="117"/>
    <s v="4470010"/>
    <m/>
    <n v="-18.38"/>
    <s v="1311 - Schedule 9-4: Regulatio"/>
    <n v="11"/>
    <m/>
    <s v="G0000117"/>
    <s v="PJM"/>
    <n v="0"/>
    <s v="2019-11-30"/>
    <s v="PJM_A_4114"/>
    <x v="0"/>
    <x v="0"/>
    <x v="0"/>
    <x v="0"/>
  </r>
  <r>
    <n v="2019"/>
    <s v="117"/>
    <s v="4470010"/>
    <m/>
    <n v="-16.600000000000001"/>
    <s v="1311 - Schedule 9-4: Regulatio"/>
    <n v="11"/>
    <m/>
    <s v="G0000117"/>
    <s v="PJM"/>
    <n v="0"/>
    <s v="2019-11-30"/>
    <s v="PJM_E_0092"/>
    <x v="0"/>
    <x v="0"/>
    <x v="0"/>
    <x v="0"/>
  </r>
  <r>
    <n v="2019"/>
    <s v="117"/>
    <s v="4470010"/>
    <m/>
    <n v="54.99"/>
    <s v="1312 - Schedule 9-5: Capacity"/>
    <n v="11"/>
    <m/>
    <s v="G0000117"/>
    <s v="PJM"/>
    <n v="0"/>
    <s v="2019-11-01"/>
    <s v="PJM_ER4110"/>
    <x v="0"/>
    <x v="0"/>
    <x v="0"/>
    <x v="0"/>
  </r>
  <r>
    <n v="2019"/>
    <s v="117"/>
    <s v="4470010"/>
    <m/>
    <n v="-58.81"/>
    <s v="1312 - Schedule 9-5: Capacity"/>
    <n v="11"/>
    <m/>
    <s v="G0000117"/>
    <s v="PJM"/>
    <n v="0"/>
    <s v="2019-11-30"/>
    <s v="PJM_A_4114"/>
    <x v="0"/>
    <x v="0"/>
    <x v="0"/>
    <x v="0"/>
  </r>
  <r>
    <n v="2019"/>
    <s v="117"/>
    <s v="4470010"/>
    <m/>
    <n v="-47.81"/>
    <s v="1312 - Schedule 9-5: Capacity"/>
    <n v="11"/>
    <m/>
    <s v="G0000117"/>
    <s v="PJM"/>
    <n v="0"/>
    <s v="2019-11-30"/>
    <s v="PJM_E_0092"/>
    <x v="0"/>
    <x v="0"/>
    <x v="0"/>
    <x v="0"/>
  </r>
  <r>
    <n v="2019"/>
    <s v="117"/>
    <s v="4470010"/>
    <m/>
    <n v="-0.52"/>
    <s v="1313 - Schedule 9-PJMSettlemen"/>
    <n v="11"/>
    <m/>
    <s v="G0000117"/>
    <s v="PJM"/>
    <n v="0"/>
    <s v="2019-11-01"/>
    <s v="PJM_ER4078"/>
    <x v="0"/>
    <x v="0"/>
    <x v="0"/>
    <x v="0"/>
  </r>
  <r>
    <n v="2019"/>
    <s v="117"/>
    <s v="4470010"/>
    <m/>
    <n v="-80.63"/>
    <s v="1313 - Schedule 9-PJMSettlemen"/>
    <n v="11"/>
    <m/>
    <s v="G0000117"/>
    <s v="PJM"/>
    <n v="0"/>
    <s v="2019-11-01"/>
    <s v="PJM_ER4110"/>
    <x v="0"/>
    <x v="0"/>
    <x v="0"/>
    <x v="0"/>
  </r>
  <r>
    <n v="2019"/>
    <s v="117"/>
    <s v="4470010"/>
    <m/>
    <n v="0.52"/>
    <s v="1313 - Schedule 9-PJMSettlemen"/>
    <n v="11"/>
    <m/>
    <s v="G0000117"/>
    <s v="PJM"/>
    <n v="0"/>
    <s v="2019-11-30"/>
    <s v="PJM_A_4083"/>
    <x v="0"/>
    <x v="0"/>
    <x v="0"/>
    <x v="0"/>
  </r>
  <r>
    <n v="2019"/>
    <s v="117"/>
    <s v="4470010"/>
    <m/>
    <n v="84.76"/>
    <s v="1313 - Schedule 9-PJMSettlemen"/>
    <n v="11"/>
    <m/>
    <s v="G0000117"/>
    <s v="PJM"/>
    <n v="0"/>
    <s v="2019-11-30"/>
    <s v="PJM_A_4114"/>
    <x v="0"/>
    <x v="0"/>
    <x v="0"/>
    <x v="0"/>
  </r>
  <r>
    <n v="2019"/>
    <s v="117"/>
    <s v="4470010"/>
    <m/>
    <n v="92.69"/>
    <s v="1313 - Schedule 9-PJMSettlemen"/>
    <n v="11"/>
    <m/>
    <s v="G0000117"/>
    <s v="PJM"/>
    <n v="0"/>
    <s v="2019-11-30"/>
    <s v="PJM_E_0092"/>
    <x v="0"/>
    <x v="0"/>
    <x v="0"/>
    <x v="0"/>
  </r>
  <r>
    <n v="2019"/>
    <s v="117"/>
    <s v="4470010"/>
    <m/>
    <n v="-0.72"/>
    <s v="1314 - Schedule 9-Market Monit"/>
    <n v="11"/>
    <m/>
    <s v="G0000117"/>
    <s v="PJM"/>
    <n v="0"/>
    <s v="2019-11-01"/>
    <s v="PJM_ER4078"/>
    <x v="0"/>
    <x v="0"/>
    <x v="0"/>
    <x v="0"/>
  </r>
  <r>
    <n v="2019"/>
    <s v="117"/>
    <s v="4470010"/>
    <m/>
    <n v="-114.61"/>
    <s v="1314 - Schedule 9-Market Monit"/>
    <n v="11"/>
    <m/>
    <s v="G0000117"/>
    <s v="PJM"/>
    <n v="0"/>
    <s v="2019-11-01"/>
    <s v="PJM_ER4110"/>
    <x v="0"/>
    <x v="0"/>
    <x v="0"/>
    <x v="0"/>
  </r>
  <r>
    <n v="2019"/>
    <s v="117"/>
    <s v="4470010"/>
    <m/>
    <n v="0.72"/>
    <s v="1314 - Schedule 9-Market Monit"/>
    <n v="11"/>
    <m/>
    <s v="G0000117"/>
    <s v="PJM"/>
    <n v="0"/>
    <s v="2019-11-30"/>
    <s v="PJM_A_4083"/>
    <x v="0"/>
    <x v="0"/>
    <x v="0"/>
    <x v="0"/>
  </r>
  <r>
    <n v="2019"/>
    <s v="117"/>
    <s v="4470010"/>
    <m/>
    <n v="120.51"/>
    <s v="1314 - Schedule 9-Market Monit"/>
    <n v="11"/>
    <m/>
    <s v="G0000117"/>
    <s v="PJM"/>
    <n v="0"/>
    <s v="2019-11-30"/>
    <s v="PJM_A_4114"/>
    <x v="0"/>
    <x v="0"/>
    <x v="0"/>
    <x v="0"/>
  </r>
  <r>
    <n v="2019"/>
    <s v="117"/>
    <s v="4470010"/>
    <m/>
    <n v="131.27000000000001"/>
    <s v="1314 - Schedule 9-Market Monit"/>
    <n v="11"/>
    <m/>
    <s v="G0000117"/>
    <s v="PJM"/>
    <n v="0"/>
    <s v="2019-11-30"/>
    <s v="PJM_E_0092"/>
    <x v="0"/>
    <x v="0"/>
    <x v="0"/>
    <x v="0"/>
  </r>
  <r>
    <n v="2019"/>
    <s v="117"/>
    <s v="4470010"/>
    <m/>
    <n v="-1641.38"/>
    <s v="1315 - Schedule 9-FERC: FERC A"/>
    <n v="11"/>
    <m/>
    <s v="G0000117"/>
    <s v="PJM"/>
    <n v="0"/>
    <s v="2019-11-01"/>
    <s v="PJM_ER4110"/>
    <x v="0"/>
    <x v="0"/>
    <x v="0"/>
    <x v="0"/>
  </r>
  <r>
    <n v="2019"/>
    <s v="117"/>
    <s v="4470010"/>
    <m/>
    <n v="1725.39"/>
    <s v="1315 - Schedule 9-FERC: FERC A"/>
    <n v="11"/>
    <m/>
    <s v="G0000117"/>
    <s v="PJM"/>
    <n v="0"/>
    <s v="2019-11-30"/>
    <s v="PJM_A_4114"/>
    <x v="0"/>
    <x v="0"/>
    <x v="0"/>
    <x v="0"/>
  </r>
  <r>
    <n v="2019"/>
    <s v="117"/>
    <s v="4470010"/>
    <m/>
    <n v="1888.29"/>
    <s v="1315 - Schedule 9-FERC: FERC A"/>
    <n v="11"/>
    <m/>
    <s v="G0000117"/>
    <s v="PJM"/>
    <n v="0"/>
    <s v="2019-11-30"/>
    <s v="PJM_E_0092"/>
    <x v="0"/>
    <x v="0"/>
    <x v="0"/>
    <x v="0"/>
  </r>
  <r>
    <n v="2019"/>
    <s v="117"/>
    <s v="4470010"/>
    <m/>
    <n v="-16.39"/>
    <s v="1316 - Schedule 9-OPSI: Organi"/>
    <n v="11"/>
    <m/>
    <s v="G0000117"/>
    <s v="PJM"/>
    <n v="0"/>
    <s v="2019-11-01"/>
    <s v="PJM_ER4110"/>
    <x v="0"/>
    <x v="0"/>
    <x v="0"/>
    <x v="0"/>
  </r>
  <r>
    <n v="2019"/>
    <s v="117"/>
    <s v="4470010"/>
    <m/>
    <n v="17.22"/>
    <s v="1316 - Schedule 9-OPSI: Organi"/>
    <n v="11"/>
    <m/>
    <s v="G0000117"/>
    <s v="PJM"/>
    <n v="0"/>
    <s v="2019-11-30"/>
    <s v="PJM_A_4114"/>
    <x v="0"/>
    <x v="0"/>
    <x v="0"/>
    <x v="0"/>
  </r>
  <r>
    <n v="2019"/>
    <s v="117"/>
    <s v="4470010"/>
    <m/>
    <n v="18.8"/>
    <s v="1316 - Schedule 9-OPSI: Organi"/>
    <n v="11"/>
    <m/>
    <s v="G0000117"/>
    <s v="PJM"/>
    <n v="0"/>
    <s v="2019-11-30"/>
    <s v="PJM_E_0092"/>
    <x v="0"/>
    <x v="0"/>
    <x v="0"/>
    <x v="0"/>
  </r>
  <r>
    <n v="2019"/>
    <s v="117"/>
    <s v="4470010"/>
    <m/>
    <n v="-307.48"/>
    <s v="1317 - Schedule 10-NERC: North"/>
    <n v="11"/>
    <m/>
    <s v="G0000117"/>
    <s v="PJM"/>
    <n v="0"/>
    <s v="2019-11-01"/>
    <s v="PJM_ER4110"/>
    <x v="0"/>
    <x v="0"/>
    <x v="0"/>
    <x v="0"/>
  </r>
  <r>
    <n v="2019"/>
    <s v="117"/>
    <s v="4470010"/>
    <m/>
    <n v="323.23"/>
    <s v="1317 - Schedule 10-NERC: North"/>
    <n v="11"/>
    <m/>
    <s v="G0000117"/>
    <s v="PJM"/>
    <n v="0"/>
    <s v="2019-11-30"/>
    <s v="PJM_A_4114"/>
    <x v="0"/>
    <x v="0"/>
    <x v="0"/>
    <x v="0"/>
  </r>
  <r>
    <n v="2019"/>
    <s v="117"/>
    <s v="4470010"/>
    <m/>
    <n v="353.75"/>
    <s v="1317 - Schedule 10-NERC: North"/>
    <n v="11"/>
    <m/>
    <s v="G0000117"/>
    <s v="PJM"/>
    <n v="0"/>
    <s v="2019-11-30"/>
    <s v="PJM_E_0092"/>
    <x v="0"/>
    <x v="0"/>
    <x v="0"/>
    <x v="0"/>
  </r>
  <r>
    <n v="2019"/>
    <s v="117"/>
    <s v="4470010"/>
    <m/>
    <n v="-472.97"/>
    <s v="1318 - Schedule 10-RFC: Reliab"/>
    <n v="11"/>
    <m/>
    <s v="G0000117"/>
    <s v="PJM"/>
    <n v="0"/>
    <s v="2019-11-01"/>
    <s v="PJM_ER4110"/>
    <x v="0"/>
    <x v="0"/>
    <x v="0"/>
    <x v="0"/>
  </r>
  <r>
    <n v="2019"/>
    <s v="117"/>
    <s v="4470010"/>
    <m/>
    <n v="497.19"/>
    <s v="1318 - Schedule 10-RFC: Reliab"/>
    <n v="11"/>
    <m/>
    <s v="G0000117"/>
    <s v="PJM"/>
    <n v="0"/>
    <s v="2019-11-30"/>
    <s v="PJM_A_4114"/>
    <x v="0"/>
    <x v="0"/>
    <x v="0"/>
    <x v="0"/>
  </r>
  <r>
    <n v="2019"/>
    <s v="117"/>
    <s v="4470010"/>
    <m/>
    <n v="544.07000000000005"/>
    <s v="1318 - Schedule 10-RFC: Reliab"/>
    <n v="11"/>
    <m/>
    <s v="G0000117"/>
    <s v="PJM"/>
    <n v="0"/>
    <s v="2019-11-30"/>
    <s v="PJM_E_0092"/>
    <x v="0"/>
    <x v="0"/>
    <x v="0"/>
    <x v="0"/>
  </r>
  <r>
    <n v="2019"/>
    <s v="117"/>
    <s v="4470010"/>
    <m/>
    <n v="-11.72"/>
    <s v="1319 - Schedule 9-CAPS: Consum"/>
    <n v="11"/>
    <m/>
    <s v="G0000117"/>
    <s v="PJM"/>
    <n v="0"/>
    <s v="2019-11-01"/>
    <s v="PJM_ER4110"/>
    <x v="0"/>
    <x v="0"/>
    <x v="0"/>
    <x v="0"/>
  </r>
  <r>
    <n v="2019"/>
    <s v="117"/>
    <s v="4470010"/>
    <m/>
    <n v="12.52"/>
    <s v="1319 - Schedule 9-CAPS: Consum"/>
    <n v="11"/>
    <m/>
    <s v="G0000117"/>
    <s v="PJM"/>
    <n v="0"/>
    <s v="2019-11-30"/>
    <s v="PJM_A_4114"/>
    <x v="0"/>
    <x v="0"/>
    <x v="0"/>
    <x v="0"/>
  </r>
  <r>
    <n v="2019"/>
    <s v="117"/>
    <s v="4470010"/>
    <m/>
    <n v="12.68"/>
    <s v="1319 - Schedule 9-CAPS: Consum"/>
    <n v="11"/>
    <m/>
    <s v="G0000117"/>
    <s v="PJM"/>
    <n v="0"/>
    <s v="2019-11-30"/>
    <s v="PJM_E_0092"/>
    <x v="0"/>
    <x v="0"/>
    <x v="0"/>
    <x v="0"/>
  </r>
  <r>
    <n v="2019"/>
    <s v="117"/>
    <s v="4470010"/>
    <m/>
    <n v="-627.80999999999995"/>
    <s v="1320 - Transmission Owner Sche"/>
    <n v="11"/>
    <m/>
    <s v="G0000117"/>
    <s v="PJM"/>
    <n v="0"/>
    <s v="2019-11-01"/>
    <s v="PJM_ER4110"/>
    <x v="0"/>
    <x v="0"/>
    <x v="0"/>
    <x v="0"/>
  </r>
  <r>
    <n v="2019"/>
    <s v="117"/>
    <s v="4470010"/>
    <m/>
    <n v="648.45000000000005"/>
    <s v="1320 - Transmission Owner Sche"/>
    <n v="11"/>
    <m/>
    <s v="G0000117"/>
    <s v="PJM"/>
    <n v="0"/>
    <s v="2019-11-30"/>
    <s v="PJM_A_4114"/>
    <x v="0"/>
    <x v="0"/>
    <x v="0"/>
    <x v="0"/>
  </r>
  <r>
    <n v="2019"/>
    <s v="117"/>
    <s v="4470010"/>
    <m/>
    <n v="834.5"/>
    <s v="1320 - Transmission Owner Sche"/>
    <n v="11"/>
    <m/>
    <s v="G0000117"/>
    <s v="PJM"/>
    <n v="0"/>
    <s v="2019-11-30"/>
    <s v="PJM_E_0092"/>
    <x v="0"/>
    <x v="0"/>
    <x v="0"/>
    <x v="0"/>
  </r>
  <r>
    <n v="2019"/>
    <s v="117"/>
    <s v="4470010"/>
    <m/>
    <n v="-12403.1"/>
    <s v="1330 - Reactive Supply and Vol"/>
    <n v="11"/>
    <m/>
    <s v="G0000117"/>
    <s v="PJM"/>
    <n v="0"/>
    <s v="2019-11-01"/>
    <s v="PJM_ER4110"/>
    <x v="0"/>
    <x v="0"/>
    <x v="0"/>
    <x v="0"/>
  </r>
  <r>
    <n v="2019"/>
    <s v="117"/>
    <s v="4470010"/>
    <m/>
    <n v="12398.76"/>
    <s v="1330 - Reactive Supply and Vol"/>
    <n v="11"/>
    <m/>
    <s v="G0000117"/>
    <s v="PJM"/>
    <n v="0"/>
    <s v="2019-11-30"/>
    <s v="PJM_A_4114"/>
    <x v="0"/>
    <x v="0"/>
    <x v="0"/>
    <x v="0"/>
  </r>
  <r>
    <n v="2019"/>
    <s v="117"/>
    <s v="4470010"/>
    <m/>
    <n v="12567.93"/>
    <s v="1330 - Reactive Supply and Vol"/>
    <n v="11"/>
    <m/>
    <s v="G0000117"/>
    <s v="PJM"/>
    <n v="0"/>
    <s v="2019-11-30"/>
    <s v="PJM_E_0092"/>
    <x v="0"/>
    <x v="0"/>
    <x v="0"/>
    <x v="0"/>
  </r>
  <r>
    <n v="2019"/>
    <s v="117"/>
    <s v="4470010"/>
    <m/>
    <n v="103.62"/>
    <s v="1330A - Adj. to Reactive Suppl"/>
    <n v="11"/>
    <m/>
    <s v="G0000117"/>
    <s v="PJM"/>
    <n v="0"/>
    <s v="2019-11-30"/>
    <s v="PJM_A_4114"/>
    <x v="0"/>
    <x v="0"/>
    <x v="0"/>
    <x v="0"/>
  </r>
  <r>
    <n v="2019"/>
    <s v="117"/>
    <s v="4470010"/>
    <m/>
    <n v="-4385.7700000000004"/>
    <s v="1340 - Regulation and Frequenc"/>
    <n v="11"/>
    <m/>
    <s v="G0000117"/>
    <s v="PJM"/>
    <n v="0"/>
    <s v="2019-11-01"/>
    <s v="PJM_ER4110"/>
    <x v="0"/>
    <x v="0"/>
    <x v="0"/>
    <x v="0"/>
  </r>
  <r>
    <n v="2019"/>
    <s v="117"/>
    <s v="4470010"/>
    <m/>
    <n v="4584.5600000000004"/>
    <s v="1340 - Regulation and Frequenc"/>
    <n v="11"/>
    <m/>
    <s v="G0000117"/>
    <s v="PJM"/>
    <n v="0"/>
    <s v="2019-11-30"/>
    <s v="PJM_A_4114"/>
    <x v="0"/>
    <x v="0"/>
    <x v="0"/>
    <x v="0"/>
  </r>
  <r>
    <n v="2019"/>
    <s v="117"/>
    <s v="4470010"/>
    <m/>
    <n v="3028.58"/>
    <s v="1340 - Regulation and Frequenc"/>
    <n v="11"/>
    <m/>
    <s v="G0000117"/>
    <s v="PJM"/>
    <n v="0"/>
    <s v="2019-11-30"/>
    <s v="PJM_E_0092"/>
    <x v="0"/>
    <x v="0"/>
    <x v="0"/>
    <x v="0"/>
  </r>
  <r>
    <n v="2019"/>
    <s v="117"/>
    <s v="4470010"/>
    <m/>
    <n v="1.58"/>
    <s v="1340A - Adj. to Regulation and"/>
    <n v="11"/>
    <m/>
    <s v="G0000117"/>
    <s v="PJM"/>
    <n v="0"/>
    <s v="2019-11-30"/>
    <s v="PJM_A_4114"/>
    <x v="0"/>
    <x v="0"/>
    <x v="0"/>
    <x v="0"/>
  </r>
  <r>
    <n v="2019"/>
    <s v="117"/>
    <s v="4470010"/>
    <m/>
    <n v="-2684.95"/>
    <s v="1360 - Synchronized Reserve Ti"/>
    <n v="11"/>
    <m/>
    <s v="G0000117"/>
    <s v="PJM"/>
    <n v="0"/>
    <s v="2019-11-01"/>
    <s v="PJM_ER4110"/>
    <x v="0"/>
    <x v="0"/>
    <x v="0"/>
    <x v="0"/>
  </r>
  <r>
    <n v="2019"/>
    <s v="117"/>
    <s v="4470010"/>
    <m/>
    <n v="2708.9"/>
    <s v="1360 - Synchronized Reserve Ti"/>
    <n v="11"/>
    <m/>
    <s v="G0000117"/>
    <s v="PJM"/>
    <n v="0"/>
    <s v="2019-11-30"/>
    <s v="PJM_A_4114"/>
    <x v="0"/>
    <x v="0"/>
    <x v="0"/>
    <x v="0"/>
  </r>
  <r>
    <n v="2019"/>
    <s v="117"/>
    <s v="4470010"/>
    <m/>
    <n v="1094.01"/>
    <s v="1360 - Synchronized Reserve Ti"/>
    <n v="11"/>
    <m/>
    <s v="G0000117"/>
    <s v="PJM"/>
    <n v="0"/>
    <s v="2019-11-30"/>
    <s v="PJM_E_0092"/>
    <x v="0"/>
    <x v="0"/>
    <x v="0"/>
    <x v="0"/>
  </r>
  <r>
    <n v="2019"/>
    <s v="117"/>
    <s v="4470010"/>
    <m/>
    <n v="2.23"/>
    <s v="1360A - Adj. to Synchronized R"/>
    <n v="11"/>
    <m/>
    <s v="G0000117"/>
    <s v="PJM"/>
    <n v="0"/>
    <s v="2019-11-30"/>
    <s v="PJM_A_4114"/>
    <x v="0"/>
    <x v="0"/>
    <x v="0"/>
    <x v="0"/>
  </r>
  <r>
    <n v="2019"/>
    <s v="117"/>
    <s v="4470010"/>
    <m/>
    <n v="-819.91"/>
    <s v="1362 - Non-Synchronized Reserv"/>
    <n v="11"/>
    <m/>
    <s v="G0000117"/>
    <s v="PJM"/>
    <n v="0"/>
    <s v="2019-11-01"/>
    <s v="PJM_ER4110"/>
    <x v="0"/>
    <x v="0"/>
    <x v="0"/>
    <x v="0"/>
  </r>
  <r>
    <n v="2019"/>
    <s v="117"/>
    <s v="4470010"/>
    <m/>
    <n v="829.57"/>
    <s v="1362 - Non-Synchronized Reserv"/>
    <n v="11"/>
    <m/>
    <s v="G0000117"/>
    <s v="PJM"/>
    <n v="0"/>
    <s v="2019-11-30"/>
    <s v="PJM_A_4114"/>
    <x v="0"/>
    <x v="0"/>
    <x v="0"/>
    <x v="0"/>
  </r>
  <r>
    <n v="2019"/>
    <s v="117"/>
    <s v="4470010"/>
    <m/>
    <n v="638.42999999999995"/>
    <s v="1362 - Non-Synchronized Reserv"/>
    <n v="11"/>
    <m/>
    <s v="G0000117"/>
    <s v="PJM"/>
    <n v="0"/>
    <s v="2019-11-30"/>
    <s v="PJM_E_0092"/>
    <x v="0"/>
    <x v="0"/>
    <x v="0"/>
    <x v="0"/>
  </r>
  <r>
    <n v="2019"/>
    <s v="117"/>
    <s v="4470010"/>
    <m/>
    <n v="-292.76"/>
    <s v="1362A - Non-Synchronized Reser"/>
    <n v="11"/>
    <m/>
    <s v="G0000117"/>
    <s v="PJM"/>
    <n v="0"/>
    <s v="2019-11-30"/>
    <s v="PJM_A_4114"/>
    <x v="0"/>
    <x v="0"/>
    <x v="0"/>
    <x v="0"/>
  </r>
  <r>
    <n v="2019"/>
    <s v="117"/>
    <s v="4470010"/>
    <m/>
    <n v="-1918.15"/>
    <s v="1365 - Day-Ahead Scheduling Re"/>
    <n v="11"/>
    <m/>
    <s v="G0000117"/>
    <s v="PJM"/>
    <n v="0"/>
    <s v="2019-11-01"/>
    <s v="PJM_ER4110"/>
    <x v="0"/>
    <x v="0"/>
    <x v="0"/>
    <x v="0"/>
  </r>
  <r>
    <n v="2019"/>
    <s v="117"/>
    <s v="4470010"/>
    <m/>
    <n v="1918.16"/>
    <s v="1365 - Day-Ahead Scheduling Re"/>
    <n v="11"/>
    <m/>
    <s v="G0000117"/>
    <s v="PJM"/>
    <n v="0"/>
    <s v="2019-11-30"/>
    <s v="PJM_A_4114"/>
    <x v="0"/>
    <x v="0"/>
    <x v="0"/>
    <x v="0"/>
  </r>
  <r>
    <n v="2019"/>
    <s v="117"/>
    <s v="4470010"/>
    <m/>
    <n v="87.74"/>
    <s v="1365 - Day-Ahead Scheduling Re"/>
    <n v="11"/>
    <m/>
    <s v="G0000117"/>
    <s v="PJM"/>
    <n v="0"/>
    <s v="2019-11-30"/>
    <s v="PJM_E_0092"/>
    <x v="0"/>
    <x v="0"/>
    <x v="0"/>
    <x v="0"/>
  </r>
  <r>
    <n v="2019"/>
    <s v="117"/>
    <s v="4470010"/>
    <m/>
    <n v="124.41"/>
    <s v="1365A - Adj. to Day-ahead Sche"/>
    <n v="11"/>
    <m/>
    <s v="G0000117"/>
    <s v="PJM"/>
    <n v="0"/>
    <s v="2019-11-30"/>
    <s v="PJM_A_4114"/>
    <x v="0"/>
    <x v="0"/>
    <x v="0"/>
    <x v="0"/>
  </r>
  <r>
    <n v="2019"/>
    <s v="117"/>
    <s v="4470010"/>
    <m/>
    <n v="-398.02"/>
    <s v="1370 - Day-Ahead Operating Res"/>
    <n v="11"/>
    <m/>
    <s v="G0000117"/>
    <s v="PJM"/>
    <n v="0"/>
    <s v="2019-11-01"/>
    <s v="PJM_ER4110"/>
    <x v="0"/>
    <x v="0"/>
    <x v="0"/>
    <x v="0"/>
  </r>
  <r>
    <n v="2019"/>
    <s v="117"/>
    <s v="4470010"/>
    <m/>
    <n v="323.48"/>
    <s v="1370 - Day-Ahead Operating Res"/>
    <n v="11"/>
    <m/>
    <s v="G0000117"/>
    <s v="PJM"/>
    <n v="0"/>
    <s v="2019-11-30"/>
    <s v="PJM_A_4114"/>
    <x v="0"/>
    <x v="0"/>
    <x v="0"/>
    <x v="0"/>
  </r>
  <r>
    <n v="2019"/>
    <s v="117"/>
    <s v="4470010"/>
    <m/>
    <n v="335.11"/>
    <s v="1370 - Day-Ahead Operating Res"/>
    <n v="11"/>
    <m/>
    <s v="G0000117"/>
    <s v="PJM"/>
    <n v="0"/>
    <s v="2019-11-30"/>
    <s v="PJM_E_0092"/>
    <x v="0"/>
    <x v="0"/>
    <x v="0"/>
    <x v="0"/>
  </r>
  <r>
    <n v="2019"/>
    <s v="117"/>
    <s v="4470010"/>
    <m/>
    <n v="-1095.3"/>
    <s v="1375 - Balancing Operating Res"/>
    <n v="11"/>
    <m/>
    <s v="G0000117"/>
    <s v="PJM"/>
    <n v="0"/>
    <s v="2019-11-01"/>
    <s v="PJM_ER4110"/>
    <x v="0"/>
    <x v="0"/>
    <x v="0"/>
    <x v="0"/>
  </r>
  <r>
    <n v="2019"/>
    <s v="117"/>
    <s v="4470010"/>
    <m/>
    <n v="1159.1199999999999"/>
    <s v="1375 - Balancing Operating Res"/>
    <n v="11"/>
    <m/>
    <s v="G0000117"/>
    <s v="PJM"/>
    <n v="0"/>
    <s v="2019-11-30"/>
    <s v="PJM_A_4114"/>
    <x v="0"/>
    <x v="0"/>
    <x v="0"/>
    <x v="0"/>
  </r>
  <r>
    <n v="2019"/>
    <s v="117"/>
    <s v="4470010"/>
    <m/>
    <n v="859.1"/>
    <s v="1375 - Balancing Operating Res"/>
    <n v="11"/>
    <m/>
    <s v="G0000117"/>
    <s v="PJM"/>
    <n v="0"/>
    <s v="2019-11-30"/>
    <s v="PJM_E_0092"/>
    <x v="0"/>
    <x v="0"/>
    <x v="0"/>
    <x v="0"/>
  </r>
  <r>
    <n v="2019"/>
    <s v="117"/>
    <s v="4470010"/>
    <m/>
    <n v="6.63"/>
    <s v="1375A - Adj. to Balancing Oper"/>
    <n v="11"/>
    <m/>
    <s v="G0000117"/>
    <s v="PJM"/>
    <n v="0"/>
    <s v="2019-11-30"/>
    <s v="PJM_A_4114"/>
    <x v="0"/>
    <x v="0"/>
    <x v="0"/>
    <x v="0"/>
  </r>
  <r>
    <n v="2019"/>
    <s v="117"/>
    <s v="4470010"/>
    <m/>
    <n v="-1887.7"/>
    <s v="1380 - Black Start Service Cha"/>
    <n v="11"/>
    <m/>
    <s v="G0000117"/>
    <s v="PJM"/>
    <n v="0"/>
    <s v="2019-11-01"/>
    <s v="PJM_ER4110"/>
    <x v="0"/>
    <x v="0"/>
    <x v="0"/>
    <x v="0"/>
  </r>
  <r>
    <n v="2019"/>
    <s v="117"/>
    <s v="4470010"/>
    <m/>
    <n v="1886.35"/>
    <s v="1380 - Black Start Service Cha"/>
    <n v="11"/>
    <m/>
    <s v="G0000117"/>
    <s v="PJM"/>
    <n v="0"/>
    <s v="2019-11-30"/>
    <s v="PJM_A_4114"/>
    <x v="0"/>
    <x v="0"/>
    <x v="0"/>
    <x v="0"/>
  </r>
  <r>
    <n v="2019"/>
    <s v="117"/>
    <s v="4470010"/>
    <m/>
    <n v="1919.67"/>
    <s v="1380 - Black Start Service Cha"/>
    <n v="11"/>
    <m/>
    <s v="G0000117"/>
    <s v="PJM"/>
    <n v="0"/>
    <s v="2019-11-30"/>
    <s v="PJM_E_0092"/>
    <x v="0"/>
    <x v="0"/>
    <x v="0"/>
    <x v="0"/>
  </r>
  <r>
    <n v="2019"/>
    <s v="117"/>
    <s v="4470010"/>
    <m/>
    <n v="296.39999999999998"/>
    <s v="1400 - Load Reconciliation for"/>
    <n v="11"/>
    <m/>
    <s v="G0000117"/>
    <s v="PJM"/>
    <n v="0"/>
    <s v="2019-11-01"/>
    <s v="PJM_ER4110"/>
    <x v="0"/>
    <x v="0"/>
    <x v="0"/>
    <x v="0"/>
  </r>
  <r>
    <n v="2019"/>
    <s v="117"/>
    <s v="4470010"/>
    <m/>
    <n v="4812.4399999999996"/>
    <s v="1400 - Load Reconciliation for"/>
    <n v="11"/>
    <m/>
    <s v="G0000117"/>
    <s v="PJM"/>
    <n v="0"/>
    <s v="2019-11-30"/>
    <s v="PJM_A_4114"/>
    <x v="0"/>
    <x v="0"/>
    <x v="0"/>
    <x v="0"/>
  </r>
  <r>
    <n v="2019"/>
    <s v="117"/>
    <s v="4470010"/>
    <m/>
    <n v="-10456.799999999999"/>
    <s v="1400 - Load Reconciliation for"/>
    <n v="11"/>
    <m/>
    <s v="G0000117"/>
    <s v="PJM"/>
    <n v="0"/>
    <s v="2019-11-30"/>
    <s v="PJM_E_0092"/>
    <x v="0"/>
    <x v="0"/>
    <x v="0"/>
    <x v="0"/>
  </r>
  <r>
    <n v="2019"/>
    <s v="117"/>
    <s v="4470010"/>
    <m/>
    <n v="-1.08"/>
    <s v="1410 - Load Reconciliation for"/>
    <n v="11"/>
    <m/>
    <s v="G0000117"/>
    <s v="PJM"/>
    <n v="0"/>
    <s v="2019-11-01"/>
    <s v="PJM_ER4110"/>
    <x v="0"/>
    <x v="0"/>
    <x v="0"/>
    <x v="0"/>
  </r>
  <r>
    <n v="2019"/>
    <s v="117"/>
    <s v="4470010"/>
    <m/>
    <n v="381.61"/>
    <s v="1410 - Load Reconciliation for"/>
    <n v="11"/>
    <m/>
    <s v="G0000117"/>
    <s v="PJM"/>
    <n v="0"/>
    <s v="2019-11-30"/>
    <s v="PJM_A_4114"/>
    <x v="0"/>
    <x v="0"/>
    <x v="0"/>
    <x v="0"/>
  </r>
  <r>
    <n v="2019"/>
    <s v="117"/>
    <s v="4470010"/>
    <m/>
    <n v="-1043.4000000000001"/>
    <s v="1410 - Load Reconciliation for"/>
    <n v="11"/>
    <m/>
    <s v="G0000117"/>
    <s v="PJM"/>
    <n v="0"/>
    <s v="2019-11-30"/>
    <s v="PJM_E_0092"/>
    <x v="0"/>
    <x v="0"/>
    <x v="0"/>
    <x v="0"/>
  </r>
  <r>
    <n v="2019"/>
    <s v="117"/>
    <s v="4470010"/>
    <m/>
    <n v="10.16"/>
    <s v="1420 - Load Reconciliation for"/>
    <n v="11"/>
    <m/>
    <s v="G0000117"/>
    <s v="PJM"/>
    <n v="0"/>
    <s v="2019-11-01"/>
    <s v="PJM_ER4110"/>
    <x v="0"/>
    <x v="0"/>
    <x v="0"/>
    <x v="0"/>
  </r>
  <r>
    <n v="2019"/>
    <s v="117"/>
    <s v="4470010"/>
    <m/>
    <n v="-31.31"/>
    <s v="1420 - Load Reconciliation for"/>
    <n v="11"/>
    <m/>
    <s v="G0000117"/>
    <s v="PJM"/>
    <n v="0"/>
    <s v="2019-11-30"/>
    <s v="PJM_A_4114"/>
    <x v="0"/>
    <x v="0"/>
    <x v="0"/>
    <x v="0"/>
  </r>
  <r>
    <n v="2019"/>
    <s v="117"/>
    <s v="4470010"/>
    <m/>
    <n v="-182.7"/>
    <s v="1420 - Load Reconciliation for"/>
    <n v="11"/>
    <m/>
    <s v="G0000117"/>
    <s v="PJM"/>
    <n v="0"/>
    <s v="2019-11-30"/>
    <s v="PJM_E_0092"/>
    <x v="0"/>
    <x v="0"/>
    <x v="0"/>
    <x v="0"/>
  </r>
  <r>
    <n v="2019"/>
    <s v="117"/>
    <s v="4470010"/>
    <m/>
    <n v="-0.2"/>
    <s v="1430 - Load Reconciliation for"/>
    <n v="11"/>
    <m/>
    <s v="G0000117"/>
    <s v="PJM"/>
    <n v="0"/>
    <s v="2019-11-01"/>
    <s v="PJM_ER4110"/>
    <x v="0"/>
    <x v="0"/>
    <x v="0"/>
    <x v="0"/>
  </r>
  <r>
    <n v="2019"/>
    <s v="117"/>
    <s v="4470010"/>
    <m/>
    <n v="-0.93"/>
    <s v="1430 - Load Reconciliation for"/>
    <n v="11"/>
    <m/>
    <s v="G0000117"/>
    <s v="PJM"/>
    <n v="0"/>
    <s v="2019-11-30"/>
    <s v="PJM_A_4114"/>
    <x v="0"/>
    <x v="0"/>
    <x v="0"/>
    <x v="0"/>
  </r>
  <r>
    <n v="2019"/>
    <s v="117"/>
    <s v="4470010"/>
    <m/>
    <n v="1.2"/>
    <s v="1430 - Load Reconciliation for"/>
    <n v="11"/>
    <m/>
    <s v="G0000117"/>
    <s v="PJM"/>
    <n v="0"/>
    <s v="2019-11-30"/>
    <s v="PJM_E_0092"/>
    <x v="0"/>
    <x v="0"/>
    <x v="0"/>
    <x v="0"/>
  </r>
  <r>
    <n v="2019"/>
    <s v="117"/>
    <s v="4470010"/>
    <m/>
    <n v="4.5199999999999996"/>
    <s v="1440 - Load Reconciliation for"/>
    <n v="11"/>
    <m/>
    <s v="G0000117"/>
    <s v="PJM"/>
    <n v="0"/>
    <s v="2019-11-01"/>
    <s v="PJM_ER4110"/>
    <x v="0"/>
    <x v="0"/>
    <x v="0"/>
    <x v="0"/>
  </r>
  <r>
    <n v="2019"/>
    <s v="117"/>
    <s v="4470010"/>
    <m/>
    <n v="47.74"/>
    <s v="1440 - Load Reconciliation for"/>
    <n v="11"/>
    <m/>
    <s v="G0000117"/>
    <s v="PJM"/>
    <n v="0"/>
    <s v="2019-11-30"/>
    <s v="PJM_A_4114"/>
    <x v="0"/>
    <x v="0"/>
    <x v="0"/>
    <x v="0"/>
  </r>
  <r>
    <n v="2019"/>
    <s v="117"/>
    <s v="4470010"/>
    <m/>
    <n v="-99"/>
    <s v="1440 - Load Reconciliation for"/>
    <n v="11"/>
    <m/>
    <s v="G0000117"/>
    <s v="PJM"/>
    <n v="0"/>
    <s v="2019-11-30"/>
    <s v="PJM_E_0092"/>
    <x v="0"/>
    <x v="0"/>
    <x v="0"/>
    <x v="0"/>
  </r>
  <r>
    <n v="2019"/>
    <s v="117"/>
    <s v="4470010"/>
    <m/>
    <n v="0.12"/>
    <s v="1444 - Load Reconciliation for"/>
    <n v="11"/>
    <m/>
    <s v="G0000117"/>
    <s v="PJM"/>
    <n v="0"/>
    <s v="2019-11-01"/>
    <s v="PJM_ER4110"/>
    <x v="0"/>
    <x v="0"/>
    <x v="0"/>
    <x v="0"/>
  </r>
  <r>
    <n v="2019"/>
    <s v="117"/>
    <s v="4470010"/>
    <m/>
    <n v="0.62"/>
    <s v="1444 - Load Reconciliation for"/>
    <n v="11"/>
    <m/>
    <s v="G0000117"/>
    <s v="PJM"/>
    <n v="0"/>
    <s v="2019-11-30"/>
    <s v="PJM_A_4114"/>
    <x v="0"/>
    <x v="0"/>
    <x v="0"/>
    <x v="0"/>
  </r>
  <r>
    <n v="2019"/>
    <s v="117"/>
    <s v="4470010"/>
    <m/>
    <n v="-2.4"/>
    <s v="1444 - Load Reconciliation for"/>
    <n v="11"/>
    <m/>
    <s v="G0000117"/>
    <s v="PJM"/>
    <n v="0"/>
    <s v="2019-11-30"/>
    <s v="PJM_E_0092"/>
    <x v="0"/>
    <x v="0"/>
    <x v="0"/>
    <x v="0"/>
  </r>
  <r>
    <n v="2019"/>
    <s v="117"/>
    <s v="4470010"/>
    <m/>
    <n v="1.32"/>
    <s v="1445 - Load Reconciliation for"/>
    <n v="11"/>
    <m/>
    <s v="G0000117"/>
    <s v="PJM"/>
    <n v="0"/>
    <s v="2019-11-01"/>
    <s v="PJM_ER4110"/>
    <x v="0"/>
    <x v="0"/>
    <x v="0"/>
    <x v="0"/>
  </r>
  <r>
    <n v="2019"/>
    <s v="117"/>
    <s v="4470010"/>
    <m/>
    <n v="14.26"/>
    <s v="1445 - Load Reconciliation for"/>
    <n v="11"/>
    <m/>
    <s v="G0000117"/>
    <s v="PJM"/>
    <n v="0"/>
    <s v="2019-11-30"/>
    <s v="PJM_A_4114"/>
    <x v="0"/>
    <x v="0"/>
    <x v="0"/>
    <x v="0"/>
  </r>
  <r>
    <n v="2019"/>
    <s v="117"/>
    <s v="4470010"/>
    <m/>
    <n v="-29.4"/>
    <s v="1445 - Load Reconciliation for"/>
    <n v="11"/>
    <m/>
    <s v="G0000117"/>
    <s v="PJM"/>
    <n v="0"/>
    <s v="2019-11-30"/>
    <s v="PJM_E_0092"/>
    <x v="0"/>
    <x v="0"/>
    <x v="0"/>
    <x v="0"/>
  </r>
  <r>
    <n v="2019"/>
    <s v="117"/>
    <s v="4470010"/>
    <m/>
    <n v="0.04"/>
    <s v="1446 - Load Reconciliation for"/>
    <n v="11"/>
    <m/>
    <s v="G0000117"/>
    <s v="PJM"/>
    <n v="0"/>
    <s v="2019-11-01"/>
    <s v="PJM_ER4110"/>
    <x v="0"/>
    <x v="0"/>
    <x v="0"/>
    <x v="0"/>
  </r>
  <r>
    <n v="2019"/>
    <s v="117"/>
    <s v="4470010"/>
    <m/>
    <n v="0"/>
    <s v="1446 - Load Reconciliation for"/>
    <n v="11"/>
    <m/>
    <s v="G0000117"/>
    <s v="PJM"/>
    <n v="0"/>
    <s v="2019-11-30"/>
    <s v="PJM_A_4114"/>
    <x v="0"/>
    <x v="0"/>
    <x v="0"/>
    <x v="0"/>
  </r>
  <r>
    <n v="2019"/>
    <s v="117"/>
    <s v="4470010"/>
    <m/>
    <n v="-0.3"/>
    <s v="1446 - Load Reconciliation for"/>
    <n v="11"/>
    <m/>
    <s v="G0000117"/>
    <s v="PJM"/>
    <n v="0"/>
    <s v="2019-11-30"/>
    <s v="PJM_E_0092"/>
    <x v="0"/>
    <x v="0"/>
    <x v="0"/>
    <x v="0"/>
  </r>
  <r>
    <n v="2019"/>
    <s v="117"/>
    <s v="4470010"/>
    <m/>
    <n v="0.32"/>
    <s v="1447 - Load Reconciliation for"/>
    <n v="11"/>
    <m/>
    <s v="G0000117"/>
    <s v="PJM"/>
    <n v="0"/>
    <s v="2019-11-01"/>
    <s v="PJM_ER4110"/>
    <x v="0"/>
    <x v="0"/>
    <x v="0"/>
    <x v="0"/>
  </r>
  <r>
    <n v="2019"/>
    <s v="117"/>
    <s v="4470010"/>
    <m/>
    <n v="2.17"/>
    <s v="1447 - Load Reconciliation for"/>
    <n v="11"/>
    <m/>
    <s v="G0000117"/>
    <s v="PJM"/>
    <n v="0"/>
    <s v="2019-11-30"/>
    <s v="PJM_A_4114"/>
    <x v="0"/>
    <x v="0"/>
    <x v="0"/>
    <x v="0"/>
  </r>
  <r>
    <n v="2019"/>
    <s v="117"/>
    <s v="4470010"/>
    <m/>
    <n v="-5.7"/>
    <s v="1447 - Load Reconciliation for"/>
    <n v="11"/>
    <m/>
    <s v="G0000117"/>
    <s v="PJM"/>
    <n v="0"/>
    <s v="2019-11-30"/>
    <s v="PJM_E_0092"/>
    <x v="0"/>
    <x v="0"/>
    <x v="0"/>
    <x v="0"/>
  </r>
  <r>
    <n v="2019"/>
    <s v="117"/>
    <s v="4470010"/>
    <m/>
    <n v="0.4"/>
    <s v="1448 - Load Reconciliation for"/>
    <n v="11"/>
    <m/>
    <s v="G0000117"/>
    <s v="PJM"/>
    <n v="0"/>
    <s v="2019-11-01"/>
    <s v="PJM_ER4110"/>
    <x v="0"/>
    <x v="0"/>
    <x v="0"/>
    <x v="0"/>
  </r>
  <r>
    <n v="2019"/>
    <s v="117"/>
    <s v="4470010"/>
    <m/>
    <n v="4.03"/>
    <s v="1448 - Load Reconciliation for"/>
    <n v="11"/>
    <m/>
    <s v="G0000117"/>
    <s v="PJM"/>
    <n v="0"/>
    <s v="2019-11-30"/>
    <s v="PJM_A_4114"/>
    <x v="0"/>
    <x v="0"/>
    <x v="0"/>
    <x v="0"/>
  </r>
  <r>
    <n v="2019"/>
    <s v="117"/>
    <s v="4470010"/>
    <m/>
    <n v="-8.6999999999999993"/>
    <s v="1448 - Load Reconciliation for"/>
    <n v="11"/>
    <m/>
    <s v="G0000117"/>
    <s v="PJM"/>
    <n v="0"/>
    <s v="2019-11-30"/>
    <s v="PJM_E_0092"/>
    <x v="0"/>
    <x v="0"/>
    <x v="0"/>
    <x v="0"/>
  </r>
  <r>
    <n v="2019"/>
    <s v="117"/>
    <s v="4470010"/>
    <m/>
    <n v="0.31"/>
    <s v="1449 - Load Reconciliation for"/>
    <n v="11"/>
    <m/>
    <s v="G0000117"/>
    <s v="PJM"/>
    <n v="0"/>
    <s v="2019-11-30"/>
    <s v="PJM_A_4114"/>
    <x v="0"/>
    <x v="0"/>
    <x v="0"/>
    <x v="0"/>
  </r>
  <r>
    <n v="2019"/>
    <s v="117"/>
    <s v="4470010"/>
    <m/>
    <n v="-0.28000000000000003"/>
    <s v="1450 - Load Reconciliation for"/>
    <n v="11"/>
    <m/>
    <s v="G0000117"/>
    <s v="PJM"/>
    <n v="0"/>
    <s v="2019-11-01"/>
    <s v="PJM_ER4110"/>
    <x v="0"/>
    <x v="0"/>
    <x v="0"/>
    <x v="0"/>
  </r>
  <r>
    <n v="2019"/>
    <s v="117"/>
    <s v="4470010"/>
    <m/>
    <n v="2.17"/>
    <s v="1450 - Load Reconciliation for"/>
    <n v="11"/>
    <m/>
    <s v="G0000117"/>
    <s v="PJM"/>
    <n v="0"/>
    <s v="2019-11-30"/>
    <s v="PJM_A_4114"/>
    <x v="0"/>
    <x v="0"/>
    <x v="0"/>
    <x v="0"/>
  </r>
  <r>
    <n v="2019"/>
    <s v="117"/>
    <s v="4470010"/>
    <m/>
    <n v="1.2"/>
    <s v="1450 - Load Reconciliation for"/>
    <n v="11"/>
    <m/>
    <s v="G0000117"/>
    <s v="PJM"/>
    <n v="0"/>
    <s v="2019-11-30"/>
    <s v="PJM_E_0092"/>
    <x v="0"/>
    <x v="0"/>
    <x v="0"/>
    <x v="0"/>
  </r>
  <r>
    <n v="2019"/>
    <s v="117"/>
    <s v="4470010"/>
    <m/>
    <n v="1.48"/>
    <s v="1460 - Load Reconciliation for"/>
    <n v="11"/>
    <m/>
    <s v="G0000117"/>
    <s v="PJM"/>
    <n v="0"/>
    <s v="2019-11-01"/>
    <s v="PJM_ER4110"/>
    <x v="0"/>
    <x v="0"/>
    <x v="0"/>
    <x v="0"/>
  </r>
  <r>
    <n v="2019"/>
    <s v="117"/>
    <s v="4470010"/>
    <m/>
    <n v="19.22"/>
    <s v="1460 - Load Reconciliation for"/>
    <n v="11"/>
    <m/>
    <s v="G0000117"/>
    <s v="PJM"/>
    <n v="0"/>
    <s v="2019-11-30"/>
    <s v="PJM_A_4114"/>
    <x v="0"/>
    <x v="0"/>
    <x v="0"/>
    <x v="0"/>
  </r>
  <r>
    <n v="2019"/>
    <s v="117"/>
    <s v="4470010"/>
    <m/>
    <n v="-46.2"/>
    <s v="1460 - Load Reconciliation for"/>
    <n v="11"/>
    <m/>
    <s v="G0000117"/>
    <s v="PJM"/>
    <n v="0"/>
    <s v="2019-11-30"/>
    <s v="PJM_E_0092"/>
    <x v="0"/>
    <x v="0"/>
    <x v="0"/>
    <x v="0"/>
  </r>
  <r>
    <n v="2019"/>
    <s v="117"/>
    <s v="4470010"/>
    <m/>
    <n v="-0.2"/>
    <s v="1470 - Load Reconciliation for"/>
    <n v="11"/>
    <m/>
    <s v="G0000117"/>
    <s v="PJM"/>
    <n v="0"/>
    <s v="2019-11-01"/>
    <s v="PJM_ER4110"/>
    <x v="0"/>
    <x v="0"/>
    <x v="0"/>
    <x v="0"/>
  </r>
  <r>
    <n v="2019"/>
    <s v="117"/>
    <s v="4470010"/>
    <m/>
    <n v="7.44"/>
    <s v="1470 - Load Reconciliation for"/>
    <n v="11"/>
    <m/>
    <s v="G0000117"/>
    <s v="PJM"/>
    <n v="0"/>
    <s v="2019-11-30"/>
    <s v="PJM_A_4114"/>
    <x v="0"/>
    <x v="0"/>
    <x v="0"/>
    <x v="0"/>
  </r>
  <r>
    <n v="2019"/>
    <s v="117"/>
    <s v="4470010"/>
    <m/>
    <n v="-15"/>
    <s v="1470 - Load Reconciliation for"/>
    <n v="11"/>
    <m/>
    <s v="G0000117"/>
    <s v="PJM"/>
    <n v="0"/>
    <s v="2019-11-30"/>
    <s v="PJM_E_0092"/>
    <x v="0"/>
    <x v="0"/>
    <x v="0"/>
    <x v="0"/>
  </r>
  <r>
    <n v="2019"/>
    <s v="117"/>
    <s v="4470010"/>
    <m/>
    <n v="0.08"/>
    <s v="1472 - Load Reconciliation for"/>
    <n v="11"/>
    <m/>
    <s v="G0000117"/>
    <s v="PJM"/>
    <n v="0"/>
    <s v="2019-11-01"/>
    <s v="PJM_ER4110"/>
    <x v="0"/>
    <x v="0"/>
    <x v="0"/>
    <x v="0"/>
  </r>
  <r>
    <n v="2019"/>
    <s v="117"/>
    <s v="4470010"/>
    <m/>
    <n v="0.62"/>
    <s v="1472 - Load Reconciliation for"/>
    <n v="11"/>
    <m/>
    <s v="G0000117"/>
    <s v="PJM"/>
    <n v="0"/>
    <s v="2019-11-30"/>
    <s v="PJM_A_4114"/>
    <x v="0"/>
    <x v="0"/>
    <x v="0"/>
    <x v="0"/>
  </r>
  <r>
    <n v="2019"/>
    <s v="117"/>
    <s v="4470010"/>
    <m/>
    <n v="-5.1100000000000003"/>
    <s v="1472 - Load Reconciliation for"/>
    <n v="11"/>
    <m/>
    <s v="G0000117"/>
    <s v="PJM"/>
    <n v="0"/>
    <s v="2019-11-30"/>
    <s v="PJM_E_0092"/>
    <x v="0"/>
    <x v="0"/>
    <x v="0"/>
    <x v="0"/>
  </r>
  <r>
    <n v="2019"/>
    <s v="117"/>
    <s v="4470010"/>
    <m/>
    <n v="0.4"/>
    <s v="1475 - Load Reconciliation for"/>
    <n v="11"/>
    <m/>
    <s v="G0000117"/>
    <s v="PJM"/>
    <n v="0"/>
    <s v="2019-11-01"/>
    <s v="PJM_ER4110"/>
    <x v="0"/>
    <x v="0"/>
    <x v="0"/>
    <x v="0"/>
  </r>
  <r>
    <n v="2019"/>
    <s v="117"/>
    <s v="4470010"/>
    <m/>
    <n v="5.89"/>
    <s v="1475 - Load Reconciliation for"/>
    <n v="11"/>
    <m/>
    <s v="G0000117"/>
    <s v="PJM"/>
    <n v="0"/>
    <s v="2019-11-30"/>
    <s v="PJM_A_4114"/>
    <x v="0"/>
    <x v="0"/>
    <x v="0"/>
    <x v="0"/>
  </r>
  <r>
    <n v="2019"/>
    <s v="117"/>
    <s v="4470010"/>
    <m/>
    <n v="-8.4"/>
    <s v="1475 - Load Reconciliation for"/>
    <n v="11"/>
    <m/>
    <s v="G0000117"/>
    <s v="PJM"/>
    <n v="0"/>
    <s v="2019-11-30"/>
    <s v="PJM_E_0092"/>
    <x v="0"/>
    <x v="0"/>
    <x v="0"/>
    <x v="0"/>
  </r>
  <r>
    <n v="2019"/>
    <s v="117"/>
    <s v="4470010"/>
    <m/>
    <n v="0.32"/>
    <s v="1478 - Load Reconciliation for"/>
    <n v="11"/>
    <m/>
    <s v="G0000117"/>
    <s v="PJM"/>
    <n v="0"/>
    <s v="2019-11-01"/>
    <s v="PJM_ER4110"/>
    <x v="0"/>
    <x v="0"/>
    <x v="0"/>
    <x v="0"/>
  </r>
  <r>
    <n v="2019"/>
    <s v="117"/>
    <s v="4470010"/>
    <m/>
    <n v="3.41"/>
    <s v="1478 - Load Reconciliation for"/>
    <n v="11"/>
    <m/>
    <s v="G0000117"/>
    <s v="PJM"/>
    <n v="0"/>
    <s v="2019-11-30"/>
    <s v="PJM_A_4114"/>
    <x v="0"/>
    <x v="0"/>
    <x v="0"/>
    <x v="0"/>
  </r>
  <r>
    <n v="2019"/>
    <s v="117"/>
    <s v="4470010"/>
    <m/>
    <n v="-18.3"/>
    <s v="1478 - Load Reconciliation for"/>
    <n v="11"/>
    <m/>
    <s v="G0000117"/>
    <s v="PJM"/>
    <n v="0"/>
    <s v="2019-11-30"/>
    <s v="PJM_E_0092"/>
    <x v="0"/>
    <x v="0"/>
    <x v="0"/>
    <x v="0"/>
  </r>
  <r>
    <n v="2019"/>
    <s v="117"/>
    <s v="4470010"/>
    <m/>
    <n v="0.3"/>
    <s v="1490 - Load Reconciliation for"/>
    <n v="11"/>
    <m/>
    <s v="G0000117"/>
    <s v="PJM"/>
    <n v="0"/>
    <s v="2019-11-30"/>
    <s v="PJM_E_0092"/>
    <x v="0"/>
    <x v="0"/>
    <x v="0"/>
    <x v="0"/>
  </r>
  <r>
    <n v="2019"/>
    <s v="117"/>
    <s v="4470010"/>
    <m/>
    <n v="-270169.67"/>
    <s v="1610 - Locational Reliability"/>
    <n v="11"/>
    <m/>
    <s v="G0000117"/>
    <s v="PJM"/>
    <n v="0"/>
    <s v="2019-11-01"/>
    <s v="PJM_ER4110"/>
    <x v="0"/>
    <x v="0"/>
    <x v="0"/>
    <x v="0"/>
  </r>
  <r>
    <n v="2019"/>
    <s v="117"/>
    <s v="4470010"/>
    <m/>
    <n v="270169.67"/>
    <s v="1610 - Locational Reliability"/>
    <n v="11"/>
    <m/>
    <s v="G0000117"/>
    <s v="PJM"/>
    <n v="0"/>
    <s v="2019-11-30"/>
    <s v="PJM_A_4114"/>
    <x v="0"/>
    <x v="0"/>
    <x v="0"/>
    <x v="0"/>
  </r>
  <r>
    <n v="2019"/>
    <s v="117"/>
    <s v="4470010"/>
    <m/>
    <n v="263874.81"/>
    <s v="1610 - Locational Reliability"/>
    <n v="11"/>
    <m/>
    <s v="G0000117"/>
    <s v="PJM"/>
    <n v="0"/>
    <s v="2019-11-30"/>
    <s v="PJM_E_0092"/>
    <x v="0"/>
    <x v="0"/>
    <x v="0"/>
    <x v="0"/>
  </r>
  <r>
    <n v="2019"/>
    <s v="117"/>
    <s v="4470010"/>
    <m/>
    <n v="-91.54"/>
    <s v="1720 - RTO Start-up Cost Recov"/>
    <n v="11"/>
    <m/>
    <s v="G0000117"/>
    <s v="PJM"/>
    <n v="0"/>
    <s v="2019-11-01"/>
    <s v="PJM_ER4110"/>
    <x v="0"/>
    <x v="0"/>
    <x v="0"/>
    <x v="0"/>
  </r>
  <r>
    <n v="2019"/>
    <s v="117"/>
    <s v="4470010"/>
    <m/>
    <n v="97.86"/>
    <s v="1720 - RTO Start-up Cost Recov"/>
    <n v="11"/>
    <m/>
    <s v="G0000117"/>
    <s v="PJM"/>
    <n v="0"/>
    <s v="2019-11-30"/>
    <s v="PJM_A_4114"/>
    <x v="0"/>
    <x v="0"/>
    <x v="0"/>
    <x v="0"/>
  </r>
  <r>
    <n v="2019"/>
    <s v="117"/>
    <s v="4470010"/>
    <m/>
    <n v="95.49"/>
    <s v="1720 - RTO Start-up Cost Recov"/>
    <n v="11"/>
    <m/>
    <s v="G0000117"/>
    <s v="PJM"/>
    <n v="0"/>
    <s v="2019-11-30"/>
    <s v="PJM_E_0092"/>
    <x v="0"/>
    <x v="0"/>
    <x v="0"/>
    <x v="0"/>
  </r>
  <r>
    <n v="2019"/>
    <s v="117"/>
    <s v="4470010"/>
    <m/>
    <n v="-468.72"/>
    <s v="1952 - Deferred Tax Adjustment"/>
    <n v="11"/>
    <m/>
    <s v="G0000117"/>
    <s v="PJM"/>
    <n v="0"/>
    <s v="2019-11-01"/>
    <s v="PJM_ER4110"/>
    <x v="0"/>
    <x v="0"/>
    <x v="0"/>
    <x v="0"/>
  </r>
  <r>
    <n v="2019"/>
    <s v="117"/>
    <s v="4470010"/>
    <m/>
    <n v="469.03"/>
    <s v="1952 - Deferred Tax Adjustment"/>
    <n v="11"/>
    <m/>
    <s v="G0000117"/>
    <s v="PJM"/>
    <n v="0"/>
    <s v="2019-11-30"/>
    <s v="PJM_A_4114"/>
    <x v="0"/>
    <x v="0"/>
    <x v="0"/>
    <x v="0"/>
  </r>
  <r>
    <n v="2019"/>
    <s v="117"/>
    <s v="4470010"/>
    <m/>
    <n v="471.9"/>
    <s v="1952 - Deferred Tax Adjustment"/>
    <n v="11"/>
    <m/>
    <s v="G0000117"/>
    <s v="PJM"/>
    <n v="0"/>
    <s v="2019-11-30"/>
    <s v="PJM_E_0092"/>
    <x v="0"/>
    <x v="0"/>
    <x v="0"/>
    <x v="0"/>
  </r>
  <r>
    <n v="2019"/>
    <s v="117"/>
    <s v="4470010"/>
    <m/>
    <n v="82.46"/>
    <s v="2140 - Non-Firm Point-to-Point"/>
    <n v="11"/>
    <m/>
    <s v="G0000117"/>
    <s v="PJM"/>
    <n v="0"/>
    <s v="2019-11-01"/>
    <s v="PJM_ER4110"/>
    <x v="0"/>
    <x v="0"/>
    <x v="0"/>
    <x v="0"/>
  </r>
  <r>
    <n v="2019"/>
    <s v="117"/>
    <s v="4470010"/>
    <m/>
    <n v="-87.11"/>
    <s v="2140 - Non-Firm Point-to-Point"/>
    <n v="11"/>
    <m/>
    <s v="G0000117"/>
    <s v="PJM"/>
    <n v="0"/>
    <s v="2019-11-30"/>
    <s v="PJM_A_4114"/>
    <x v="0"/>
    <x v="0"/>
    <x v="0"/>
    <x v="0"/>
  </r>
  <r>
    <n v="2019"/>
    <s v="117"/>
    <s v="4470010"/>
    <m/>
    <n v="-84.42"/>
    <s v="2140 - Non-Firm Point-to-Point"/>
    <n v="11"/>
    <m/>
    <s v="G0000117"/>
    <s v="PJM"/>
    <n v="0"/>
    <s v="2019-11-30"/>
    <s v="PJM_E_0092"/>
    <x v="0"/>
    <x v="0"/>
    <x v="0"/>
    <x v="0"/>
  </r>
  <r>
    <n v="2019"/>
    <s v="117"/>
    <s v="4470010"/>
    <m/>
    <n v="-10.33"/>
    <s v="2140A - Adj. to Non-Firm Point"/>
    <n v="11"/>
    <m/>
    <s v="G0000117"/>
    <s v="PJM"/>
    <n v="0"/>
    <s v="2019-11-30"/>
    <s v="PJM_A_4114"/>
    <x v="0"/>
    <x v="0"/>
    <x v="0"/>
    <x v="0"/>
  </r>
  <r>
    <n v="2019"/>
    <s v="117"/>
    <s v="4470010"/>
    <m/>
    <n v="-6810.59"/>
    <s v="2215 - Balancing Transmission"/>
    <n v="11"/>
    <m/>
    <s v="G0000117"/>
    <s v="PJM"/>
    <n v="0"/>
    <s v="2019-11-01"/>
    <s v="PJM_ER4110"/>
    <x v="0"/>
    <x v="0"/>
    <x v="0"/>
    <x v="0"/>
  </r>
  <r>
    <n v="2019"/>
    <s v="117"/>
    <s v="4470010"/>
    <m/>
    <n v="7096.27"/>
    <s v="2215 - Balancing Transmission"/>
    <n v="11"/>
    <m/>
    <s v="G0000117"/>
    <s v="PJM"/>
    <n v="0"/>
    <s v="2019-11-30"/>
    <s v="PJM_A_4114"/>
    <x v="0"/>
    <x v="0"/>
    <x v="0"/>
    <x v="0"/>
  </r>
  <r>
    <n v="2019"/>
    <s v="117"/>
    <s v="4470010"/>
    <m/>
    <n v="8617.82"/>
    <s v="2215 - Balancing Transmission"/>
    <n v="11"/>
    <m/>
    <s v="G0000117"/>
    <s v="PJM"/>
    <n v="0"/>
    <s v="2019-11-30"/>
    <s v="PJM_E_0092"/>
    <x v="0"/>
    <x v="0"/>
    <x v="0"/>
    <x v="0"/>
  </r>
  <r>
    <n v="2019"/>
    <s v="117"/>
    <s v="4470010"/>
    <m/>
    <n v="94.11"/>
    <s v="2215A - Balancing Transmission"/>
    <n v="11"/>
    <m/>
    <s v="G0000117"/>
    <s v="PJM"/>
    <n v="0"/>
    <s v="2019-11-30"/>
    <s v="PJM_A_4114"/>
    <x v="0"/>
    <x v="0"/>
    <x v="0"/>
    <x v="0"/>
  </r>
  <r>
    <n v="2019"/>
    <s v="117"/>
    <s v="4470010"/>
    <m/>
    <n v="4597.4799999999996"/>
    <s v="2220 - Transmission Losses Cre"/>
    <n v="11"/>
    <m/>
    <s v="G0000117"/>
    <s v="PJM"/>
    <n v="0"/>
    <s v="2019-11-01"/>
    <s v="PJM_ER4110"/>
    <x v="0"/>
    <x v="0"/>
    <x v="0"/>
    <x v="0"/>
  </r>
  <r>
    <n v="2019"/>
    <s v="117"/>
    <s v="4470010"/>
    <m/>
    <n v="-4761.12"/>
    <s v="2220 - Transmission Losses Cre"/>
    <n v="11"/>
    <m/>
    <s v="G0000117"/>
    <s v="PJM"/>
    <n v="0"/>
    <s v="2019-11-30"/>
    <s v="PJM_A_4114"/>
    <x v="0"/>
    <x v="0"/>
    <x v="0"/>
    <x v="0"/>
  </r>
  <r>
    <n v="2019"/>
    <s v="117"/>
    <s v="4470010"/>
    <m/>
    <n v="-6933.82"/>
    <s v="2220 - Transmission Losses Cre"/>
    <n v="11"/>
    <m/>
    <s v="G0000117"/>
    <s v="PJM"/>
    <n v="0"/>
    <s v="2019-11-30"/>
    <s v="PJM_E_0092"/>
    <x v="0"/>
    <x v="0"/>
    <x v="0"/>
    <x v="0"/>
  </r>
  <r>
    <n v="2019"/>
    <s v="117"/>
    <s v="4470010"/>
    <m/>
    <n v="-2.98"/>
    <s v="2390 - Fuel Cost Policy Penalt"/>
    <n v="11"/>
    <m/>
    <s v="G0000117"/>
    <s v="PJM"/>
    <n v="0"/>
    <s v="2019-11-30"/>
    <s v="PJM_E_0092"/>
    <x v="0"/>
    <x v="0"/>
    <x v="0"/>
    <x v="0"/>
  </r>
  <r>
    <n v="2019"/>
    <s v="117"/>
    <s v="4470010"/>
    <m/>
    <n v="-5.35"/>
    <s v="2390A - Fuel Cost Policy Penal"/>
    <n v="11"/>
    <m/>
    <s v="G0000117"/>
    <s v="PJM"/>
    <n v="0"/>
    <s v="2019-11-30"/>
    <s v="PJM_A_4114"/>
    <x v="0"/>
    <x v="0"/>
    <x v="0"/>
    <x v="0"/>
  </r>
  <r>
    <n v="2019"/>
    <s v="117"/>
    <s v="4470010"/>
    <m/>
    <n v="0.56000000000000005"/>
    <s v="2415 - Balancing Transmission"/>
    <n v="11"/>
    <m/>
    <s v="G0000117"/>
    <s v="PJM"/>
    <n v="0"/>
    <s v="2019-11-01"/>
    <s v="PJM_ER4110"/>
    <x v="0"/>
    <x v="0"/>
    <x v="0"/>
    <x v="0"/>
  </r>
  <r>
    <n v="2019"/>
    <s v="117"/>
    <s v="4470010"/>
    <m/>
    <n v="22.01"/>
    <s v="2415 - Balancing Transmission"/>
    <n v="11"/>
    <m/>
    <s v="G0000117"/>
    <s v="PJM"/>
    <n v="0"/>
    <s v="2019-11-30"/>
    <s v="PJM_A_4114"/>
    <x v="0"/>
    <x v="0"/>
    <x v="0"/>
    <x v="0"/>
  </r>
  <r>
    <n v="2019"/>
    <s v="117"/>
    <s v="4470010"/>
    <m/>
    <n v="-139.36000000000001"/>
    <s v="2415 - Balancing Transmission"/>
    <n v="11"/>
    <m/>
    <s v="G0000117"/>
    <s v="PJM"/>
    <n v="0"/>
    <s v="2019-11-30"/>
    <s v="PJM_E_0092"/>
    <x v="0"/>
    <x v="0"/>
    <x v="0"/>
    <x v="0"/>
  </r>
  <r>
    <n v="2019"/>
    <s v="117"/>
    <s v="4470010"/>
    <m/>
    <n v="-2.56"/>
    <s v="2420 - Load Reconciliation for"/>
    <n v="11"/>
    <m/>
    <s v="G0000117"/>
    <s v="PJM"/>
    <n v="0"/>
    <s v="2019-11-01"/>
    <s v="PJM_ER4110"/>
    <x v="0"/>
    <x v="0"/>
    <x v="0"/>
    <x v="0"/>
  </r>
  <r>
    <n v="2019"/>
    <s v="117"/>
    <s v="4470010"/>
    <m/>
    <n v="-58.59"/>
    <s v="2420 - Load Reconciliation for"/>
    <n v="11"/>
    <m/>
    <s v="G0000117"/>
    <s v="PJM"/>
    <n v="0"/>
    <s v="2019-11-30"/>
    <s v="PJM_A_4114"/>
    <x v="0"/>
    <x v="0"/>
    <x v="0"/>
    <x v="0"/>
  </r>
  <r>
    <n v="2019"/>
    <s v="117"/>
    <s v="4470010"/>
    <m/>
    <n v="85.2"/>
    <s v="2420 - Load Reconciliation for"/>
    <n v="11"/>
    <m/>
    <s v="G0000117"/>
    <s v="PJM"/>
    <n v="0"/>
    <s v="2019-11-30"/>
    <s v="PJM_E_0092"/>
    <x v="0"/>
    <x v="0"/>
    <x v="0"/>
    <x v="0"/>
  </r>
  <r>
    <n v="2019"/>
    <s v="117"/>
    <s v="4470010"/>
    <m/>
    <n v="26179.45"/>
    <s v="2510 - Auction Revenue Rights"/>
    <n v="11"/>
    <m/>
    <s v="G0000117"/>
    <s v="PJM"/>
    <n v="0"/>
    <s v="2019-11-01"/>
    <s v="PJM_ER4110"/>
    <x v="0"/>
    <x v="0"/>
    <x v="0"/>
    <x v="0"/>
  </r>
  <r>
    <n v="2019"/>
    <s v="117"/>
    <s v="4470010"/>
    <m/>
    <n v="-26179.45"/>
    <s v="2510 - Auction Revenue Rights"/>
    <n v="11"/>
    <m/>
    <s v="G0000117"/>
    <s v="PJM"/>
    <n v="0"/>
    <s v="2019-11-30"/>
    <s v="PJM_A_4114"/>
    <x v="0"/>
    <x v="0"/>
    <x v="0"/>
    <x v="0"/>
  </r>
  <r>
    <n v="2019"/>
    <s v="117"/>
    <s v="4470010"/>
    <m/>
    <n v="-26035.53"/>
    <s v="2510 - Auction Revenue Rights"/>
    <n v="11"/>
    <m/>
    <s v="G0000117"/>
    <s v="PJM"/>
    <n v="0"/>
    <s v="2019-11-30"/>
    <s v="PJM_E_0092"/>
    <x v="0"/>
    <x v="0"/>
    <x v="0"/>
    <x v="0"/>
  </r>
  <r>
    <n v="2019"/>
    <s v="117"/>
    <s v="4470010"/>
    <m/>
    <n v="129.43"/>
    <s v="2640 - ICTR for Transmission E"/>
    <n v="11"/>
    <m/>
    <s v="G0000117"/>
    <s v="PJM"/>
    <n v="0"/>
    <s v="2019-11-01"/>
    <s v="PJM_ER4110"/>
    <x v="0"/>
    <x v="0"/>
    <x v="0"/>
    <x v="0"/>
  </r>
  <r>
    <n v="2019"/>
    <s v="117"/>
    <s v="4470010"/>
    <m/>
    <n v="-130.44999999999999"/>
    <s v="2640 - ICTR for Transmission E"/>
    <n v="11"/>
    <m/>
    <s v="G0000117"/>
    <s v="PJM"/>
    <n v="0"/>
    <s v="2019-11-30"/>
    <s v="PJM_A_4114"/>
    <x v="0"/>
    <x v="0"/>
    <x v="0"/>
    <x v="0"/>
  </r>
  <r>
    <n v="2019"/>
    <s v="117"/>
    <s v="4470010"/>
    <m/>
    <n v="-127.44"/>
    <s v="2640 - ICTR for Transmission E"/>
    <n v="11"/>
    <m/>
    <s v="G0000117"/>
    <s v="PJM"/>
    <n v="0"/>
    <s v="2019-11-30"/>
    <s v="PJM_E_0092"/>
    <x v="0"/>
    <x v="0"/>
    <x v="0"/>
    <x v="0"/>
  </r>
  <r>
    <n v="2019"/>
    <s v="117"/>
    <s v="4470010"/>
    <m/>
    <n v="9.75"/>
    <s v="2661 - Capacity Resource Defic"/>
    <n v="11"/>
    <m/>
    <s v="G0000117"/>
    <s v="PJM"/>
    <n v="0"/>
    <s v="2019-11-01"/>
    <s v="PJM_ER4110"/>
    <x v="0"/>
    <x v="0"/>
    <x v="0"/>
    <x v="0"/>
  </r>
  <r>
    <n v="2019"/>
    <s v="117"/>
    <s v="4470010"/>
    <m/>
    <n v="-9.85"/>
    <s v="2661 - Capacity Resource Defic"/>
    <n v="11"/>
    <m/>
    <s v="G0000117"/>
    <s v="PJM"/>
    <n v="0"/>
    <s v="2019-11-30"/>
    <s v="PJM_A_4114"/>
    <x v="0"/>
    <x v="0"/>
    <x v="0"/>
    <x v="0"/>
  </r>
  <r>
    <n v="2019"/>
    <s v="117"/>
    <s v="4470010"/>
    <m/>
    <n v="-18.82"/>
    <s v="2661 - Capacity Resource Defic"/>
    <n v="11"/>
    <m/>
    <s v="G0000117"/>
    <s v="PJM"/>
    <n v="0"/>
    <s v="2019-11-30"/>
    <s v="PJM_E_0092"/>
    <x v="0"/>
    <x v="0"/>
    <x v="0"/>
    <x v="0"/>
  </r>
  <r>
    <n v="2019"/>
    <s v="117"/>
    <s v="4470010"/>
    <m/>
    <n v="274.7"/>
    <s v="Broker Comm - Actual"/>
    <n v="11"/>
    <m/>
    <s v="G0000117"/>
    <s v="AMRX2"/>
    <n v="0"/>
    <s v="2019-11-30"/>
    <s v="CA0420"/>
    <x v="0"/>
    <x v="0"/>
    <x v="1"/>
    <x v="0"/>
  </r>
  <r>
    <n v="2019"/>
    <s v="117"/>
    <s v="4470010"/>
    <m/>
    <n v="310.93"/>
    <s v="Broker Comm - Actual"/>
    <n v="11"/>
    <m/>
    <s v="G0000117"/>
    <s v="APBE2"/>
    <n v="0"/>
    <s v="2019-11-30"/>
    <s v="CA0420"/>
    <x v="0"/>
    <x v="0"/>
    <x v="2"/>
    <x v="0"/>
  </r>
  <r>
    <n v="2019"/>
    <s v="117"/>
    <s v="4470010"/>
    <m/>
    <n v="427.01"/>
    <s v="Broker Comm - Actual"/>
    <n v="11"/>
    <m/>
    <s v="G0000117"/>
    <s v="EVOF2"/>
    <n v="0"/>
    <s v="2019-11-30"/>
    <s v="CA0420"/>
    <x v="0"/>
    <x v="0"/>
    <x v="3"/>
    <x v="0"/>
  </r>
  <r>
    <n v="2019"/>
    <s v="117"/>
    <s v="4470010"/>
    <m/>
    <n v="669.14"/>
    <s v="Broker Comm - Actual"/>
    <n v="11"/>
    <m/>
    <s v="G0000117"/>
    <s v="ICET2"/>
    <n v="0"/>
    <s v="2019-11-30"/>
    <s v="CA0420"/>
    <x v="0"/>
    <x v="0"/>
    <x v="13"/>
    <x v="0"/>
  </r>
  <r>
    <n v="2019"/>
    <s v="117"/>
    <s v="4470010"/>
    <m/>
    <n v="170.55"/>
    <s v="Broker Comm - Actual"/>
    <n v="11"/>
    <m/>
    <s v="G0000117"/>
    <s v="IVGE2"/>
    <n v="0"/>
    <s v="2019-11-30"/>
    <s v="CA0420"/>
    <x v="0"/>
    <x v="0"/>
    <x v="4"/>
    <x v="0"/>
  </r>
  <r>
    <n v="2019"/>
    <s v="117"/>
    <s v="4470010"/>
    <m/>
    <n v="456.22"/>
    <s v="Broker Comm - Actual"/>
    <n v="11"/>
    <m/>
    <s v="G0000117"/>
    <s v="PREE2"/>
    <n v="0"/>
    <s v="2019-11-30"/>
    <s v="CA0420"/>
    <x v="0"/>
    <x v="0"/>
    <x v="5"/>
    <x v="0"/>
  </r>
  <r>
    <n v="2019"/>
    <s v="117"/>
    <s v="4470010"/>
    <m/>
    <n v="39.01"/>
    <s v="Broker Comm - Actual"/>
    <n v="11"/>
    <m/>
    <s v="G0000117"/>
    <s v="SPSR2"/>
    <n v="0"/>
    <s v="2019-11-30"/>
    <s v="CA0420"/>
    <x v="0"/>
    <x v="0"/>
    <x v="6"/>
    <x v="0"/>
  </r>
  <r>
    <n v="2019"/>
    <s v="117"/>
    <s v="4470010"/>
    <m/>
    <n v="267.64999999999998"/>
    <s v="Broker Comm - Actual"/>
    <n v="11"/>
    <m/>
    <s v="G0000117"/>
    <s v="TRED2"/>
    <n v="0"/>
    <s v="2019-11-30"/>
    <s v="CA0420"/>
    <x v="0"/>
    <x v="0"/>
    <x v="14"/>
    <x v="0"/>
  </r>
  <r>
    <n v="2019"/>
    <s v="117"/>
    <s v="4470010"/>
    <m/>
    <n v="-0.21"/>
    <s v="PJM (PAR) Adjustments"/>
    <n v="11"/>
    <m/>
    <s v="G0000117"/>
    <s v="PJM"/>
    <n v="0"/>
    <s v="2019-11-30"/>
    <s v="PJMMISCPAR"/>
    <x v="0"/>
    <x v="0"/>
    <x v="0"/>
    <x v="0"/>
  </r>
  <r>
    <n v="2019"/>
    <s v="117"/>
    <s v="4470010"/>
    <m/>
    <n v="0"/>
    <s v="PJM (PAR) Adjustments"/>
    <n v="11"/>
    <s v="KWH"/>
    <s v="G0000117"/>
    <s v="PJM"/>
    <n v="169020"/>
    <s v="2019-11-30"/>
    <s v="PJM_PAR_A"/>
    <x v="0"/>
    <x v="0"/>
    <x v="0"/>
    <x v="0"/>
  </r>
  <r>
    <n v="2019"/>
    <s v="117"/>
    <s v="4470010"/>
    <m/>
    <n v="0"/>
    <s v="PJM (PAR) Adjustments"/>
    <n v="11"/>
    <s v="KWH"/>
    <s v="G0000117"/>
    <s v="PJM"/>
    <n v="-378098"/>
    <s v="2019-11-30"/>
    <s v="PJM_PAR_E"/>
    <x v="0"/>
    <x v="0"/>
    <x v="0"/>
    <x v="0"/>
  </r>
  <r>
    <n v="2019"/>
    <s v="117"/>
    <s v="4470027"/>
    <m/>
    <n v="44875.34"/>
    <s v="Dedicated East Sales"/>
    <n v="11"/>
    <s v="KWH"/>
    <s v="G0000117"/>
    <s v="COOH2"/>
    <n v="1499609"/>
    <s v="2019-11-01"/>
    <s v="DEDE_E"/>
    <x v="0"/>
    <x v="1"/>
    <x v="16"/>
    <x v="1"/>
  </r>
  <r>
    <n v="2019"/>
    <s v="117"/>
    <s v="4470027"/>
    <m/>
    <n v="-44875.34"/>
    <s v="Dedicated East Sales"/>
    <n v="11"/>
    <s v="KWH"/>
    <s v="G0000117"/>
    <s v="COOH2"/>
    <n v="-1499609"/>
    <s v="2019-11-30"/>
    <s v="DEDE_A"/>
    <x v="0"/>
    <x v="1"/>
    <x v="16"/>
    <x v="1"/>
  </r>
  <r>
    <n v="2019"/>
    <s v="117"/>
    <s v="4470027"/>
    <m/>
    <n v="-59769.24"/>
    <s v="Dedicated East Sales"/>
    <n v="11"/>
    <s v="KWH"/>
    <s v="G0000117"/>
    <s v="COOH2"/>
    <n v="-1963501"/>
    <s v="2019-11-30"/>
    <s v="DEDE_E"/>
    <x v="0"/>
    <x v="1"/>
    <x v="16"/>
    <x v="1"/>
  </r>
  <r>
    <n v="2019"/>
    <s v="117"/>
    <s v="4470027"/>
    <m/>
    <n v="116789.16"/>
    <s v="Dedicated East Sales"/>
    <n v="11"/>
    <s v="KWH"/>
    <s v="G0000117"/>
    <s v="VANC2"/>
    <n v="3945784"/>
    <s v="2019-11-01"/>
    <s v="DEDE_E"/>
    <x v="0"/>
    <x v="1"/>
    <x v="17"/>
    <x v="2"/>
  </r>
  <r>
    <n v="2019"/>
    <s v="117"/>
    <s v="4470027"/>
    <m/>
    <n v="-116789.16"/>
    <s v="Dedicated East Sales"/>
    <n v="11"/>
    <s v="KWH"/>
    <s v="G0000117"/>
    <s v="VANC2"/>
    <n v="-3945784"/>
    <s v="2019-11-30"/>
    <s v="DEDE_A"/>
    <x v="0"/>
    <x v="1"/>
    <x v="17"/>
    <x v="2"/>
  </r>
  <r>
    <n v="2019"/>
    <s v="117"/>
    <s v="4470027"/>
    <m/>
    <n v="-140988.62"/>
    <s v="Dedicated East Sales"/>
    <n v="11"/>
    <s v="KWH"/>
    <s v="G0000117"/>
    <s v="VANC2"/>
    <n v="-4740961"/>
    <s v="2019-11-30"/>
    <s v="DEDE_E"/>
    <x v="0"/>
    <x v="1"/>
    <x v="17"/>
    <x v="2"/>
  </r>
  <r>
    <n v="2019"/>
    <s v="117"/>
    <s v="4470033"/>
    <m/>
    <n v="65736.710000000006"/>
    <s v="Dedicated East Sales"/>
    <n v="11"/>
    <m/>
    <s v="G0000117"/>
    <s v="COOH2"/>
    <n v="0"/>
    <s v="2019-11-01"/>
    <s v="DEDE_E"/>
    <x v="1"/>
    <x v="1"/>
    <x v="16"/>
    <x v="1"/>
  </r>
  <r>
    <n v="2019"/>
    <s v="117"/>
    <s v="4470033"/>
    <m/>
    <n v="-65736.710000000006"/>
    <s v="Dedicated East Sales"/>
    <n v="11"/>
    <m/>
    <s v="G0000117"/>
    <s v="COOH2"/>
    <n v="0"/>
    <s v="2019-11-30"/>
    <s v="DEDE_A"/>
    <x v="1"/>
    <x v="1"/>
    <x v="16"/>
    <x v="1"/>
  </r>
  <r>
    <n v="2019"/>
    <s v="117"/>
    <s v="4470033"/>
    <m/>
    <n v="-74466.61"/>
    <s v="Dedicated East Sales"/>
    <n v="11"/>
    <m/>
    <s v="G0000117"/>
    <s v="COOH2"/>
    <n v="0"/>
    <s v="2019-11-30"/>
    <s v="DEDE_E"/>
    <x v="1"/>
    <x v="1"/>
    <x v="16"/>
    <x v="1"/>
  </r>
  <r>
    <n v="2019"/>
    <s v="117"/>
    <s v="4470033"/>
    <m/>
    <n v="160446.54"/>
    <s v="Dedicated East Sales"/>
    <n v="11"/>
    <m/>
    <s v="G0000117"/>
    <s v="VANC2"/>
    <n v="0"/>
    <s v="2019-11-01"/>
    <s v="DEDE_E"/>
    <x v="1"/>
    <x v="1"/>
    <x v="17"/>
    <x v="2"/>
  </r>
  <r>
    <n v="2019"/>
    <s v="117"/>
    <s v="4470033"/>
    <m/>
    <n v="-160446.54"/>
    <s v="Dedicated East Sales"/>
    <n v="11"/>
    <m/>
    <s v="G0000117"/>
    <s v="VANC2"/>
    <n v="0"/>
    <s v="2019-11-30"/>
    <s v="DEDE_A"/>
    <x v="1"/>
    <x v="1"/>
    <x v="17"/>
    <x v="2"/>
  </r>
  <r>
    <n v="2019"/>
    <s v="117"/>
    <s v="4470033"/>
    <m/>
    <n v="-176887.61"/>
    <s v="Dedicated East Sales"/>
    <n v="11"/>
    <m/>
    <s v="G0000117"/>
    <s v="VANC2"/>
    <n v="0"/>
    <s v="2019-11-30"/>
    <s v="DEDE_E"/>
    <x v="1"/>
    <x v="1"/>
    <x v="17"/>
    <x v="2"/>
  </r>
  <r>
    <n v="2019"/>
    <s v="117"/>
    <s v="4470082"/>
    <m/>
    <n v="264.68"/>
    <s v="Mizuho - Power - Comm &amp; Fees"/>
    <n v="11"/>
    <m/>
    <s v="G0000117"/>
    <s v="MSUI2"/>
    <n v="0"/>
    <s v="2019-11-30"/>
    <s v="MIZ_FUT"/>
    <x v="0"/>
    <x v="0"/>
    <x v="18"/>
    <x v="0"/>
  </r>
  <r>
    <n v="2019"/>
    <s v="117"/>
    <s v="4470082"/>
    <m/>
    <n v="38307.730000000003"/>
    <s v="Mizuho- Power- Gains &amp; Losses"/>
    <n v="11"/>
    <m/>
    <s v="G0000117"/>
    <s v="MSUI2"/>
    <n v="0"/>
    <s v="2019-11-30"/>
    <s v="MIZ_FUT"/>
    <x v="0"/>
    <x v="0"/>
    <x v="18"/>
    <x v="0"/>
  </r>
  <r>
    <n v="2019"/>
    <s v="117"/>
    <s v="4470082"/>
    <m/>
    <n v="-40750.339999999997"/>
    <s v="RBC &amp; Mizuho Power Accruals"/>
    <n v="11"/>
    <m/>
    <s v="G0000117"/>
    <s v="MSUI2"/>
    <n v="0"/>
    <s v="2019-11-30"/>
    <s v="RBC_MIZ_A"/>
    <x v="0"/>
    <x v="0"/>
    <x v="18"/>
    <x v="0"/>
  </r>
  <r>
    <n v="2019"/>
    <s v="117"/>
    <s v="4470082"/>
    <m/>
    <n v="35027.89"/>
    <s v="RBC &amp; Mizuho Power Accruals"/>
    <n v="11"/>
    <m/>
    <s v="G0000117"/>
    <s v="MSUI2"/>
    <n v="0"/>
    <s v="2019-11-30"/>
    <s v="RBC_MIZ_E"/>
    <x v="0"/>
    <x v="0"/>
    <x v="18"/>
    <x v="0"/>
  </r>
  <r>
    <n v="2019"/>
    <s v="117"/>
    <s v="4470082"/>
    <m/>
    <n v="-33660.629999999997"/>
    <s v="RBC &amp; Mizuho Power Accruals"/>
    <n v="11"/>
    <m/>
    <s v="G0000117"/>
    <s v="RBCC2"/>
    <n v="0"/>
    <s v="2019-11-30"/>
    <s v="RBC_MIZ_A"/>
    <x v="0"/>
    <x v="0"/>
    <x v="19"/>
    <x v="0"/>
  </r>
  <r>
    <n v="2019"/>
    <s v="117"/>
    <s v="4470082"/>
    <m/>
    <n v="7960.24"/>
    <s v="RBC &amp; Mizuho Power Accruals"/>
    <n v="11"/>
    <m/>
    <s v="G0000117"/>
    <s v="RBCC2"/>
    <n v="0"/>
    <s v="2019-11-30"/>
    <s v="RBC_MIZ_E"/>
    <x v="0"/>
    <x v="0"/>
    <x v="19"/>
    <x v="0"/>
  </r>
  <r>
    <n v="2019"/>
    <s v="117"/>
    <s v="4470082"/>
    <m/>
    <n v="-66960.490000000005"/>
    <s v="RBC &amp; Mizuho Power Accruals"/>
    <n v="11"/>
    <m/>
    <s v="G0000117"/>
    <s v="WELF2"/>
    <n v="0"/>
    <s v="2019-11-30"/>
    <s v="RBC_MIZ_A"/>
    <x v="0"/>
    <x v="0"/>
    <x v="20"/>
    <x v="0"/>
  </r>
  <r>
    <n v="2019"/>
    <s v="117"/>
    <s v="4470082"/>
    <m/>
    <n v="72975.600000000006"/>
    <s v="RBC &amp; Mizuho Power Accruals"/>
    <n v="11"/>
    <m/>
    <s v="G0000117"/>
    <s v="WELF2"/>
    <n v="0"/>
    <s v="2019-11-30"/>
    <s v="RBC_MIZ_E"/>
    <x v="0"/>
    <x v="0"/>
    <x v="20"/>
    <x v="0"/>
  </r>
  <r>
    <n v="2019"/>
    <s v="117"/>
    <s v="4470082"/>
    <m/>
    <n v="49.41"/>
    <s v="RBC - Power - Comm &amp; Fees"/>
    <n v="11"/>
    <m/>
    <s v="G0000117"/>
    <s v="RBCC2"/>
    <n v="0"/>
    <s v="2019-11-30"/>
    <s v="RBC_FUT"/>
    <x v="0"/>
    <x v="0"/>
    <x v="19"/>
    <x v="0"/>
  </r>
  <r>
    <n v="2019"/>
    <s v="117"/>
    <s v="4470082"/>
    <m/>
    <n v="32033.119999999999"/>
    <s v="RBC - Power - Gains &amp; Losses"/>
    <n v="11"/>
    <m/>
    <s v="G0000117"/>
    <s v="RBCC2"/>
    <n v="0"/>
    <s v="2019-11-30"/>
    <s v="RBC_FUT"/>
    <x v="0"/>
    <x v="0"/>
    <x v="19"/>
    <x v="0"/>
  </r>
  <r>
    <n v="2019"/>
    <s v="117"/>
    <s v="4470082"/>
    <m/>
    <n v="0"/>
    <s v="Revise allocation methodology."/>
    <n v="11"/>
    <m/>
    <s v="G0000117"/>
    <s v="MSUI2"/>
    <n v="0"/>
    <s v="2019-11-30"/>
    <s v="BRKR_MLR"/>
    <x v="0"/>
    <x v="0"/>
    <x v="18"/>
    <x v="0"/>
  </r>
  <r>
    <n v="2019"/>
    <s v="117"/>
    <s v="4470082"/>
    <m/>
    <n v="0"/>
    <s v="Revise allocation methodology."/>
    <n v="11"/>
    <m/>
    <s v="G0000117"/>
    <s v="RBCC2"/>
    <n v="0"/>
    <s v="2019-11-30"/>
    <s v="BRKR_MLR"/>
    <x v="0"/>
    <x v="0"/>
    <x v="19"/>
    <x v="0"/>
  </r>
  <r>
    <n v="2019"/>
    <s v="117"/>
    <s v="4470082"/>
    <m/>
    <n v="0"/>
    <s v="Revise allocation methodology."/>
    <n v="11"/>
    <m/>
    <s v="G0000117"/>
    <s v="WELF2"/>
    <n v="0"/>
    <s v="2019-11-30"/>
    <s v="BRKR_MLR"/>
    <x v="0"/>
    <x v="0"/>
    <x v="20"/>
    <x v="0"/>
  </r>
  <r>
    <n v="2019"/>
    <s v="117"/>
    <s v="4470082"/>
    <m/>
    <n v="9186.09"/>
    <s v="SWAPS"/>
    <n v="11"/>
    <s v="KWH"/>
    <s v="G0000117"/>
    <s v="CEI"/>
    <n v="0"/>
    <s v="2019-11-30"/>
    <s v="OFFSYS_A"/>
    <x v="0"/>
    <x v="0"/>
    <x v="21"/>
    <x v="0"/>
  </r>
  <r>
    <n v="2019"/>
    <s v="117"/>
    <s v="4470082"/>
    <m/>
    <n v="7904.31"/>
    <s v="SWAPS"/>
    <n v="11"/>
    <s v="KWH"/>
    <s v="G0000117"/>
    <s v="CEI"/>
    <n v="0"/>
    <s v="2019-11-30"/>
    <s v="OFFSYS_E"/>
    <x v="0"/>
    <x v="0"/>
    <x v="21"/>
    <x v="0"/>
  </r>
  <r>
    <n v="2019"/>
    <s v="117"/>
    <s v="4470082"/>
    <m/>
    <n v="27994.92"/>
    <s v="SWAPS"/>
    <n v="11"/>
    <s v="KWH"/>
    <s v="G0000117"/>
    <s v="MSCG"/>
    <n v="0"/>
    <s v="2019-11-30"/>
    <s v="OFFSYS_A"/>
    <x v="0"/>
    <x v="0"/>
    <x v="22"/>
    <x v="0"/>
  </r>
  <r>
    <n v="2019"/>
    <s v="117"/>
    <s v="4470082"/>
    <m/>
    <n v="35108.300000000003"/>
    <s v="SWAPS"/>
    <n v="11"/>
    <s v="KWH"/>
    <s v="G0000117"/>
    <s v="MSCG"/>
    <n v="0"/>
    <s v="2019-11-30"/>
    <s v="OFFSYS_E"/>
    <x v="0"/>
    <x v="0"/>
    <x v="22"/>
    <x v="0"/>
  </r>
  <r>
    <n v="2019"/>
    <s v="117"/>
    <s v="4470082"/>
    <m/>
    <n v="4170.6099999999997"/>
    <s v="WELF - Power - Comm &amp; Fees"/>
    <n v="11"/>
    <m/>
    <s v="G0000117"/>
    <s v="WELF2"/>
    <n v="0"/>
    <s v="2019-11-30"/>
    <s v="WEL_FUT"/>
    <x v="0"/>
    <x v="0"/>
    <x v="20"/>
    <x v="0"/>
  </r>
  <r>
    <n v="2019"/>
    <s v="117"/>
    <s v="4470082"/>
    <m/>
    <n v="52253.5"/>
    <s v="WELF - Power - Gains &amp; Losses"/>
    <n v="11"/>
    <m/>
    <s v="G0000117"/>
    <s v="WELF2"/>
    <n v="0"/>
    <s v="2019-11-30"/>
    <s v="WEL_FUT"/>
    <x v="0"/>
    <x v="0"/>
    <x v="20"/>
    <x v="0"/>
  </r>
  <r>
    <n v="2019"/>
    <s v="117"/>
    <s v="4470089"/>
    <m/>
    <n v="190089.24"/>
    <s v="1200 - Day-ahead Spot Market E"/>
    <n v="11"/>
    <s v="KWH"/>
    <s v="G0000117"/>
    <s v="PJM"/>
    <n v="0"/>
    <s v="2019-11-01"/>
    <s v="CA0044-D"/>
    <x v="0"/>
    <x v="0"/>
    <x v="0"/>
    <x v="0"/>
  </r>
  <r>
    <n v="2019"/>
    <s v="117"/>
    <s v="4470089"/>
    <m/>
    <n v="-42558.23"/>
    <s v="1200 - Day-ahead Spot Market E"/>
    <n v="11"/>
    <s v="KWH"/>
    <s v="G0000117"/>
    <s v="PJM"/>
    <n v="0"/>
    <s v="2019-11-30"/>
    <s v="CA0044-D"/>
    <x v="0"/>
    <x v="0"/>
    <x v="0"/>
    <x v="0"/>
  </r>
  <r>
    <n v="2019"/>
    <s v="117"/>
    <s v="4470089"/>
    <m/>
    <n v="-137728.23000000001"/>
    <s v="1200 - Day-ahead Spot Market E"/>
    <n v="11"/>
    <s v="KWH"/>
    <s v="G0000117"/>
    <s v="PJM"/>
    <n v="0"/>
    <s v="2019-11-30"/>
    <s v="CA0048"/>
    <x v="0"/>
    <x v="0"/>
    <x v="0"/>
    <x v="0"/>
  </r>
  <r>
    <n v="2019"/>
    <s v="117"/>
    <s v="4470089"/>
    <m/>
    <n v="26693.49"/>
    <s v="1205 - Balancing Spot Market E"/>
    <n v="11"/>
    <s v="KWH"/>
    <s v="G0000117"/>
    <s v="PJM"/>
    <n v="0"/>
    <s v="2019-11-01"/>
    <s v="CA0044-D"/>
    <x v="0"/>
    <x v="0"/>
    <x v="0"/>
    <x v="0"/>
  </r>
  <r>
    <n v="2019"/>
    <s v="117"/>
    <s v="4470089"/>
    <m/>
    <n v="1380.8"/>
    <s v="1205 - Balancing Spot Market E"/>
    <n v="11"/>
    <s v="KWH"/>
    <s v="G0000117"/>
    <s v="PJM"/>
    <n v="0"/>
    <s v="2019-11-30"/>
    <s v="CA0044-D"/>
    <x v="0"/>
    <x v="0"/>
    <x v="0"/>
    <x v="0"/>
  </r>
  <r>
    <n v="2019"/>
    <s v="117"/>
    <s v="4470089"/>
    <m/>
    <n v="-11238.02"/>
    <s v="1205 - Balancing Spot Market E"/>
    <n v="11"/>
    <s v="KWH"/>
    <s v="G0000117"/>
    <s v="PJM"/>
    <n v="0"/>
    <s v="2019-11-30"/>
    <s v="CA0048"/>
    <x v="0"/>
    <x v="0"/>
    <x v="0"/>
    <x v="0"/>
  </r>
  <r>
    <n v="2019"/>
    <s v="117"/>
    <s v="4470098"/>
    <m/>
    <n v="13"/>
    <s v="1242 - Day-Ahead Load Response"/>
    <n v="11"/>
    <m/>
    <s v="G0000117"/>
    <s v="PJM"/>
    <n v="0"/>
    <s v="2019-11-30"/>
    <s v="PJM_A_4083"/>
    <x v="0"/>
    <x v="0"/>
    <x v="0"/>
    <x v="0"/>
  </r>
  <r>
    <n v="2019"/>
    <s v="117"/>
    <s v="4470098"/>
    <m/>
    <n v="4.3"/>
    <s v="1243 - Real-Time Load Response"/>
    <n v="11"/>
    <m/>
    <s v="G0000117"/>
    <s v="PJM"/>
    <n v="0"/>
    <s v="2019-11-30"/>
    <s v="PJM_A_4083"/>
    <x v="0"/>
    <x v="0"/>
    <x v="0"/>
    <x v="0"/>
  </r>
  <r>
    <n v="2019"/>
    <s v="117"/>
    <s v="4470098"/>
    <m/>
    <n v="5235.47"/>
    <s v="1362 - Non-Synchronized Reserv"/>
    <n v="11"/>
    <m/>
    <s v="G0000117"/>
    <s v="PJM"/>
    <n v="0"/>
    <s v="2019-11-30"/>
    <s v="PJM_A_4083"/>
    <x v="0"/>
    <x v="0"/>
    <x v="0"/>
    <x v="0"/>
  </r>
  <r>
    <n v="2019"/>
    <s v="117"/>
    <s v="4470098"/>
    <m/>
    <n v="-21991.49"/>
    <s v="1362A - Non-Synchronized Reser"/>
    <n v="11"/>
    <m/>
    <s v="G0000117"/>
    <s v="PJM"/>
    <n v="0"/>
    <s v="2019-11-30"/>
    <s v="PJM_A_4083"/>
    <x v="0"/>
    <x v="0"/>
    <x v="0"/>
    <x v="0"/>
  </r>
  <r>
    <n v="2019"/>
    <s v="117"/>
    <s v="4470098"/>
    <m/>
    <n v="-326.92"/>
    <s v="1370 - Day-Ahead Operating Res"/>
    <n v="11"/>
    <m/>
    <s v="G0000117"/>
    <s v="PJM"/>
    <n v="0"/>
    <s v="2019-11-01"/>
    <s v="PJM_ER4078"/>
    <x v="0"/>
    <x v="0"/>
    <x v="0"/>
    <x v="0"/>
  </r>
  <r>
    <n v="2019"/>
    <s v="117"/>
    <s v="4470098"/>
    <m/>
    <n v="290.52999999999997"/>
    <s v="1370 - Day-Ahead Operating Res"/>
    <n v="11"/>
    <m/>
    <s v="G0000117"/>
    <s v="PJM"/>
    <n v="0"/>
    <s v="2019-11-30"/>
    <s v="PJM_A_4083"/>
    <x v="0"/>
    <x v="0"/>
    <x v="0"/>
    <x v="0"/>
  </r>
  <r>
    <n v="2019"/>
    <s v="117"/>
    <s v="4470098"/>
    <m/>
    <n v="185.76"/>
    <s v="1370 - Day-Ahead Operating Res"/>
    <n v="11"/>
    <m/>
    <s v="G0000117"/>
    <s v="PJM"/>
    <n v="0"/>
    <s v="2019-11-30"/>
    <s v="PJM_E_8774"/>
    <x v="0"/>
    <x v="0"/>
    <x v="0"/>
    <x v="0"/>
  </r>
  <r>
    <n v="2019"/>
    <s v="117"/>
    <s v="4470098"/>
    <m/>
    <n v="-1979.65"/>
    <s v="1375 - Balancing Operating Res"/>
    <n v="11"/>
    <m/>
    <s v="G0000117"/>
    <s v="PJM"/>
    <n v="0"/>
    <s v="2019-11-01"/>
    <s v="PJM_ER4078"/>
    <x v="0"/>
    <x v="0"/>
    <x v="0"/>
    <x v="0"/>
  </r>
  <r>
    <n v="2019"/>
    <s v="117"/>
    <s v="4470098"/>
    <m/>
    <n v="2017.08"/>
    <s v="1375 - Balancing Operating Res"/>
    <n v="11"/>
    <m/>
    <s v="G0000117"/>
    <s v="PJM"/>
    <n v="0"/>
    <s v="2019-11-30"/>
    <s v="PJM_A_4083"/>
    <x v="0"/>
    <x v="0"/>
    <x v="0"/>
    <x v="0"/>
  </r>
  <r>
    <n v="2019"/>
    <s v="117"/>
    <s v="4470098"/>
    <m/>
    <n v="677.9"/>
    <s v="1375 - Balancing Operating Res"/>
    <n v="11"/>
    <m/>
    <s v="G0000117"/>
    <s v="PJM"/>
    <n v="0"/>
    <s v="2019-11-30"/>
    <s v="PJM_E_8774"/>
    <x v="0"/>
    <x v="0"/>
    <x v="0"/>
    <x v="0"/>
  </r>
  <r>
    <n v="2019"/>
    <s v="117"/>
    <s v="4470098"/>
    <m/>
    <n v="-50.03"/>
    <s v="1375A - Adj. to Balancing Oper"/>
    <n v="11"/>
    <m/>
    <s v="G0000117"/>
    <s v="PJM"/>
    <n v="0"/>
    <s v="2019-11-30"/>
    <s v="PJM_A_4083"/>
    <x v="0"/>
    <x v="0"/>
    <x v="0"/>
    <x v="0"/>
  </r>
  <r>
    <n v="2019"/>
    <s v="117"/>
    <s v="4470098"/>
    <m/>
    <n v="-0.05"/>
    <s v="1376 - Balancing Operating Res"/>
    <n v="11"/>
    <m/>
    <s v="G0000117"/>
    <s v="PJM"/>
    <n v="0"/>
    <s v="2019-11-30"/>
    <s v="PJM_A_4083"/>
    <x v="0"/>
    <x v="0"/>
    <x v="0"/>
    <x v="0"/>
  </r>
  <r>
    <n v="2019"/>
    <s v="117"/>
    <s v="4470098"/>
    <m/>
    <n v="-1081.79"/>
    <s v="2370 - Day-Ahead Operating Res"/>
    <n v="11"/>
    <m/>
    <s v="G0000117"/>
    <s v="PJM"/>
    <n v="0"/>
    <s v="2019-11-30"/>
    <s v="PJM_E_8774"/>
    <x v="0"/>
    <x v="0"/>
    <x v="0"/>
    <x v="0"/>
  </r>
  <r>
    <n v="2019"/>
    <s v="117"/>
    <s v="4470099"/>
    <m/>
    <n v="267604.75"/>
    <s v="2600 - RPM Auction Credit"/>
    <n v="11"/>
    <m/>
    <s v="G0000117"/>
    <s v="PJM"/>
    <n v="0"/>
    <s v="2019-11-01"/>
    <s v="PJM_ER4078"/>
    <x v="1"/>
    <x v="0"/>
    <x v="0"/>
    <x v="0"/>
  </r>
  <r>
    <n v="2019"/>
    <s v="117"/>
    <s v="4470099"/>
    <m/>
    <n v="-286060.25"/>
    <s v="2600 - RPM Auction Credit"/>
    <n v="11"/>
    <m/>
    <s v="G0000117"/>
    <s v="PJM"/>
    <n v="0"/>
    <s v="2019-11-30"/>
    <s v="PJM_A_4083"/>
    <x v="1"/>
    <x v="0"/>
    <x v="0"/>
    <x v="0"/>
  </r>
  <r>
    <n v="2019"/>
    <s v="117"/>
    <s v="4470099"/>
    <m/>
    <n v="-276832.5"/>
    <s v="2600 - RPM Auction Credit"/>
    <n v="11"/>
    <m/>
    <s v="G0000117"/>
    <s v="PJM"/>
    <n v="0"/>
    <s v="2019-11-30"/>
    <s v="PJM_E_8774"/>
    <x v="1"/>
    <x v="0"/>
    <x v="0"/>
    <x v="0"/>
  </r>
  <r>
    <n v="2019"/>
    <s v="117"/>
    <s v="4470100"/>
    <m/>
    <n v="35488.39"/>
    <s v="2211 - Transmission Congestion"/>
    <n v="11"/>
    <m/>
    <s v="G0000117"/>
    <s v="PJM"/>
    <n v="0"/>
    <s v="2019-11-01"/>
    <s v="PJM_ER4078"/>
    <x v="0"/>
    <x v="0"/>
    <x v="0"/>
    <x v="0"/>
  </r>
  <r>
    <n v="2019"/>
    <s v="117"/>
    <s v="4470100"/>
    <m/>
    <n v="-36765.730000000003"/>
    <s v="2211 - Transmission Congestion"/>
    <n v="11"/>
    <m/>
    <s v="G0000117"/>
    <s v="PJM"/>
    <n v="0"/>
    <s v="2019-11-30"/>
    <s v="PJM_A_4083"/>
    <x v="0"/>
    <x v="0"/>
    <x v="0"/>
    <x v="0"/>
  </r>
  <r>
    <n v="2019"/>
    <s v="117"/>
    <s v="4470100"/>
    <m/>
    <n v="-6252.76"/>
    <s v="2211 - Transmission Congestion"/>
    <n v="11"/>
    <m/>
    <s v="G0000117"/>
    <s v="PJM"/>
    <n v="0"/>
    <s v="2019-11-30"/>
    <s v="PJM_E_8774"/>
    <x v="0"/>
    <x v="0"/>
    <x v="0"/>
    <x v="0"/>
  </r>
  <r>
    <n v="2019"/>
    <s v="117"/>
    <s v="4470103"/>
    <m/>
    <n v="432487.31"/>
    <s v="1200 - Day-ahead Spot Market E"/>
    <n v="11"/>
    <s v="KWH"/>
    <s v="G0000117"/>
    <s v="PJM"/>
    <n v="20683925"/>
    <s v="2019-11-01"/>
    <s v="CA0044-D"/>
    <x v="0"/>
    <x v="0"/>
    <x v="0"/>
    <x v="0"/>
  </r>
  <r>
    <n v="2019"/>
    <s v="117"/>
    <s v="4470103"/>
    <m/>
    <n v="-276991.51"/>
    <s v="1200 - Day-ahead Spot Market E"/>
    <n v="11"/>
    <s v="KWH"/>
    <s v="G0000117"/>
    <s v="PJM"/>
    <n v="-11322675"/>
    <s v="2019-11-30"/>
    <s v="CA0044-D"/>
    <x v="0"/>
    <x v="0"/>
    <x v="0"/>
    <x v="0"/>
  </r>
  <r>
    <n v="2019"/>
    <s v="117"/>
    <s v="4470103"/>
    <m/>
    <n v="-484848.33"/>
    <s v="1200 - Day-ahead Spot Market E"/>
    <n v="11"/>
    <s v="KWH"/>
    <s v="G0000117"/>
    <s v="PJM"/>
    <n v="-20683925"/>
    <s v="2019-11-30"/>
    <s v="CA0048"/>
    <x v="0"/>
    <x v="0"/>
    <x v="0"/>
    <x v="0"/>
  </r>
  <r>
    <n v="2019"/>
    <s v="117"/>
    <s v="4470103"/>
    <m/>
    <n v="218115.1"/>
    <s v="1205 - Balancing Spot Market E"/>
    <n v="11"/>
    <s v="KWH"/>
    <s v="G0000117"/>
    <s v="PJM"/>
    <n v="9406055"/>
    <s v="2019-11-01"/>
    <s v="CA0044-D"/>
    <x v="0"/>
    <x v="0"/>
    <x v="0"/>
    <x v="0"/>
  </r>
  <r>
    <n v="2019"/>
    <s v="117"/>
    <s v="4470103"/>
    <m/>
    <n v="-396670.31"/>
    <s v="1205 - Balancing Spot Market E"/>
    <n v="11"/>
    <s v="KWH"/>
    <s v="G0000117"/>
    <s v="PJM"/>
    <n v="-14142614"/>
    <s v="2019-11-30"/>
    <s v="CA0044-D"/>
    <x v="0"/>
    <x v="0"/>
    <x v="0"/>
    <x v="0"/>
  </r>
  <r>
    <n v="2019"/>
    <s v="117"/>
    <s v="4470103"/>
    <m/>
    <n v="-233506.41"/>
    <s v="1205 - Balancing Spot Market E"/>
    <n v="11"/>
    <s v="KWH"/>
    <s v="G0000117"/>
    <s v="PJM"/>
    <n v="-9403315"/>
    <s v="2019-11-30"/>
    <s v="CA0048"/>
    <x v="0"/>
    <x v="0"/>
    <x v="0"/>
    <x v="0"/>
  </r>
  <r>
    <n v="2019"/>
    <s v="117"/>
    <s v="4470107"/>
    <m/>
    <n v="-0.22"/>
    <s v="Network Integration Transmissi"/>
    <n v="11"/>
    <m/>
    <s v="G0000117"/>
    <s v="PJM"/>
    <n v="0"/>
    <s v="2019-11-30"/>
    <s v="PJM_NITS_A"/>
    <x v="0"/>
    <x v="0"/>
    <x v="0"/>
    <x v="0"/>
  </r>
  <r>
    <n v="2019"/>
    <s v="117"/>
    <s v="4470110"/>
    <m/>
    <n v="0.03"/>
    <s v="Transmission Owner Scheduling,"/>
    <n v="11"/>
    <m/>
    <s v="G0000117"/>
    <s v="PJM"/>
    <n v="0"/>
    <s v="2019-11-30"/>
    <s v="PJM_NITS_A"/>
    <x v="0"/>
    <x v="0"/>
    <x v="0"/>
    <x v="0"/>
  </r>
  <r>
    <n v="2019"/>
    <s v="117"/>
    <s v="4470112"/>
    <m/>
    <n v="-121357.11"/>
    <s v="Duquesne Ratio Adjustment"/>
    <n v="11"/>
    <s v="KWH"/>
    <s v="G0000117"/>
    <s v="DLPM"/>
    <n v="0"/>
    <s v="2019-11-01"/>
    <s v="OFFSYS_E"/>
    <x v="0"/>
    <x v="0"/>
    <x v="9"/>
    <x v="0"/>
  </r>
  <r>
    <n v="2019"/>
    <s v="117"/>
    <s v="4470112"/>
    <m/>
    <n v="34159.5"/>
    <s v="Duquesne Ratio Adjustment"/>
    <n v="11"/>
    <s v="KWH"/>
    <s v="G0000117"/>
    <s v="DLPM"/>
    <n v="0"/>
    <s v="2019-11-30"/>
    <s v="OFFSYS_A"/>
    <x v="0"/>
    <x v="0"/>
    <x v="9"/>
    <x v="0"/>
  </r>
  <r>
    <n v="2019"/>
    <s v="117"/>
    <s v="4470112"/>
    <m/>
    <n v="4289.0600000000004"/>
    <s v="Duquesne Ratio Adjustment"/>
    <n v="11"/>
    <s v="KWH"/>
    <s v="G0000117"/>
    <s v="DLPM"/>
    <n v="0"/>
    <s v="2019-11-30"/>
    <s v="OFFSYS_E"/>
    <x v="0"/>
    <x v="0"/>
    <x v="9"/>
    <x v="0"/>
  </r>
  <r>
    <n v="2019"/>
    <s v="117"/>
    <s v="4470112"/>
    <m/>
    <n v="655193.18999999994"/>
    <s v="Hedge activity"/>
    <n v="11"/>
    <s v="KWH"/>
    <s v="G0000117"/>
    <s v="DLPM"/>
    <n v="13111000"/>
    <s v="2019-11-01"/>
    <s v="OFFSYS_E"/>
    <x v="0"/>
    <x v="0"/>
    <x v="9"/>
    <x v="0"/>
  </r>
  <r>
    <n v="2019"/>
    <s v="117"/>
    <s v="4470112"/>
    <m/>
    <n v="-184585.44"/>
    <s v="Hedge activity"/>
    <n v="11"/>
    <s v="KWH"/>
    <s v="G0000117"/>
    <s v="DLPM"/>
    <n v="-3694000"/>
    <s v="2019-11-30"/>
    <s v="OFFSYS_A"/>
    <x v="0"/>
    <x v="0"/>
    <x v="9"/>
    <x v="0"/>
  </r>
  <r>
    <n v="2019"/>
    <s v="117"/>
    <s v="4470112"/>
    <m/>
    <n v="-23377.599999999999"/>
    <s v="Hedge activity"/>
    <n v="11"/>
    <s v="KWH"/>
    <s v="G0000117"/>
    <s v="DLPM"/>
    <n v="-467000"/>
    <s v="2019-11-30"/>
    <s v="OFFSYS_E"/>
    <x v="0"/>
    <x v="0"/>
    <x v="9"/>
    <x v="0"/>
  </r>
  <r>
    <n v="2019"/>
    <s v="117"/>
    <s v="4470115"/>
    <m/>
    <n v="1030.3499999999999"/>
    <s v="1250 - Meter Correction Charge"/>
    <n v="11"/>
    <m/>
    <s v="G0000117"/>
    <s v="PJM"/>
    <n v="0"/>
    <s v="2019-11-30"/>
    <s v="PJM_A_4083"/>
    <x v="0"/>
    <x v="0"/>
    <x v="0"/>
    <x v="0"/>
  </r>
  <r>
    <n v="2019"/>
    <s v="117"/>
    <s v="4470115"/>
    <m/>
    <n v="-6.83"/>
    <s v="1250 - Meter Error Correction"/>
    <n v="11"/>
    <m/>
    <s v="G0000117"/>
    <s v="PJM"/>
    <n v="0"/>
    <s v="2019-11-30"/>
    <s v="PJM_A_4083"/>
    <x v="0"/>
    <x v="0"/>
    <x v="0"/>
    <x v="0"/>
  </r>
  <r>
    <n v="2019"/>
    <s v="117"/>
    <s v="4470115"/>
    <m/>
    <n v="-271.51"/>
    <s v="1250A - Adj. to Meter Error Co"/>
    <n v="11"/>
    <m/>
    <s v="G0000117"/>
    <s v="PJM"/>
    <n v="0"/>
    <s v="2019-11-30"/>
    <s v="PJM_A_4083"/>
    <x v="0"/>
    <x v="0"/>
    <x v="0"/>
    <x v="0"/>
  </r>
  <r>
    <n v="2019"/>
    <s v="117"/>
    <s v="4470116"/>
    <m/>
    <n v="19878.32"/>
    <s v="1250 - Meter Correction Charge"/>
    <n v="11"/>
    <m/>
    <s v="G0000117"/>
    <s v="PJM"/>
    <n v="0"/>
    <s v="2019-11-30"/>
    <s v="PJM_A_4083"/>
    <x v="0"/>
    <x v="0"/>
    <x v="0"/>
    <x v="0"/>
  </r>
  <r>
    <n v="2019"/>
    <s v="117"/>
    <s v="4470116"/>
    <m/>
    <n v="-131.63"/>
    <s v="1250 - Meter Error Correction"/>
    <n v="11"/>
    <m/>
    <s v="G0000117"/>
    <s v="PJM"/>
    <n v="0"/>
    <s v="2019-11-30"/>
    <s v="PJM_A_4083"/>
    <x v="0"/>
    <x v="0"/>
    <x v="0"/>
    <x v="0"/>
  </r>
  <r>
    <n v="2019"/>
    <s v="117"/>
    <s v="4470116"/>
    <m/>
    <n v="-4026.57"/>
    <s v="1250A - Adj. to Meter Error Co"/>
    <n v="11"/>
    <m/>
    <s v="G0000117"/>
    <s v="PJM"/>
    <n v="0"/>
    <s v="2019-11-30"/>
    <s v="PJM_A_4083"/>
    <x v="0"/>
    <x v="0"/>
    <x v="0"/>
    <x v="0"/>
  </r>
  <r>
    <n v="2019"/>
    <s v="117"/>
    <s v="4470126"/>
    <m/>
    <n v="42332.83"/>
    <s v="1210 - Day-Ahead Transmission"/>
    <n v="11"/>
    <m/>
    <s v="G0000117"/>
    <s v="PJM"/>
    <n v="0"/>
    <s v="2019-11-01"/>
    <s v="PJM_ER4078"/>
    <x v="0"/>
    <x v="0"/>
    <x v="0"/>
    <x v="0"/>
  </r>
  <r>
    <n v="2019"/>
    <s v="117"/>
    <s v="4470126"/>
    <m/>
    <n v="-53396.86"/>
    <s v="1210 - Day-Ahead Transmission"/>
    <n v="11"/>
    <m/>
    <s v="G0000117"/>
    <s v="PJM"/>
    <n v="0"/>
    <s v="2019-11-30"/>
    <s v="PJM_A_4083"/>
    <x v="0"/>
    <x v="0"/>
    <x v="0"/>
    <x v="0"/>
  </r>
  <r>
    <n v="2019"/>
    <s v="117"/>
    <s v="4470126"/>
    <m/>
    <n v="-7971.19"/>
    <s v="1210 - Day-Ahead Transmission"/>
    <n v="11"/>
    <m/>
    <s v="G0000117"/>
    <s v="PJM"/>
    <n v="0"/>
    <s v="2019-11-30"/>
    <s v="PJM_E_8774"/>
    <x v="0"/>
    <x v="0"/>
    <x v="0"/>
    <x v="0"/>
  </r>
  <r>
    <n v="2019"/>
    <s v="117"/>
    <s v="4470126"/>
    <m/>
    <n v="4939.6000000000004"/>
    <s v="1215 - Balancing Transmission"/>
    <n v="11"/>
    <m/>
    <s v="G0000117"/>
    <s v="PJM"/>
    <n v="0"/>
    <s v="2019-11-01"/>
    <s v="PJM_ER4078"/>
    <x v="0"/>
    <x v="0"/>
    <x v="0"/>
    <x v="0"/>
  </r>
  <r>
    <n v="2019"/>
    <s v="117"/>
    <s v="4470126"/>
    <m/>
    <n v="173.49"/>
    <s v="1215 - Balancing Transmission"/>
    <n v="11"/>
    <m/>
    <s v="G0000117"/>
    <s v="PJM"/>
    <n v="0"/>
    <s v="2019-11-30"/>
    <s v="PJM_A_4083"/>
    <x v="0"/>
    <x v="0"/>
    <x v="0"/>
    <x v="0"/>
  </r>
  <r>
    <n v="2019"/>
    <s v="117"/>
    <s v="4470126"/>
    <m/>
    <n v="-249.89"/>
    <s v="1215 - Balancing Transmission"/>
    <n v="11"/>
    <m/>
    <s v="G0000117"/>
    <s v="PJM"/>
    <n v="0"/>
    <s v="2019-11-30"/>
    <s v="PJM_E_8774"/>
    <x v="0"/>
    <x v="0"/>
    <x v="0"/>
    <x v="0"/>
  </r>
  <r>
    <n v="2019"/>
    <s v="117"/>
    <s v="4470126"/>
    <m/>
    <n v="0.13"/>
    <s v="1410 - Load Reconciliation for"/>
    <n v="11"/>
    <m/>
    <s v="G0000117"/>
    <s v="PJM"/>
    <n v="0"/>
    <s v="2019-11-30"/>
    <s v="PJM_A_4083"/>
    <x v="0"/>
    <x v="0"/>
    <x v="0"/>
    <x v="0"/>
  </r>
  <r>
    <n v="2019"/>
    <s v="117"/>
    <s v="4470126"/>
    <m/>
    <n v="-6337.58"/>
    <s v="2215 - Balancing Transmission"/>
    <n v="11"/>
    <m/>
    <s v="G0000117"/>
    <s v="PJM"/>
    <n v="0"/>
    <s v="2019-11-01"/>
    <s v="PJM_ER4078"/>
    <x v="0"/>
    <x v="0"/>
    <x v="0"/>
    <x v="0"/>
  </r>
  <r>
    <n v="2019"/>
    <s v="117"/>
    <s v="4470126"/>
    <m/>
    <n v="6449.54"/>
    <s v="2215 - Balancing Transmission"/>
    <n v="11"/>
    <m/>
    <s v="G0000117"/>
    <s v="PJM"/>
    <n v="0"/>
    <s v="2019-11-30"/>
    <s v="PJM_A_4083"/>
    <x v="0"/>
    <x v="0"/>
    <x v="0"/>
    <x v="0"/>
  </r>
  <r>
    <n v="2019"/>
    <s v="117"/>
    <s v="4470126"/>
    <m/>
    <n v="8460.85"/>
    <s v="2215 - Balancing Transmission"/>
    <n v="11"/>
    <m/>
    <s v="G0000117"/>
    <s v="PJM"/>
    <n v="0"/>
    <s v="2019-11-30"/>
    <s v="PJM_E_8774"/>
    <x v="0"/>
    <x v="0"/>
    <x v="0"/>
    <x v="0"/>
  </r>
  <r>
    <n v="2019"/>
    <s v="117"/>
    <s v="4470126"/>
    <m/>
    <n v="120.66"/>
    <s v="2215A - Balancing Transmission"/>
    <n v="11"/>
    <m/>
    <s v="G0000117"/>
    <s v="PJM"/>
    <n v="0"/>
    <s v="2019-11-30"/>
    <s v="PJM_A_4083"/>
    <x v="0"/>
    <x v="0"/>
    <x v="0"/>
    <x v="0"/>
  </r>
  <r>
    <n v="2019"/>
    <s v="117"/>
    <s v="4470127"/>
    <s v="413"/>
    <n v="-29753"/>
    <s v="Capacity Rev from WPCo"/>
    <n v="11"/>
    <m/>
    <s v="G0000117"/>
    <s v="PJM"/>
    <n v="0"/>
    <s v="2019-11-30"/>
    <s v="PJM_WCAP_A"/>
    <x v="1"/>
    <x v="0"/>
    <x v="0"/>
    <x v="0"/>
  </r>
  <r>
    <n v="2019"/>
    <s v="117"/>
    <s v="4470131"/>
    <m/>
    <n v="-336477.72"/>
    <s v="1200 - Day-Ahead Spot Market E"/>
    <n v="11"/>
    <s v="KWH"/>
    <s v="G0000117"/>
    <s v="PJM"/>
    <n v="-13235413"/>
    <s v="2019-11-01"/>
    <s v="PJM_ER4110"/>
    <x v="0"/>
    <x v="0"/>
    <x v="0"/>
    <x v="0"/>
  </r>
  <r>
    <n v="2019"/>
    <s v="117"/>
    <s v="4470131"/>
    <m/>
    <n v="94718.69"/>
    <s v="1200 - Day-Ahead Spot Market E"/>
    <n v="11"/>
    <s v="KWH"/>
    <s v="G0000117"/>
    <s v="PJM"/>
    <n v="3725777"/>
    <s v="2019-11-30"/>
    <s v="PJM_A_4114"/>
    <x v="0"/>
    <x v="0"/>
    <x v="0"/>
    <x v="0"/>
  </r>
  <r>
    <n v="2019"/>
    <s v="117"/>
    <s v="4470131"/>
    <m/>
    <n v="12792.14"/>
    <s v="1200 - Day-Ahead Spot Market E"/>
    <n v="11"/>
    <s v="KWH"/>
    <s v="G0000117"/>
    <s v="PJM"/>
    <n v="452789"/>
    <s v="2019-11-30"/>
    <s v="PJM_E_0092"/>
    <x v="0"/>
    <x v="0"/>
    <x v="0"/>
    <x v="0"/>
  </r>
  <r>
    <n v="2019"/>
    <s v="117"/>
    <s v="4470131"/>
    <m/>
    <n v="-594.87"/>
    <s v="1205 - Balancing Spot Market E"/>
    <n v="11"/>
    <s v="KWH"/>
    <s v="G0000117"/>
    <s v="PJM"/>
    <n v="437632"/>
    <s v="2019-11-01"/>
    <s v="PJM_ER4110"/>
    <x v="0"/>
    <x v="0"/>
    <x v="0"/>
    <x v="0"/>
  </r>
  <r>
    <n v="2019"/>
    <s v="117"/>
    <s v="4470131"/>
    <m/>
    <n v="167.45"/>
    <s v="1205 - Balancing Spot Market E"/>
    <n v="11"/>
    <s v="KWH"/>
    <s v="G0000117"/>
    <s v="PJM"/>
    <n v="-123189"/>
    <s v="2019-11-30"/>
    <s v="PJM_A_4114"/>
    <x v="0"/>
    <x v="0"/>
    <x v="0"/>
    <x v="0"/>
  </r>
  <r>
    <n v="2019"/>
    <s v="117"/>
    <s v="4470131"/>
    <m/>
    <n v="351.56"/>
    <s v="1205 - Balancing Spot Market E"/>
    <n v="11"/>
    <s v="KWH"/>
    <s v="G0000117"/>
    <s v="PJM"/>
    <n v="9586"/>
    <s v="2019-11-30"/>
    <s v="PJM_E_0092"/>
    <x v="0"/>
    <x v="0"/>
    <x v="0"/>
    <x v="0"/>
  </r>
  <r>
    <n v="2019"/>
    <s v="117"/>
    <s v="4470131"/>
    <m/>
    <n v="-28279.439999999999"/>
    <s v="1210 - Day-Ahead Transmission"/>
    <n v="11"/>
    <m/>
    <s v="G0000117"/>
    <s v="PJM"/>
    <n v="0"/>
    <s v="2019-11-01"/>
    <s v="PJM_ER4110"/>
    <x v="0"/>
    <x v="0"/>
    <x v="0"/>
    <x v="0"/>
  </r>
  <r>
    <n v="2019"/>
    <s v="117"/>
    <s v="4470131"/>
    <m/>
    <n v="7960.7"/>
    <s v="1210 - Day-Ahead Transmission"/>
    <n v="11"/>
    <m/>
    <s v="G0000117"/>
    <s v="PJM"/>
    <n v="0"/>
    <s v="2019-11-30"/>
    <s v="PJM_A_4114"/>
    <x v="0"/>
    <x v="0"/>
    <x v="0"/>
    <x v="0"/>
  </r>
  <r>
    <n v="2019"/>
    <s v="117"/>
    <s v="4470131"/>
    <m/>
    <n v="515.76"/>
    <s v="1210 - Day-Ahead Transmission"/>
    <n v="11"/>
    <m/>
    <s v="G0000117"/>
    <s v="PJM"/>
    <n v="0"/>
    <s v="2019-11-30"/>
    <s v="PJM_E_0092"/>
    <x v="0"/>
    <x v="0"/>
    <x v="0"/>
    <x v="0"/>
  </r>
  <r>
    <n v="2019"/>
    <s v="117"/>
    <s v="4470131"/>
    <m/>
    <n v="-957.05"/>
    <s v="1215 - Balancing Transmission"/>
    <n v="11"/>
    <m/>
    <s v="G0000117"/>
    <s v="PJM"/>
    <n v="0"/>
    <s v="2019-11-01"/>
    <s v="PJM_ER4110"/>
    <x v="0"/>
    <x v="0"/>
    <x v="0"/>
    <x v="0"/>
  </r>
  <r>
    <n v="2019"/>
    <s v="117"/>
    <s v="4470131"/>
    <m/>
    <n v="269.42"/>
    <s v="1215 - Balancing Transmission"/>
    <n v="11"/>
    <m/>
    <s v="G0000117"/>
    <s v="PJM"/>
    <n v="0"/>
    <s v="2019-11-30"/>
    <s v="PJM_A_4114"/>
    <x v="0"/>
    <x v="0"/>
    <x v="0"/>
    <x v="0"/>
  </r>
  <r>
    <n v="2019"/>
    <s v="117"/>
    <s v="4470131"/>
    <m/>
    <n v="5.0999999999999996"/>
    <s v="1215 - Balancing Transmission"/>
    <n v="11"/>
    <m/>
    <s v="G0000117"/>
    <s v="PJM"/>
    <n v="0"/>
    <s v="2019-11-30"/>
    <s v="PJM_E_0092"/>
    <x v="0"/>
    <x v="0"/>
    <x v="0"/>
    <x v="0"/>
  </r>
  <r>
    <n v="2019"/>
    <s v="117"/>
    <s v="4470131"/>
    <m/>
    <n v="-1971.92"/>
    <s v="1220 - Day-Ahead Transmission"/>
    <n v="11"/>
    <m/>
    <s v="G0000117"/>
    <s v="PJM"/>
    <n v="0"/>
    <s v="2019-11-01"/>
    <s v="PJM_ER4110"/>
    <x v="0"/>
    <x v="0"/>
    <x v="0"/>
    <x v="0"/>
  </r>
  <r>
    <n v="2019"/>
    <s v="117"/>
    <s v="4470131"/>
    <m/>
    <n v="555.09"/>
    <s v="1220 - Day-Ahead Transmission"/>
    <n v="11"/>
    <m/>
    <s v="G0000117"/>
    <s v="PJM"/>
    <n v="0"/>
    <s v="2019-11-30"/>
    <s v="PJM_A_4114"/>
    <x v="0"/>
    <x v="0"/>
    <x v="0"/>
    <x v="0"/>
  </r>
  <r>
    <n v="2019"/>
    <s v="117"/>
    <s v="4470131"/>
    <m/>
    <n v="-34.51"/>
    <s v="1220 - Day-Ahead Transmission"/>
    <n v="11"/>
    <m/>
    <s v="G0000117"/>
    <s v="PJM"/>
    <n v="0"/>
    <s v="2019-11-30"/>
    <s v="PJM_E_0092"/>
    <x v="0"/>
    <x v="0"/>
    <x v="0"/>
    <x v="0"/>
  </r>
  <r>
    <n v="2019"/>
    <s v="117"/>
    <s v="4470131"/>
    <m/>
    <n v="25.94"/>
    <s v="1225 - Balancing Transmission"/>
    <n v="11"/>
    <m/>
    <s v="G0000117"/>
    <s v="PJM"/>
    <n v="0"/>
    <s v="2019-11-01"/>
    <s v="PJM_ER4110"/>
    <x v="0"/>
    <x v="0"/>
    <x v="0"/>
    <x v="0"/>
  </r>
  <r>
    <n v="2019"/>
    <s v="117"/>
    <s v="4470131"/>
    <m/>
    <n v="-7.3"/>
    <s v="1225 - Balancing Transmission"/>
    <n v="11"/>
    <m/>
    <s v="G0000117"/>
    <s v="PJM"/>
    <n v="0"/>
    <s v="2019-11-30"/>
    <s v="PJM_A_4114"/>
    <x v="0"/>
    <x v="0"/>
    <x v="0"/>
    <x v="0"/>
  </r>
  <r>
    <n v="2019"/>
    <s v="117"/>
    <s v="4470131"/>
    <m/>
    <n v="-4.55"/>
    <s v="1225 - Balancing Transmission"/>
    <n v="11"/>
    <m/>
    <s v="G0000117"/>
    <s v="PJM"/>
    <n v="0"/>
    <s v="2019-11-30"/>
    <s v="PJM_E_0092"/>
    <x v="0"/>
    <x v="0"/>
    <x v="0"/>
    <x v="0"/>
  </r>
  <r>
    <n v="2019"/>
    <s v="117"/>
    <s v="4470131"/>
    <m/>
    <n v="126.94"/>
    <s v="1230 - Inadvertent Interchange"/>
    <n v="11"/>
    <m/>
    <s v="G0000117"/>
    <s v="PJM"/>
    <n v="0"/>
    <s v="2019-11-01"/>
    <s v="PJM_ER4110"/>
    <x v="0"/>
    <x v="0"/>
    <x v="0"/>
    <x v="0"/>
  </r>
  <r>
    <n v="2019"/>
    <s v="117"/>
    <s v="4470131"/>
    <m/>
    <n v="-37.28"/>
    <s v="1230 - Inadvertent Interchange"/>
    <n v="11"/>
    <m/>
    <s v="G0000117"/>
    <s v="PJM"/>
    <n v="0"/>
    <s v="2019-11-30"/>
    <s v="PJM_A_4114"/>
    <x v="0"/>
    <x v="0"/>
    <x v="0"/>
    <x v="0"/>
  </r>
  <r>
    <n v="2019"/>
    <s v="117"/>
    <s v="4470131"/>
    <m/>
    <n v="-5.89"/>
    <s v="1230 - Inadvertent Interchange"/>
    <n v="11"/>
    <m/>
    <s v="G0000117"/>
    <s v="PJM"/>
    <n v="0"/>
    <s v="2019-11-30"/>
    <s v="PJM_E_0092"/>
    <x v="0"/>
    <x v="0"/>
    <x v="0"/>
    <x v="0"/>
  </r>
  <r>
    <n v="2019"/>
    <s v="117"/>
    <s v="4470131"/>
    <m/>
    <n v="-0.04"/>
    <s v="1230A - Adj. to Inadvertent In"/>
    <n v="11"/>
    <m/>
    <s v="G0000117"/>
    <s v="PJM"/>
    <n v="0"/>
    <s v="2019-11-30"/>
    <s v="PJM_A_4114"/>
    <x v="0"/>
    <x v="0"/>
    <x v="0"/>
    <x v="0"/>
  </r>
  <r>
    <n v="2019"/>
    <s v="117"/>
    <s v="4470131"/>
    <m/>
    <n v="2.79"/>
    <s v="1242 - Day-Ahead Load Response"/>
    <n v="11"/>
    <m/>
    <s v="G0000117"/>
    <s v="PJM"/>
    <n v="0"/>
    <s v="2019-11-30"/>
    <s v="PJM_A_4114"/>
    <x v="0"/>
    <x v="0"/>
    <x v="0"/>
    <x v="0"/>
  </r>
  <r>
    <n v="2019"/>
    <s v="117"/>
    <s v="4470131"/>
    <m/>
    <n v="1.1599999999999999"/>
    <s v="1243 - Real-Time Load Response"/>
    <n v="11"/>
    <m/>
    <s v="G0000117"/>
    <s v="PJM"/>
    <n v="0"/>
    <s v="2019-11-30"/>
    <s v="PJM_A_4114"/>
    <x v="0"/>
    <x v="0"/>
    <x v="0"/>
    <x v="0"/>
  </r>
  <r>
    <n v="2019"/>
    <s v="117"/>
    <s v="4470131"/>
    <m/>
    <n v="4.96"/>
    <s v="1250 - Meter Error Correction"/>
    <n v="11"/>
    <m/>
    <s v="G0000117"/>
    <s v="PJM"/>
    <n v="0"/>
    <s v="2019-11-30"/>
    <s v="PJM_A_4114"/>
    <x v="0"/>
    <x v="0"/>
    <x v="0"/>
    <x v="0"/>
  </r>
  <r>
    <n v="2019"/>
    <s v="117"/>
    <s v="4470131"/>
    <m/>
    <n v="-0.04"/>
    <s v="1250A - Adj. to Meter Error Co"/>
    <n v="11"/>
    <m/>
    <s v="G0000117"/>
    <s v="PJM"/>
    <n v="0"/>
    <s v="2019-11-30"/>
    <s v="PJM_A_4114"/>
    <x v="0"/>
    <x v="0"/>
    <x v="0"/>
    <x v="0"/>
  </r>
  <r>
    <n v="2019"/>
    <s v="117"/>
    <s v="4470131"/>
    <m/>
    <n v="-2606.8200000000002"/>
    <s v="1301 - Schedule 9-1: Control A"/>
    <n v="11"/>
    <m/>
    <s v="G0000117"/>
    <s v="PJM"/>
    <n v="0"/>
    <s v="2019-11-01"/>
    <s v="PJM_ER4110"/>
    <x v="0"/>
    <x v="0"/>
    <x v="0"/>
    <x v="0"/>
  </r>
  <r>
    <n v="2019"/>
    <s v="117"/>
    <s v="4470131"/>
    <m/>
    <n v="780.93"/>
    <s v="1301 - Schedule 9-1: Control A"/>
    <n v="11"/>
    <m/>
    <s v="G0000117"/>
    <s v="PJM"/>
    <n v="0"/>
    <s v="2019-11-30"/>
    <s v="PJM_A_4114"/>
    <x v="0"/>
    <x v="0"/>
    <x v="0"/>
    <x v="0"/>
  </r>
  <r>
    <n v="2019"/>
    <s v="117"/>
    <s v="4470131"/>
    <m/>
    <n v="83.94"/>
    <s v="1301 - Schedule 9-1: Control A"/>
    <n v="11"/>
    <m/>
    <s v="G0000117"/>
    <s v="PJM"/>
    <n v="0"/>
    <s v="2019-11-30"/>
    <s v="PJM_E_0092"/>
    <x v="0"/>
    <x v="0"/>
    <x v="0"/>
    <x v="0"/>
  </r>
  <r>
    <n v="2019"/>
    <s v="117"/>
    <s v="4470131"/>
    <m/>
    <n v="-672.9"/>
    <s v="1303 - Schedule 9-3: Market Su"/>
    <n v="11"/>
    <m/>
    <s v="G0000117"/>
    <s v="PJM"/>
    <n v="0"/>
    <s v="2019-11-01"/>
    <s v="PJM_ER4110"/>
    <x v="0"/>
    <x v="0"/>
    <x v="0"/>
    <x v="0"/>
  </r>
  <r>
    <n v="2019"/>
    <s v="117"/>
    <s v="4470131"/>
    <m/>
    <n v="201.68"/>
    <s v="1303 - Schedule 9-3: Market Su"/>
    <n v="11"/>
    <m/>
    <s v="G0000117"/>
    <s v="PJM"/>
    <n v="0"/>
    <s v="2019-11-30"/>
    <s v="PJM_A_4114"/>
    <x v="0"/>
    <x v="0"/>
    <x v="0"/>
    <x v="0"/>
  </r>
  <r>
    <n v="2019"/>
    <s v="117"/>
    <s v="4470131"/>
    <m/>
    <n v="21.24"/>
    <s v="1303 - Schedule 9-3: Market Su"/>
    <n v="11"/>
    <m/>
    <s v="G0000117"/>
    <s v="PJM"/>
    <n v="0"/>
    <s v="2019-11-30"/>
    <s v="PJM_E_0092"/>
    <x v="0"/>
    <x v="0"/>
    <x v="0"/>
    <x v="0"/>
  </r>
  <r>
    <n v="2019"/>
    <s v="117"/>
    <s v="4470131"/>
    <m/>
    <n v="-23.28"/>
    <s v="1304 - Schedule 9-4: Regulatio"/>
    <n v="11"/>
    <m/>
    <s v="G0000117"/>
    <s v="PJM"/>
    <n v="0"/>
    <s v="2019-11-01"/>
    <s v="PJM_ER4110"/>
    <x v="0"/>
    <x v="0"/>
    <x v="0"/>
    <x v="0"/>
  </r>
  <r>
    <n v="2019"/>
    <s v="117"/>
    <s v="4470131"/>
    <m/>
    <n v="6.91"/>
    <s v="1304 - Schedule 9-4: Regulatio"/>
    <n v="11"/>
    <m/>
    <s v="G0000117"/>
    <s v="PJM"/>
    <n v="0"/>
    <s v="2019-11-30"/>
    <s v="PJM_A_4114"/>
    <x v="0"/>
    <x v="0"/>
    <x v="0"/>
    <x v="0"/>
  </r>
  <r>
    <n v="2019"/>
    <s v="117"/>
    <s v="4470131"/>
    <m/>
    <n v="0.75"/>
    <s v="1304 - Schedule 9-4: Regulatio"/>
    <n v="11"/>
    <m/>
    <s v="G0000117"/>
    <s v="PJM"/>
    <n v="0"/>
    <s v="2019-11-30"/>
    <s v="PJM_E_0092"/>
    <x v="0"/>
    <x v="0"/>
    <x v="0"/>
    <x v="0"/>
  </r>
  <r>
    <n v="2019"/>
    <s v="117"/>
    <s v="4470131"/>
    <m/>
    <n v="-183.12"/>
    <s v="1305 - Schedule 9-5: Capacity"/>
    <n v="11"/>
    <m/>
    <s v="G0000117"/>
    <s v="PJM"/>
    <n v="0"/>
    <s v="2019-11-01"/>
    <s v="PJM_ER4110"/>
    <x v="0"/>
    <x v="0"/>
    <x v="0"/>
    <x v="0"/>
  </r>
  <r>
    <n v="2019"/>
    <s v="117"/>
    <s v="4470131"/>
    <m/>
    <n v="55.18"/>
    <s v="1305 - Schedule 9-5: Capacity"/>
    <n v="11"/>
    <m/>
    <s v="G0000117"/>
    <s v="PJM"/>
    <n v="0"/>
    <s v="2019-11-30"/>
    <s v="PJM_A_4114"/>
    <x v="0"/>
    <x v="0"/>
    <x v="0"/>
    <x v="0"/>
  </r>
  <r>
    <n v="2019"/>
    <s v="117"/>
    <s v="4470131"/>
    <m/>
    <n v="5.25"/>
    <s v="1305 - Schedule 9-5: Capacity"/>
    <n v="11"/>
    <m/>
    <s v="G0000117"/>
    <s v="PJM"/>
    <n v="0"/>
    <s v="2019-11-30"/>
    <s v="PJM_E_0092"/>
    <x v="0"/>
    <x v="0"/>
    <x v="0"/>
    <x v="0"/>
  </r>
  <r>
    <n v="2019"/>
    <s v="117"/>
    <s v="4470131"/>
    <m/>
    <n v="46.15"/>
    <s v="1307 - Schedule 9-3 Offset: Ma"/>
    <n v="11"/>
    <m/>
    <s v="G0000117"/>
    <s v="PJM"/>
    <n v="0"/>
    <s v="2019-11-01"/>
    <s v="PJM_ER4110"/>
    <x v="0"/>
    <x v="0"/>
    <x v="0"/>
    <x v="0"/>
  </r>
  <r>
    <n v="2019"/>
    <s v="117"/>
    <s v="4470131"/>
    <m/>
    <n v="-13.79"/>
    <s v="1307 - Schedule 9-3 Offset: Ma"/>
    <n v="11"/>
    <m/>
    <s v="G0000117"/>
    <s v="PJM"/>
    <n v="0"/>
    <s v="2019-11-30"/>
    <s v="PJM_A_4114"/>
    <x v="0"/>
    <x v="0"/>
    <x v="0"/>
    <x v="0"/>
  </r>
  <r>
    <n v="2019"/>
    <s v="117"/>
    <s v="4470131"/>
    <m/>
    <n v="-1.48"/>
    <s v="1307 - Schedule 9-3 Offset: Ma"/>
    <n v="11"/>
    <m/>
    <s v="G0000117"/>
    <s v="PJM"/>
    <n v="0"/>
    <s v="2019-11-30"/>
    <s v="PJM_E_0092"/>
    <x v="0"/>
    <x v="0"/>
    <x v="0"/>
    <x v="0"/>
  </r>
  <r>
    <n v="2019"/>
    <s v="117"/>
    <s v="4470131"/>
    <m/>
    <n v="583.61"/>
    <s v="1308 - Schedule 9-1: Control A"/>
    <n v="11"/>
    <m/>
    <s v="G0000117"/>
    <s v="PJM"/>
    <n v="0"/>
    <s v="2019-11-01"/>
    <s v="PJM_ER4110"/>
    <x v="0"/>
    <x v="0"/>
    <x v="0"/>
    <x v="0"/>
  </r>
  <r>
    <n v="2019"/>
    <s v="117"/>
    <s v="4470131"/>
    <m/>
    <n v="-174.85"/>
    <s v="1308 - Schedule 9-1: Control A"/>
    <n v="11"/>
    <m/>
    <s v="G0000117"/>
    <s v="PJM"/>
    <n v="0"/>
    <s v="2019-11-30"/>
    <s v="PJM_A_4114"/>
    <x v="0"/>
    <x v="0"/>
    <x v="0"/>
    <x v="0"/>
  </r>
  <r>
    <n v="2019"/>
    <s v="117"/>
    <s v="4470131"/>
    <m/>
    <n v="-18.77"/>
    <s v="1308 - Schedule 9-1: Control A"/>
    <n v="11"/>
    <m/>
    <s v="G0000117"/>
    <s v="PJM"/>
    <n v="0"/>
    <s v="2019-11-30"/>
    <s v="PJM_E_0092"/>
    <x v="0"/>
    <x v="0"/>
    <x v="0"/>
    <x v="0"/>
  </r>
  <r>
    <n v="2019"/>
    <s v="117"/>
    <s v="4470131"/>
    <m/>
    <n v="137.86000000000001"/>
    <s v="1310 - Schedule 9-3: Market Su"/>
    <n v="11"/>
    <m/>
    <s v="G0000117"/>
    <s v="PJM"/>
    <n v="0"/>
    <s v="2019-11-01"/>
    <s v="PJM_ER4110"/>
    <x v="0"/>
    <x v="0"/>
    <x v="0"/>
    <x v="0"/>
  </r>
  <r>
    <n v="2019"/>
    <s v="117"/>
    <s v="4470131"/>
    <m/>
    <n v="-41.33"/>
    <s v="1310 - Schedule 9-3: Market Su"/>
    <n v="11"/>
    <m/>
    <s v="G0000117"/>
    <s v="PJM"/>
    <n v="0"/>
    <s v="2019-11-30"/>
    <s v="PJM_A_4114"/>
    <x v="0"/>
    <x v="0"/>
    <x v="0"/>
    <x v="0"/>
  </r>
  <r>
    <n v="2019"/>
    <s v="117"/>
    <s v="4470131"/>
    <m/>
    <n v="-4.38"/>
    <s v="1310 - Schedule 9-3: Market Su"/>
    <n v="11"/>
    <m/>
    <s v="G0000117"/>
    <s v="PJM"/>
    <n v="0"/>
    <s v="2019-11-30"/>
    <s v="PJM_E_0092"/>
    <x v="0"/>
    <x v="0"/>
    <x v="0"/>
    <x v="0"/>
  </r>
  <r>
    <n v="2019"/>
    <s v="117"/>
    <s v="4470131"/>
    <m/>
    <n v="10.119999999999999"/>
    <s v="1311 - Schedule 9-4: Regulatio"/>
    <n v="11"/>
    <m/>
    <s v="G0000117"/>
    <s v="PJM"/>
    <n v="0"/>
    <s v="2019-11-01"/>
    <s v="PJM_ER4110"/>
    <x v="0"/>
    <x v="0"/>
    <x v="0"/>
    <x v="0"/>
  </r>
  <r>
    <n v="2019"/>
    <s v="117"/>
    <s v="4470131"/>
    <m/>
    <n v="-2.98"/>
    <s v="1311 - Schedule 9-4: Regulatio"/>
    <n v="11"/>
    <m/>
    <s v="G0000117"/>
    <s v="PJM"/>
    <n v="0"/>
    <s v="2019-11-30"/>
    <s v="PJM_A_4114"/>
    <x v="0"/>
    <x v="0"/>
    <x v="0"/>
    <x v="0"/>
  </r>
  <r>
    <n v="2019"/>
    <s v="117"/>
    <s v="4470131"/>
    <m/>
    <n v="-0.25"/>
    <s v="1311 - Schedule 9-4: Regulatio"/>
    <n v="11"/>
    <m/>
    <s v="G0000117"/>
    <s v="PJM"/>
    <n v="0"/>
    <s v="2019-11-30"/>
    <s v="PJM_E_0092"/>
    <x v="0"/>
    <x v="0"/>
    <x v="0"/>
    <x v="0"/>
  </r>
  <r>
    <n v="2019"/>
    <s v="117"/>
    <s v="4470131"/>
    <m/>
    <n v="36.090000000000003"/>
    <s v="1312 - Schedule 9-5: Capacity"/>
    <n v="11"/>
    <m/>
    <s v="G0000117"/>
    <s v="PJM"/>
    <n v="0"/>
    <s v="2019-11-01"/>
    <s v="PJM_ER4110"/>
    <x v="0"/>
    <x v="0"/>
    <x v="0"/>
    <x v="0"/>
  </r>
  <r>
    <n v="2019"/>
    <s v="117"/>
    <s v="4470131"/>
    <m/>
    <n v="-10.85"/>
    <s v="1312 - Schedule 9-5: Capacity"/>
    <n v="11"/>
    <m/>
    <s v="G0000117"/>
    <s v="PJM"/>
    <n v="0"/>
    <s v="2019-11-30"/>
    <s v="PJM_A_4114"/>
    <x v="0"/>
    <x v="0"/>
    <x v="0"/>
    <x v="0"/>
  </r>
  <r>
    <n v="2019"/>
    <s v="117"/>
    <s v="4470131"/>
    <m/>
    <n v="-1"/>
    <s v="1312 - Schedule 9-5: Capacity"/>
    <n v="11"/>
    <m/>
    <s v="G0000117"/>
    <s v="PJM"/>
    <n v="0"/>
    <s v="2019-11-30"/>
    <s v="PJM_E_0092"/>
    <x v="0"/>
    <x v="0"/>
    <x v="0"/>
    <x v="0"/>
  </r>
  <r>
    <n v="2019"/>
    <s v="117"/>
    <s v="4470131"/>
    <m/>
    <n v="-46.15"/>
    <s v="1313 - Schedule 9-PJMSettlemen"/>
    <n v="11"/>
    <m/>
    <s v="G0000117"/>
    <s v="PJM"/>
    <n v="0"/>
    <s v="2019-11-01"/>
    <s v="PJM_ER4110"/>
    <x v="0"/>
    <x v="0"/>
    <x v="0"/>
    <x v="0"/>
  </r>
  <r>
    <n v="2019"/>
    <s v="117"/>
    <s v="4470131"/>
    <m/>
    <n v="13.79"/>
    <s v="1313 - Schedule 9-PJMSettlemen"/>
    <n v="11"/>
    <m/>
    <s v="G0000117"/>
    <s v="PJM"/>
    <n v="0"/>
    <s v="2019-11-30"/>
    <s v="PJM_A_4114"/>
    <x v="0"/>
    <x v="0"/>
    <x v="0"/>
    <x v="0"/>
  </r>
  <r>
    <n v="2019"/>
    <s v="117"/>
    <s v="4470131"/>
    <m/>
    <n v="1.48"/>
    <s v="1313 - Schedule 9-PJMSettlemen"/>
    <n v="11"/>
    <m/>
    <s v="G0000117"/>
    <s v="PJM"/>
    <n v="0"/>
    <s v="2019-11-30"/>
    <s v="PJM_E_0092"/>
    <x v="0"/>
    <x v="0"/>
    <x v="0"/>
    <x v="0"/>
  </r>
  <r>
    <n v="2019"/>
    <s v="117"/>
    <s v="4470131"/>
    <m/>
    <n v="-70.39"/>
    <s v="1314 - Schedule 9-Market Monit"/>
    <n v="11"/>
    <m/>
    <s v="G0000117"/>
    <s v="PJM"/>
    <n v="0"/>
    <s v="2019-11-01"/>
    <s v="PJM_ER4110"/>
    <x v="0"/>
    <x v="0"/>
    <x v="0"/>
    <x v="0"/>
  </r>
  <r>
    <n v="2019"/>
    <s v="117"/>
    <s v="4470131"/>
    <m/>
    <n v="21.14"/>
    <s v="1314 - Schedule 9-Market Monit"/>
    <n v="11"/>
    <m/>
    <s v="G0000117"/>
    <s v="PJM"/>
    <n v="0"/>
    <s v="2019-11-30"/>
    <s v="PJM_A_4114"/>
    <x v="0"/>
    <x v="0"/>
    <x v="0"/>
    <x v="0"/>
  </r>
  <r>
    <n v="2019"/>
    <s v="117"/>
    <s v="4470131"/>
    <m/>
    <n v="2.21"/>
    <s v="1314 - Schedule 9-Market Monit"/>
    <n v="11"/>
    <m/>
    <s v="G0000117"/>
    <s v="PJM"/>
    <n v="0"/>
    <s v="2019-11-30"/>
    <s v="PJM_E_0092"/>
    <x v="0"/>
    <x v="0"/>
    <x v="0"/>
    <x v="0"/>
  </r>
  <r>
    <n v="2019"/>
    <s v="117"/>
    <s v="4470131"/>
    <m/>
    <n v="-937.13"/>
    <s v="1315 - Schedule 9-FERC: FERC A"/>
    <n v="11"/>
    <m/>
    <s v="G0000117"/>
    <s v="PJM"/>
    <n v="0"/>
    <s v="2019-11-01"/>
    <s v="PJM_ER4110"/>
    <x v="0"/>
    <x v="0"/>
    <x v="0"/>
    <x v="0"/>
  </r>
  <r>
    <n v="2019"/>
    <s v="117"/>
    <s v="4470131"/>
    <m/>
    <n v="280.72000000000003"/>
    <s v="1315 - Schedule 9-FERC: FERC A"/>
    <n v="11"/>
    <m/>
    <s v="G0000117"/>
    <s v="PJM"/>
    <n v="0"/>
    <s v="2019-11-30"/>
    <s v="PJM_A_4114"/>
    <x v="0"/>
    <x v="0"/>
    <x v="0"/>
    <x v="0"/>
  </r>
  <r>
    <n v="2019"/>
    <s v="117"/>
    <s v="4470131"/>
    <m/>
    <n v="30.17"/>
    <s v="1315 - Schedule 9-FERC: FERC A"/>
    <n v="11"/>
    <m/>
    <s v="G0000117"/>
    <s v="PJM"/>
    <n v="0"/>
    <s v="2019-11-30"/>
    <s v="PJM_E_0092"/>
    <x v="0"/>
    <x v="0"/>
    <x v="0"/>
    <x v="0"/>
  </r>
  <r>
    <n v="2019"/>
    <s v="117"/>
    <s v="4470131"/>
    <m/>
    <n v="-9.43"/>
    <s v="1316 - Schedule 9-OPSI: Organi"/>
    <n v="11"/>
    <m/>
    <s v="G0000117"/>
    <s v="PJM"/>
    <n v="0"/>
    <s v="2019-11-01"/>
    <s v="PJM_ER4110"/>
    <x v="0"/>
    <x v="0"/>
    <x v="0"/>
    <x v="0"/>
  </r>
  <r>
    <n v="2019"/>
    <s v="117"/>
    <s v="4470131"/>
    <m/>
    <n v="2.77"/>
    <s v="1316 - Schedule 9-OPSI: Organi"/>
    <n v="11"/>
    <m/>
    <s v="G0000117"/>
    <s v="PJM"/>
    <n v="0"/>
    <s v="2019-11-30"/>
    <s v="PJM_A_4114"/>
    <x v="0"/>
    <x v="0"/>
    <x v="0"/>
    <x v="0"/>
  </r>
  <r>
    <n v="2019"/>
    <s v="117"/>
    <s v="4470131"/>
    <m/>
    <n v="0.25"/>
    <s v="1316 - Schedule 9-OPSI: Organi"/>
    <n v="11"/>
    <m/>
    <s v="G0000117"/>
    <s v="PJM"/>
    <n v="0"/>
    <s v="2019-11-30"/>
    <s v="PJM_E_0092"/>
    <x v="0"/>
    <x v="0"/>
    <x v="0"/>
    <x v="0"/>
  </r>
  <r>
    <n v="2019"/>
    <s v="117"/>
    <s v="4470131"/>
    <m/>
    <n v="-175.5"/>
    <s v="1317 - Schedule 10-NERC: North"/>
    <n v="11"/>
    <m/>
    <s v="G0000117"/>
    <s v="PJM"/>
    <n v="0"/>
    <s v="2019-11-01"/>
    <s v="PJM_ER4110"/>
    <x v="0"/>
    <x v="0"/>
    <x v="0"/>
    <x v="0"/>
  </r>
  <r>
    <n v="2019"/>
    <s v="117"/>
    <s v="4470131"/>
    <m/>
    <n v="52.58"/>
    <s v="1317 - Schedule 10-NERC: North"/>
    <n v="11"/>
    <m/>
    <s v="G0000117"/>
    <s v="PJM"/>
    <n v="0"/>
    <s v="2019-11-30"/>
    <s v="PJM_A_4114"/>
    <x v="0"/>
    <x v="0"/>
    <x v="0"/>
    <x v="0"/>
  </r>
  <r>
    <n v="2019"/>
    <s v="117"/>
    <s v="4470131"/>
    <m/>
    <n v="5.65"/>
    <s v="1317 - Schedule 10-NERC: North"/>
    <n v="11"/>
    <m/>
    <s v="G0000117"/>
    <s v="PJM"/>
    <n v="0"/>
    <s v="2019-11-30"/>
    <s v="PJM_E_0092"/>
    <x v="0"/>
    <x v="0"/>
    <x v="0"/>
    <x v="0"/>
  </r>
  <r>
    <n v="2019"/>
    <s v="117"/>
    <s v="4470131"/>
    <m/>
    <n v="-270.17"/>
    <s v="1318 - Schedule 10-RFC: Reliab"/>
    <n v="11"/>
    <m/>
    <s v="G0000117"/>
    <s v="PJM"/>
    <n v="0"/>
    <s v="2019-11-01"/>
    <s v="PJM_ER4110"/>
    <x v="0"/>
    <x v="0"/>
    <x v="0"/>
    <x v="0"/>
  </r>
  <r>
    <n v="2019"/>
    <s v="117"/>
    <s v="4470131"/>
    <m/>
    <n v="80.91"/>
    <s v="1318 - Schedule 10-RFC: Reliab"/>
    <n v="11"/>
    <m/>
    <s v="G0000117"/>
    <s v="PJM"/>
    <n v="0"/>
    <s v="2019-11-30"/>
    <s v="PJM_A_4114"/>
    <x v="0"/>
    <x v="0"/>
    <x v="0"/>
    <x v="0"/>
  </r>
  <r>
    <n v="2019"/>
    <s v="117"/>
    <s v="4470131"/>
    <m/>
    <n v="8.68"/>
    <s v="1318 - Schedule 10-RFC: Reliab"/>
    <n v="11"/>
    <m/>
    <s v="G0000117"/>
    <s v="PJM"/>
    <n v="0"/>
    <s v="2019-11-30"/>
    <s v="PJM_E_0092"/>
    <x v="0"/>
    <x v="0"/>
    <x v="0"/>
    <x v="0"/>
  </r>
  <r>
    <n v="2019"/>
    <s v="117"/>
    <s v="4470131"/>
    <m/>
    <n v="-6.88"/>
    <s v="1319 - Schedule 9-CAPS: Consum"/>
    <n v="11"/>
    <m/>
    <s v="G0000117"/>
    <s v="PJM"/>
    <n v="0"/>
    <s v="2019-11-01"/>
    <s v="PJM_ER4110"/>
    <x v="0"/>
    <x v="0"/>
    <x v="0"/>
    <x v="0"/>
  </r>
  <r>
    <n v="2019"/>
    <s v="117"/>
    <s v="4470131"/>
    <m/>
    <n v="1.99"/>
    <s v="1319 - Schedule 9-CAPS: Consum"/>
    <n v="11"/>
    <m/>
    <s v="G0000117"/>
    <s v="PJM"/>
    <n v="0"/>
    <s v="2019-11-30"/>
    <s v="PJM_A_4114"/>
    <x v="0"/>
    <x v="0"/>
    <x v="0"/>
    <x v="0"/>
  </r>
  <r>
    <n v="2019"/>
    <s v="117"/>
    <s v="4470131"/>
    <m/>
    <n v="0.24"/>
    <s v="1319 - Schedule 9-CAPS: Consum"/>
    <n v="11"/>
    <m/>
    <s v="G0000117"/>
    <s v="PJM"/>
    <n v="0"/>
    <s v="2019-11-30"/>
    <s v="PJM_E_0092"/>
    <x v="0"/>
    <x v="0"/>
    <x v="0"/>
    <x v="0"/>
  </r>
  <r>
    <n v="2019"/>
    <s v="117"/>
    <s v="4470131"/>
    <m/>
    <n v="-649.47"/>
    <s v="1320 - Transmission Owner Sche"/>
    <n v="11"/>
    <m/>
    <s v="G0000117"/>
    <s v="PJM"/>
    <n v="0"/>
    <s v="2019-11-01"/>
    <s v="PJM_ER4110"/>
    <x v="0"/>
    <x v="0"/>
    <x v="0"/>
    <x v="0"/>
  </r>
  <r>
    <n v="2019"/>
    <s v="117"/>
    <s v="4470131"/>
    <m/>
    <n v="188.64"/>
    <s v="1320 - Transmission Owner Sche"/>
    <n v="11"/>
    <m/>
    <s v="G0000117"/>
    <s v="PJM"/>
    <n v="0"/>
    <s v="2019-11-30"/>
    <s v="PJM_A_4114"/>
    <x v="0"/>
    <x v="0"/>
    <x v="0"/>
    <x v="0"/>
  </r>
  <r>
    <n v="2019"/>
    <s v="117"/>
    <s v="4470131"/>
    <m/>
    <n v="24.21"/>
    <s v="1320 - Transmission Owner Sche"/>
    <n v="11"/>
    <m/>
    <s v="G0000117"/>
    <s v="PJM"/>
    <n v="0"/>
    <s v="2019-11-30"/>
    <s v="PJM_E_0092"/>
    <x v="0"/>
    <x v="0"/>
    <x v="0"/>
    <x v="0"/>
  </r>
  <r>
    <n v="2019"/>
    <s v="117"/>
    <s v="4470131"/>
    <m/>
    <n v="-583.73"/>
    <s v="1330 - Reactive Supply and Vol"/>
    <n v="11"/>
    <m/>
    <s v="G0000117"/>
    <s v="PJM"/>
    <n v="0"/>
    <s v="2019-11-01"/>
    <s v="PJM_ER4110"/>
    <x v="0"/>
    <x v="0"/>
    <x v="0"/>
    <x v="0"/>
  </r>
  <r>
    <n v="2019"/>
    <s v="117"/>
    <s v="4470131"/>
    <m/>
    <n v="233.74"/>
    <s v="1330 - Reactive Supply and Vol"/>
    <n v="11"/>
    <m/>
    <s v="G0000117"/>
    <s v="PJM"/>
    <n v="0"/>
    <s v="2019-11-30"/>
    <s v="PJM_A_4114"/>
    <x v="0"/>
    <x v="0"/>
    <x v="0"/>
    <x v="0"/>
  </r>
  <r>
    <n v="2019"/>
    <s v="117"/>
    <s v="4470131"/>
    <m/>
    <n v="27.04"/>
    <s v="1330 - Reactive Supply and Vol"/>
    <n v="11"/>
    <m/>
    <s v="G0000117"/>
    <s v="PJM"/>
    <n v="0"/>
    <s v="2019-11-30"/>
    <s v="PJM_E_0092"/>
    <x v="0"/>
    <x v="0"/>
    <x v="0"/>
    <x v="0"/>
  </r>
  <r>
    <n v="2019"/>
    <s v="117"/>
    <s v="4470131"/>
    <m/>
    <n v="-2612.7399999999998"/>
    <s v="1340 - Regulation and Frequenc"/>
    <n v="11"/>
    <m/>
    <s v="G0000117"/>
    <s v="PJM"/>
    <n v="0"/>
    <s v="2019-11-01"/>
    <s v="PJM_ER4110"/>
    <x v="0"/>
    <x v="0"/>
    <x v="0"/>
    <x v="0"/>
  </r>
  <r>
    <n v="2019"/>
    <s v="117"/>
    <s v="4470131"/>
    <m/>
    <n v="766.24"/>
    <s v="1340 - Regulation and Frequenc"/>
    <n v="11"/>
    <m/>
    <s v="G0000117"/>
    <s v="PJM"/>
    <n v="0"/>
    <s v="2019-11-30"/>
    <s v="PJM_A_4114"/>
    <x v="0"/>
    <x v="0"/>
    <x v="0"/>
    <x v="0"/>
  </r>
  <r>
    <n v="2019"/>
    <s v="117"/>
    <s v="4470131"/>
    <m/>
    <n v="51.64"/>
    <s v="1340 - Regulation and Frequenc"/>
    <n v="11"/>
    <m/>
    <s v="G0000117"/>
    <s v="PJM"/>
    <n v="0"/>
    <s v="2019-11-30"/>
    <s v="PJM_E_0092"/>
    <x v="0"/>
    <x v="0"/>
    <x v="0"/>
    <x v="0"/>
  </r>
  <r>
    <n v="2019"/>
    <s v="117"/>
    <s v="4470131"/>
    <m/>
    <n v="0.3"/>
    <s v="1340A - Adj. to Regulation and"/>
    <n v="11"/>
    <m/>
    <s v="G0000117"/>
    <s v="PJM"/>
    <n v="0"/>
    <s v="2019-11-30"/>
    <s v="PJM_A_4114"/>
    <x v="0"/>
    <x v="0"/>
    <x v="0"/>
    <x v="0"/>
  </r>
  <r>
    <n v="2019"/>
    <s v="117"/>
    <s v="4470131"/>
    <m/>
    <n v="-1690.25"/>
    <s v="1360 - Synchronized Reserve Ti"/>
    <n v="11"/>
    <m/>
    <s v="G0000117"/>
    <s v="PJM"/>
    <n v="0"/>
    <s v="2019-11-01"/>
    <s v="PJM_ER4110"/>
    <x v="0"/>
    <x v="0"/>
    <x v="0"/>
    <x v="0"/>
  </r>
  <r>
    <n v="2019"/>
    <s v="117"/>
    <s v="4470131"/>
    <m/>
    <n v="478.85"/>
    <s v="1360 - Synchronized Reserve Ti"/>
    <n v="11"/>
    <m/>
    <s v="G0000117"/>
    <s v="PJM"/>
    <n v="0"/>
    <s v="2019-11-30"/>
    <s v="PJM_A_4114"/>
    <x v="0"/>
    <x v="0"/>
    <x v="0"/>
    <x v="0"/>
  </r>
  <r>
    <n v="2019"/>
    <s v="117"/>
    <s v="4470131"/>
    <m/>
    <n v="14.87"/>
    <s v="1360 - Synchronized Reserve Ti"/>
    <n v="11"/>
    <m/>
    <s v="G0000117"/>
    <s v="PJM"/>
    <n v="0"/>
    <s v="2019-11-30"/>
    <s v="PJM_E_0092"/>
    <x v="0"/>
    <x v="0"/>
    <x v="0"/>
    <x v="0"/>
  </r>
  <r>
    <n v="2019"/>
    <s v="117"/>
    <s v="4470131"/>
    <m/>
    <n v="0.36"/>
    <s v="1360A - Adj. to Synchronized R"/>
    <n v="11"/>
    <m/>
    <s v="G0000117"/>
    <s v="PJM"/>
    <n v="0"/>
    <s v="2019-11-30"/>
    <s v="PJM_A_4114"/>
    <x v="0"/>
    <x v="0"/>
    <x v="0"/>
    <x v="0"/>
  </r>
  <r>
    <n v="2019"/>
    <s v="117"/>
    <s v="4470131"/>
    <m/>
    <n v="-451.2"/>
    <s v="1362 - Non-Synchronized Reserv"/>
    <n v="11"/>
    <m/>
    <s v="G0000117"/>
    <s v="PJM"/>
    <n v="0"/>
    <s v="2019-11-01"/>
    <s v="PJM_ER4110"/>
    <x v="0"/>
    <x v="0"/>
    <x v="0"/>
    <x v="0"/>
  </r>
  <r>
    <n v="2019"/>
    <s v="117"/>
    <s v="4470131"/>
    <m/>
    <n v="128.5"/>
    <s v="1362 - Non-Synchronized Reserv"/>
    <n v="11"/>
    <m/>
    <s v="G0000117"/>
    <s v="PJM"/>
    <n v="0"/>
    <s v="2019-11-30"/>
    <s v="PJM_A_4114"/>
    <x v="0"/>
    <x v="0"/>
    <x v="0"/>
    <x v="0"/>
  </r>
  <r>
    <n v="2019"/>
    <s v="117"/>
    <s v="4470131"/>
    <m/>
    <n v="10.58"/>
    <s v="1362 - Non-Synchronized Reserv"/>
    <n v="11"/>
    <m/>
    <s v="G0000117"/>
    <s v="PJM"/>
    <n v="0"/>
    <s v="2019-11-30"/>
    <s v="PJM_E_0092"/>
    <x v="0"/>
    <x v="0"/>
    <x v="0"/>
    <x v="0"/>
  </r>
  <r>
    <n v="2019"/>
    <s v="117"/>
    <s v="4470131"/>
    <m/>
    <n v="-1281.54"/>
    <s v="1362A - Non-Synchronized Reser"/>
    <n v="11"/>
    <m/>
    <s v="G0000117"/>
    <s v="PJM"/>
    <n v="0"/>
    <s v="2019-11-30"/>
    <s v="PJM_A_4114"/>
    <x v="0"/>
    <x v="0"/>
    <x v="0"/>
    <x v="0"/>
  </r>
  <r>
    <n v="2019"/>
    <s v="117"/>
    <s v="4470131"/>
    <m/>
    <n v="-970.13"/>
    <s v="1365 - Day-Ahead Scheduling Re"/>
    <n v="11"/>
    <m/>
    <s v="G0000117"/>
    <s v="PJM"/>
    <n v="0"/>
    <s v="2019-11-01"/>
    <s v="PJM_ER4110"/>
    <x v="0"/>
    <x v="0"/>
    <x v="0"/>
    <x v="0"/>
  </r>
  <r>
    <n v="2019"/>
    <s v="117"/>
    <s v="4470131"/>
    <m/>
    <n v="273.08999999999997"/>
    <s v="1365 - Day-Ahead Scheduling Re"/>
    <n v="11"/>
    <m/>
    <s v="G0000117"/>
    <s v="PJM"/>
    <n v="0"/>
    <s v="2019-11-30"/>
    <s v="PJM_A_4114"/>
    <x v="0"/>
    <x v="0"/>
    <x v="0"/>
    <x v="0"/>
  </r>
  <r>
    <n v="2019"/>
    <s v="117"/>
    <s v="4470131"/>
    <m/>
    <n v="1.48"/>
    <s v="1365 - Day-Ahead Scheduling Re"/>
    <n v="11"/>
    <m/>
    <s v="G0000117"/>
    <s v="PJM"/>
    <n v="0"/>
    <s v="2019-11-30"/>
    <s v="PJM_E_0092"/>
    <x v="0"/>
    <x v="0"/>
    <x v="0"/>
    <x v="0"/>
  </r>
  <r>
    <n v="2019"/>
    <s v="117"/>
    <s v="4470131"/>
    <m/>
    <n v="29.22"/>
    <s v="1365A - Adj. to Day-ahead Sche"/>
    <n v="11"/>
    <m/>
    <s v="G0000117"/>
    <s v="PJM"/>
    <n v="0"/>
    <s v="2019-11-30"/>
    <s v="PJM_A_4114"/>
    <x v="0"/>
    <x v="0"/>
    <x v="0"/>
    <x v="0"/>
  </r>
  <r>
    <n v="2019"/>
    <s v="117"/>
    <s v="4470131"/>
    <m/>
    <n v="-224.15"/>
    <s v="1370 - Day-Ahead Operating Res"/>
    <n v="11"/>
    <m/>
    <s v="G0000117"/>
    <s v="PJM"/>
    <n v="0"/>
    <s v="2019-11-01"/>
    <s v="PJM_ER4110"/>
    <x v="0"/>
    <x v="0"/>
    <x v="0"/>
    <x v="0"/>
  </r>
  <r>
    <n v="2019"/>
    <s v="117"/>
    <s v="4470131"/>
    <m/>
    <n v="51.8"/>
    <s v="1370 - Day-Ahead Operating Res"/>
    <n v="11"/>
    <m/>
    <s v="G0000117"/>
    <s v="PJM"/>
    <n v="0"/>
    <s v="2019-11-30"/>
    <s v="PJM_A_4114"/>
    <x v="0"/>
    <x v="0"/>
    <x v="0"/>
    <x v="0"/>
  </r>
  <r>
    <n v="2019"/>
    <s v="117"/>
    <s v="4470131"/>
    <m/>
    <n v="5.77"/>
    <s v="1370 - Day-Ahead Operating Res"/>
    <n v="11"/>
    <m/>
    <s v="G0000117"/>
    <s v="PJM"/>
    <n v="0"/>
    <s v="2019-11-30"/>
    <s v="PJM_E_0092"/>
    <x v="0"/>
    <x v="0"/>
    <x v="0"/>
    <x v="0"/>
  </r>
  <r>
    <n v="2019"/>
    <s v="117"/>
    <s v="4470131"/>
    <m/>
    <n v="-787.71"/>
    <s v="1375 - Balancing Operating Res"/>
    <n v="11"/>
    <m/>
    <s v="G0000117"/>
    <s v="PJM"/>
    <n v="0"/>
    <s v="2019-11-01"/>
    <s v="PJM_ER4110"/>
    <x v="0"/>
    <x v="0"/>
    <x v="0"/>
    <x v="0"/>
  </r>
  <r>
    <n v="2019"/>
    <s v="117"/>
    <s v="4470131"/>
    <m/>
    <n v="230.71"/>
    <s v="1375 - Balancing Operating Res"/>
    <n v="11"/>
    <m/>
    <s v="G0000117"/>
    <s v="PJM"/>
    <n v="0"/>
    <s v="2019-11-30"/>
    <s v="PJM_A_4114"/>
    <x v="0"/>
    <x v="0"/>
    <x v="0"/>
    <x v="0"/>
  </r>
  <r>
    <n v="2019"/>
    <s v="117"/>
    <s v="4470131"/>
    <m/>
    <n v="18.23"/>
    <s v="1375 - Balancing Operating Res"/>
    <n v="11"/>
    <m/>
    <s v="G0000117"/>
    <s v="PJM"/>
    <n v="0"/>
    <s v="2019-11-30"/>
    <s v="PJM_E_0092"/>
    <x v="0"/>
    <x v="0"/>
    <x v="0"/>
    <x v="0"/>
  </r>
  <r>
    <n v="2019"/>
    <s v="117"/>
    <s v="4470131"/>
    <m/>
    <n v="-8.48"/>
    <s v="1375A - Adj. to Balancing Oper"/>
    <n v="11"/>
    <m/>
    <s v="G0000117"/>
    <s v="PJM"/>
    <n v="0"/>
    <s v="2019-11-30"/>
    <s v="PJM_A_4114"/>
    <x v="0"/>
    <x v="0"/>
    <x v="0"/>
    <x v="0"/>
  </r>
  <r>
    <n v="2019"/>
    <s v="117"/>
    <s v="4470131"/>
    <m/>
    <n v="-64.790000000000006"/>
    <s v="1380 - Black Start Service Cha"/>
    <n v="11"/>
    <m/>
    <s v="G0000117"/>
    <s v="PJM"/>
    <n v="0"/>
    <s v="2019-11-01"/>
    <s v="PJM_ER4110"/>
    <x v="0"/>
    <x v="0"/>
    <x v="0"/>
    <x v="0"/>
  </r>
  <r>
    <n v="2019"/>
    <s v="117"/>
    <s v="4470131"/>
    <m/>
    <n v="17.98"/>
    <s v="1380 - Black Start Service Cha"/>
    <n v="11"/>
    <m/>
    <s v="G0000117"/>
    <s v="PJM"/>
    <n v="0"/>
    <s v="2019-11-30"/>
    <s v="PJM_A_4114"/>
    <x v="0"/>
    <x v="0"/>
    <x v="0"/>
    <x v="0"/>
  </r>
  <r>
    <n v="2019"/>
    <s v="117"/>
    <s v="4470131"/>
    <m/>
    <n v="2.1"/>
    <s v="1380 - Black Start Service Cha"/>
    <n v="11"/>
    <m/>
    <s v="G0000117"/>
    <s v="PJM"/>
    <n v="0"/>
    <s v="2019-11-30"/>
    <s v="PJM_E_0092"/>
    <x v="0"/>
    <x v="0"/>
    <x v="0"/>
    <x v="0"/>
  </r>
  <r>
    <n v="2019"/>
    <s v="117"/>
    <s v="4470131"/>
    <m/>
    <n v="-990.88"/>
    <s v="1400 - Load Reconciliation for"/>
    <n v="11"/>
    <m/>
    <s v="G0000117"/>
    <s v="PJM"/>
    <n v="0"/>
    <s v="2019-11-01"/>
    <s v="PJM_ER4110"/>
    <x v="0"/>
    <x v="0"/>
    <x v="0"/>
    <x v="0"/>
  </r>
  <r>
    <n v="2019"/>
    <s v="117"/>
    <s v="4470131"/>
    <m/>
    <n v="2161.63"/>
    <s v="1400 - Load Reconciliation for"/>
    <n v="11"/>
    <m/>
    <s v="G0000117"/>
    <s v="PJM"/>
    <n v="0"/>
    <s v="2019-11-30"/>
    <s v="PJM_A_4114"/>
    <x v="0"/>
    <x v="0"/>
    <x v="0"/>
    <x v="0"/>
  </r>
  <r>
    <n v="2019"/>
    <s v="117"/>
    <s v="4470131"/>
    <m/>
    <n v="132.6"/>
    <s v="1400 - Load Reconciliation for"/>
    <n v="11"/>
    <m/>
    <s v="G0000117"/>
    <s v="PJM"/>
    <n v="0"/>
    <s v="2019-11-30"/>
    <s v="PJM_E_0092"/>
    <x v="0"/>
    <x v="0"/>
    <x v="0"/>
    <x v="0"/>
  </r>
  <r>
    <n v="2019"/>
    <s v="117"/>
    <s v="4470131"/>
    <m/>
    <n v="-31.84"/>
    <s v="1410 - Load Reconciliation for"/>
    <n v="11"/>
    <m/>
    <s v="G0000117"/>
    <s v="PJM"/>
    <n v="0"/>
    <s v="2019-11-01"/>
    <s v="PJM_ER4110"/>
    <x v="0"/>
    <x v="0"/>
    <x v="0"/>
    <x v="0"/>
  </r>
  <r>
    <n v="2019"/>
    <s v="117"/>
    <s v="4470131"/>
    <m/>
    <n v="69.44"/>
    <s v="1410 - Load Reconciliation for"/>
    <n v="11"/>
    <m/>
    <s v="G0000117"/>
    <s v="PJM"/>
    <n v="0"/>
    <s v="2019-11-30"/>
    <s v="PJM_A_4114"/>
    <x v="0"/>
    <x v="0"/>
    <x v="0"/>
    <x v="0"/>
  </r>
  <r>
    <n v="2019"/>
    <s v="117"/>
    <s v="4470131"/>
    <m/>
    <n v="14.1"/>
    <s v="1410 - Load Reconciliation for"/>
    <n v="11"/>
    <m/>
    <s v="G0000117"/>
    <s v="PJM"/>
    <n v="0"/>
    <s v="2019-11-30"/>
    <s v="PJM_E_0092"/>
    <x v="0"/>
    <x v="0"/>
    <x v="0"/>
    <x v="0"/>
  </r>
  <r>
    <n v="2019"/>
    <s v="117"/>
    <s v="4470131"/>
    <m/>
    <n v="-1.24"/>
    <s v="1420 - Load Reconciliation for"/>
    <n v="11"/>
    <m/>
    <s v="G0000117"/>
    <s v="PJM"/>
    <n v="0"/>
    <s v="2019-11-01"/>
    <s v="PJM_ER4110"/>
    <x v="0"/>
    <x v="0"/>
    <x v="0"/>
    <x v="0"/>
  </r>
  <r>
    <n v="2019"/>
    <s v="117"/>
    <s v="4470131"/>
    <m/>
    <n v="2.79"/>
    <s v="1420 - Load Reconciliation for"/>
    <n v="11"/>
    <m/>
    <s v="G0000117"/>
    <s v="PJM"/>
    <n v="0"/>
    <s v="2019-11-30"/>
    <s v="PJM_A_4114"/>
    <x v="0"/>
    <x v="0"/>
    <x v="0"/>
    <x v="0"/>
  </r>
  <r>
    <n v="2019"/>
    <s v="117"/>
    <s v="4470131"/>
    <m/>
    <n v="-0.3"/>
    <s v="1420 - Load Reconciliation for"/>
    <n v="11"/>
    <m/>
    <s v="G0000117"/>
    <s v="PJM"/>
    <n v="0"/>
    <s v="2019-11-30"/>
    <s v="PJM_E_0092"/>
    <x v="0"/>
    <x v="0"/>
    <x v="0"/>
    <x v="0"/>
  </r>
  <r>
    <n v="2019"/>
    <s v="117"/>
    <s v="4470131"/>
    <m/>
    <n v="0.32"/>
    <s v="1430 - Load Reconciliation for"/>
    <n v="11"/>
    <m/>
    <s v="G0000117"/>
    <s v="PJM"/>
    <n v="0"/>
    <s v="2019-11-01"/>
    <s v="PJM_ER4110"/>
    <x v="0"/>
    <x v="0"/>
    <x v="0"/>
    <x v="0"/>
  </r>
  <r>
    <n v="2019"/>
    <s v="117"/>
    <s v="4470131"/>
    <m/>
    <n v="-0.62"/>
    <s v="1430 - Load Reconciliation for"/>
    <n v="11"/>
    <m/>
    <s v="G0000117"/>
    <s v="PJM"/>
    <n v="0"/>
    <s v="2019-11-30"/>
    <s v="PJM_A_4114"/>
    <x v="0"/>
    <x v="0"/>
    <x v="0"/>
    <x v="0"/>
  </r>
  <r>
    <n v="2019"/>
    <s v="117"/>
    <s v="4470131"/>
    <m/>
    <n v="-11.08"/>
    <s v="1440 - Load Reconciliation for"/>
    <n v="11"/>
    <m/>
    <s v="G0000117"/>
    <s v="PJM"/>
    <n v="0"/>
    <s v="2019-11-01"/>
    <s v="PJM_ER4110"/>
    <x v="0"/>
    <x v="0"/>
    <x v="0"/>
    <x v="0"/>
  </r>
  <r>
    <n v="2019"/>
    <s v="117"/>
    <s v="4470131"/>
    <m/>
    <n v="24.18"/>
    <s v="1440 - Load Reconciliation for"/>
    <n v="11"/>
    <m/>
    <s v="G0000117"/>
    <s v="PJM"/>
    <n v="0"/>
    <s v="2019-11-30"/>
    <s v="PJM_A_4114"/>
    <x v="0"/>
    <x v="0"/>
    <x v="0"/>
    <x v="0"/>
  </r>
  <r>
    <n v="2019"/>
    <s v="117"/>
    <s v="4470131"/>
    <m/>
    <n v="1.2"/>
    <s v="1440 - Load Reconciliation for"/>
    <n v="11"/>
    <m/>
    <s v="G0000117"/>
    <s v="PJM"/>
    <n v="0"/>
    <s v="2019-11-30"/>
    <s v="PJM_E_0092"/>
    <x v="0"/>
    <x v="0"/>
    <x v="0"/>
    <x v="0"/>
  </r>
  <r>
    <n v="2019"/>
    <s v="117"/>
    <s v="4470131"/>
    <m/>
    <n v="-0.24"/>
    <s v="1444 - Load Reconciliation for"/>
    <n v="11"/>
    <m/>
    <s v="G0000117"/>
    <s v="PJM"/>
    <n v="0"/>
    <s v="2019-11-01"/>
    <s v="PJM_ER4110"/>
    <x v="0"/>
    <x v="0"/>
    <x v="0"/>
    <x v="0"/>
  </r>
  <r>
    <n v="2019"/>
    <s v="117"/>
    <s v="4470131"/>
    <m/>
    <n v="0.31"/>
    <s v="1444 - Load Reconciliation for"/>
    <n v="11"/>
    <m/>
    <s v="G0000117"/>
    <s v="PJM"/>
    <n v="0"/>
    <s v="2019-11-30"/>
    <s v="PJM_A_4114"/>
    <x v="0"/>
    <x v="0"/>
    <x v="0"/>
    <x v="0"/>
  </r>
  <r>
    <n v="2019"/>
    <s v="117"/>
    <s v="4470131"/>
    <m/>
    <n v="-3.32"/>
    <s v="1445 - Load Reconciliation for"/>
    <n v="11"/>
    <m/>
    <s v="G0000117"/>
    <s v="PJM"/>
    <n v="0"/>
    <s v="2019-11-01"/>
    <s v="PJM_ER4110"/>
    <x v="0"/>
    <x v="0"/>
    <x v="0"/>
    <x v="0"/>
  </r>
  <r>
    <n v="2019"/>
    <s v="117"/>
    <s v="4470131"/>
    <m/>
    <n v="7.13"/>
    <s v="1445 - Load Reconciliation for"/>
    <n v="11"/>
    <m/>
    <s v="G0000117"/>
    <s v="PJM"/>
    <n v="0"/>
    <s v="2019-11-30"/>
    <s v="PJM_A_4114"/>
    <x v="0"/>
    <x v="0"/>
    <x v="0"/>
    <x v="0"/>
  </r>
  <r>
    <n v="2019"/>
    <s v="117"/>
    <s v="4470131"/>
    <m/>
    <n v="0.3"/>
    <s v="1445 - Load Reconciliation for"/>
    <n v="11"/>
    <m/>
    <s v="G0000117"/>
    <s v="PJM"/>
    <n v="0"/>
    <s v="2019-11-30"/>
    <s v="PJM_E_0092"/>
    <x v="0"/>
    <x v="0"/>
    <x v="0"/>
    <x v="0"/>
  </r>
  <r>
    <n v="2019"/>
    <s v="117"/>
    <s v="4470131"/>
    <m/>
    <n v="-0.04"/>
    <s v="1446 - Load Reconciliation for"/>
    <n v="11"/>
    <m/>
    <s v="G0000117"/>
    <s v="PJM"/>
    <n v="0"/>
    <s v="2019-11-01"/>
    <s v="PJM_ER4110"/>
    <x v="0"/>
    <x v="0"/>
    <x v="0"/>
    <x v="0"/>
  </r>
  <r>
    <n v="2019"/>
    <s v="117"/>
    <s v="4470131"/>
    <m/>
    <n v="-0.6"/>
    <s v="1447 - Load Reconciliation for"/>
    <n v="11"/>
    <m/>
    <s v="G0000117"/>
    <s v="PJM"/>
    <n v="0"/>
    <s v="2019-11-01"/>
    <s v="PJM_ER4110"/>
    <x v="0"/>
    <x v="0"/>
    <x v="0"/>
    <x v="0"/>
  </r>
  <r>
    <n v="2019"/>
    <s v="117"/>
    <s v="4470131"/>
    <m/>
    <n v="1.24"/>
    <s v="1447 - Load Reconciliation for"/>
    <n v="11"/>
    <m/>
    <s v="G0000117"/>
    <s v="PJM"/>
    <n v="0"/>
    <s v="2019-11-30"/>
    <s v="PJM_A_4114"/>
    <x v="0"/>
    <x v="0"/>
    <x v="0"/>
    <x v="0"/>
  </r>
  <r>
    <n v="2019"/>
    <s v="117"/>
    <s v="4470131"/>
    <m/>
    <n v="-0.96"/>
    <s v="1448 - Load Reconciliation for"/>
    <n v="11"/>
    <m/>
    <s v="G0000117"/>
    <s v="PJM"/>
    <n v="0"/>
    <s v="2019-11-01"/>
    <s v="PJM_ER4110"/>
    <x v="0"/>
    <x v="0"/>
    <x v="0"/>
    <x v="0"/>
  </r>
  <r>
    <n v="2019"/>
    <s v="117"/>
    <s v="4470131"/>
    <m/>
    <n v="1.86"/>
    <s v="1448 - Load Reconciliation for"/>
    <n v="11"/>
    <m/>
    <s v="G0000117"/>
    <s v="PJM"/>
    <n v="0"/>
    <s v="2019-11-30"/>
    <s v="PJM_A_4114"/>
    <x v="0"/>
    <x v="0"/>
    <x v="0"/>
    <x v="0"/>
  </r>
  <r>
    <n v="2019"/>
    <s v="117"/>
    <s v="4470131"/>
    <m/>
    <n v="-2.2000000000000002"/>
    <s v="1450 - Load Reconciliation for"/>
    <n v="11"/>
    <m/>
    <s v="G0000117"/>
    <s v="PJM"/>
    <n v="0"/>
    <s v="2019-11-01"/>
    <s v="PJM_ER4110"/>
    <x v="0"/>
    <x v="0"/>
    <x v="0"/>
    <x v="0"/>
  </r>
  <r>
    <n v="2019"/>
    <s v="117"/>
    <s v="4470131"/>
    <m/>
    <n v="4.6500000000000004"/>
    <s v="1450 - Load Reconciliation for"/>
    <n v="11"/>
    <m/>
    <s v="G0000117"/>
    <s v="PJM"/>
    <n v="0"/>
    <s v="2019-11-30"/>
    <s v="PJM_A_4114"/>
    <x v="0"/>
    <x v="0"/>
    <x v="0"/>
    <x v="0"/>
  </r>
  <r>
    <n v="2019"/>
    <s v="117"/>
    <s v="4470131"/>
    <m/>
    <n v="0.3"/>
    <s v="1450 - Load Reconciliation for"/>
    <n v="11"/>
    <m/>
    <s v="G0000117"/>
    <s v="PJM"/>
    <n v="0"/>
    <s v="2019-11-30"/>
    <s v="PJM_E_0092"/>
    <x v="0"/>
    <x v="0"/>
    <x v="0"/>
    <x v="0"/>
  </r>
  <r>
    <n v="2019"/>
    <s v="117"/>
    <s v="4470131"/>
    <m/>
    <n v="-4.28"/>
    <s v="1460 - Load Reconciliation for"/>
    <n v="11"/>
    <m/>
    <s v="G0000117"/>
    <s v="PJM"/>
    <n v="0"/>
    <s v="2019-11-01"/>
    <s v="PJM_ER4110"/>
    <x v="0"/>
    <x v="0"/>
    <x v="0"/>
    <x v="0"/>
  </r>
  <r>
    <n v="2019"/>
    <s v="117"/>
    <s v="4470131"/>
    <m/>
    <n v="9.3000000000000007"/>
    <s v="1460 - Load Reconciliation for"/>
    <n v="11"/>
    <m/>
    <s v="G0000117"/>
    <s v="PJM"/>
    <n v="0"/>
    <s v="2019-11-30"/>
    <s v="PJM_A_4114"/>
    <x v="0"/>
    <x v="0"/>
    <x v="0"/>
    <x v="0"/>
  </r>
  <r>
    <n v="2019"/>
    <s v="117"/>
    <s v="4470131"/>
    <m/>
    <n v="0.6"/>
    <s v="1460 - Load Reconciliation for"/>
    <n v="11"/>
    <m/>
    <s v="G0000117"/>
    <s v="PJM"/>
    <n v="0"/>
    <s v="2019-11-30"/>
    <s v="PJM_E_0092"/>
    <x v="0"/>
    <x v="0"/>
    <x v="0"/>
    <x v="0"/>
  </r>
  <r>
    <n v="2019"/>
    <s v="117"/>
    <s v="4470131"/>
    <m/>
    <n v="-0.92"/>
    <s v="1470 - Load Reconciliation for"/>
    <n v="11"/>
    <m/>
    <s v="G0000117"/>
    <s v="PJM"/>
    <n v="0"/>
    <s v="2019-11-01"/>
    <s v="PJM_ER4110"/>
    <x v="0"/>
    <x v="0"/>
    <x v="0"/>
    <x v="0"/>
  </r>
  <r>
    <n v="2019"/>
    <s v="117"/>
    <s v="4470131"/>
    <m/>
    <n v="1.86"/>
    <s v="1470 - Load Reconciliation for"/>
    <n v="11"/>
    <m/>
    <s v="G0000117"/>
    <s v="PJM"/>
    <n v="0"/>
    <s v="2019-11-30"/>
    <s v="PJM_A_4114"/>
    <x v="0"/>
    <x v="0"/>
    <x v="0"/>
    <x v="0"/>
  </r>
  <r>
    <n v="2019"/>
    <s v="117"/>
    <s v="4470131"/>
    <m/>
    <n v="0.3"/>
    <s v="1470 - Load Reconciliation for"/>
    <n v="11"/>
    <m/>
    <s v="G0000117"/>
    <s v="PJM"/>
    <n v="0"/>
    <s v="2019-11-30"/>
    <s v="PJM_E_0092"/>
    <x v="0"/>
    <x v="0"/>
    <x v="0"/>
    <x v="0"/>
  </r>
  <r>
    <n v="2019"/>
    <s v="117"/>
    <s v="4470131"/>
    <m/>
    <n v="-0.2"/>
    <s v="1472 - Load Reconciliation for"/>
    <n v="11"/>
    <m/>
    <s v="G0000117"/>
    <s v="PJM"/>
    <n v="0"/>
    <s v="2019-11-01"/>
    <s v="PJM_ER4110"/>
    <x v="0"/>
    <x v="0"/>
    <x v="0"/>
    <x v="0"/>
  </r>
  <r>
    <n v="2019"/>
    <s v="117"/>
    <s v="4470131"/>
    <m/>
    <n v="0.31"/>
    <s v="1472 - Load Reconciliation for"/>
    <n v="11"/>
    <m/>
    <s v="G0000117"/>
    <s v="PJM"/>
    <n v="0"/>
    <s v="2019-11-30"/>
    <s v="PJM_A_4114"/>
    <x v="0"/>
    <x v="0"/>
    <x v="0"/>
    <x v="0"/>
  </r>
  <r>
    <n v="2019"/>
    <s v="117"/>
    <s v="4470131"/>
    <m/>
    <n v="-0.92"/>
    <s v="1475 - Load Reconciliation for"/>
    <n v="11"/>
    <m/>
    <s v="G0000117"/>
    <s v="PJM"/>
    <n v="0"/>
    <s v="2019-11-01"/>
    <s v="PJM_ER4110"/>
    <x v="0"/>
    <x v="0"/>
    <x v="0"/>
    <x v="0"/>
  </r>
  <r>
    <n v="2019"/>
    <s v="117"/>
    <s v="4470131"/>
    <m/>
    <n v="2.17"/>
    <s v="1475 - Load Reconciliation for"/>
    <n v="11"/>
    <m/>
    <s v="G0000117"/>
    <s v="PJM"/>
    <n v="0"/>
    <s v="2019-11-30"/>
    <s v="PJM_A_4114"/>
    <x v="0"/>
    <x v="0"/>
    <x v="0"/>
    <x v="0"/>
  </r>
  <r>
    <n v="2019"/>
    <s v="117"/>
    <s v="4470131"/>
    <m/>
    <n v="-0.72"/>
    <s v="1478 - Load Reconciliation for"/>
    <n v="11"/>
    <m/>
    <s v="G0000117"/>
    <s v="PJM"/>
    <n v="0"/>
    <s v="2019-11-01"/>
    <s v="PJM_ER4110"/>
    <x v="0"/>
    <x v="0"/>
    <x v="0"/>
    <x v="0"/>
  </r>
  <r>
    <n v="2019"/>
    <s v="117"/>
    <s v="4470131"/>
    <m/>
    <n v="1.55"/>
    <s v="1478 - Load Reconciliation for"/>
    <n v="11"/>
    <m/>
    <s v="G0000117"/>
    <s v="PJM"/>
    <n v="0"/>
    <s v="2019-11-30"/>
    <s v="PJM_A_4114"/>
    <x v="0"/>
    <x v="0"/>
    <x v="0"/>
    <x v="0"/>
  </r>
  <r>
    <n v="2019"/>
    <s v="117"/>
    <s v="4470131"/>
    <m/>
    <n v="-174595.65"/>
    <s v="1610 - Locational Reliability"/>
    <n v="11"/>
    <m/>
    <s v="G0000117"/>
    <s v="PJM"/>
    <n v="0"/>
    <s v="2019-11-01"/>
    <s v="PJM_ER4110"/>
    <x v="0"/>
    <x v="0"/>
    <x v="0"/>
    <x v="0"/>
  </r>
  <r>
    <n v="2019"/>
    <s v="117"/>
    <s v="4470131"/>
    <m/>
    <n v="49148.56"/>
    <s v="1610 - Locational Reliability"/>
    <n v="11"/>
    <m/>
    <s v="G0000117"/>
    <s v="PJM"/>
    <n v="0"/>
    <s v="2019-11-30"/>
    <s v="PJM_A_4114"/>
    <x v="0"/>
    <x v="0"/>
    <x v="0"/>
    <x v="0"/>
  </r>
  <r>
    <n v="2019"/>
    <s v="117"/>
    <s v="4470131"/>
    <m/>
    <n v="5483.22"/>
    <s v="1610 - Locational Reliability"/>
    <n v="11"/>
    <m/>
    <s v="G0000117"/>
    <s v="PJM"/>
    <n v="0"/>
    <s v="2019-11-30"/>
    <s v="PJM_E_0092"/>
    <x v="0"/>
    <x v="0"/>
    <x v="0"/>
    <x v="0"/>
  </r>
  <r>
    <n v="2019"/>
    <s v="117"/>
    <s v="4470131"/>
    <m/>
    <n v="88.44"/>
    <s v="2140 - Non-Firm Point-to-Point"/>
    <n v="11"/>
    <m/>
    <s v="G0000117"/>
    <s v="PJM"/>
    <n v="0"/>
    <s v="2019-11-01"/>
    <s v="PJM_ER4110"/>
    <x v="0"/>
    <x v="0"/>
    <x v="0"/>
    <x v="0"/>
  </r>
  <r>
    <n v="2019"/>
    <s v="117"/>
    <s v="4470131"/>
    <m/>
    <n v="-37.51"/>
    <s v="2140 - Non-Firm Point-to-Point"/>
    <n v="11"/>
    <m/>
    <s v="G0000117"/>
    <s v="PJM"/>
    <n v="0"/>
    <s v="2019-11-30"/>
    <s v="PJM_A_4114"/>
    <x v="0"/>
    <x v="0"/>
    <x v="0"/>
    <x v="0"/>
  </r>
  <r>
    <n v="2019"/>
    <s v="117"/>
    <s v="4470131"/>
    <m/>
    <n v="-4.2"/>
    <s v="2140 - Non-Firm Point-to-Point"/>
    <n v="11"/>
    <m/>
    <s v="G0000117"/>
    <s v="PJM"/>
    <n v="0"/>
    <s v="2019-11-30"/>
    <s v="PJM_E_0092"/>
    <x v="0"/>
    <x v="0"/>
    <x v="0"/>
    <x v="0"/>
  </r>
  <r>
    <n v="2019"/>
    <s v="117"/>
    <s v="4470131"/>
    <m/>
    <n v="-4.55"/>
    <s v="2140A - Adj. to Non-Firm Point"/>
    <n v="11"/>
    <m/>
    <s v="G0000117"/>
    <s v="PJM"/>
    <n v="0"/>
    <s v="2019-11-30"/>
    <s v="PJM_A_4114"/>
    <x v="0"/>
    <x v="0"/>
    <x v="0"/>
    <x v="0"/>
  </r>
  <r>
    <n v="2019"/>
    <s v="117"/>
    <s v="4470131"/>
    <m/>
    <n v="-4072.66"/>
    <s v="2215 - Balancing Transmission"/>
    <n v="11"/>
    <m/>
    <s v="G0000117"/>
    <s v="PJM"/>
    <n v="0"/>
    <s v="2019-11-01"/>
    <s v="PJM_ER4110"/>
    <x v="0"/>
    <x v="0"/>
    <x v="0"/>
    <x v="0"/>
  </r>
  <r>
    <n v="2019"/>
    <s v="117"/>
    <s v="4470131"/>
    <m/>
    <n v="1190.08"/>
    <s v="2215 - Balancing Transmission"/>
    <n v="11"/>
    <m/>
    <s v="G0000117"/>
    <s v="PJM"/>
    <n v="0"/>
    <s v="2019-11-30"/>
    <s v="PJM_A_4114"/>
    <x v="0"/>
    <x v="0"/>
    <x v="0"/>
    <x v="0"/>
  </r>
  <r>
    <n v="2019"/>
    <s v="117"/>
    <s v="4470131"/>
    <m/>
    <n v="147.66"/>
    <s v="2215 - Balancing Transmission"/>
    <n v="11"/>
    <m/>
    <s v="G0000117"/>
    <s v="PJM"/>
    <n v="0"/>
    <s v="2019-11-30"/>
    <s v="PJM_E_0092"/>
    <x v="0"/>
    <x v="0"/>
    <x v="0"/>
    <x v="0"/>
  </r>
  <r>
    <n v="2019"/>
    <s v="117"/>
    <s v="4470131"/>
    <m/>
    <n v="15.57"/>
    <s v="2215A - Balancing Transmission"/>
    <n v="11"/>
    <m/>
    <s v="G0000117"/>
    <s v="PJM"/>
    <n v="0"/>
    <s v="2019-11-30"/>
    <s v="PJM_A_4114"/>
    <x v="0"/>
    <x v="0"/>
    <x v="0"/>
    <x v="0"/>
  </r>
  <r>
    <n v="2019"/>
    <s v="117"/>
    <s v="4470131"/>
    <m/>
    <n v="2763.63"/>
    <s v="2220 - Transmission Losses Cre"/>
    <n v="11"/>
    <m/>
    <s v="G0000117"/>
    <s v="PJM"/>
    <n v="0"/>
    <s v="2019-11-01"/>
    <s v="PJM_ER4110"/>
    <x v="0"/>
    <x v="0"/>
    <x v="0"/>
    <x v="0"/>
  </r>
  <r>
    <n v="2019"/>
    <s v="117"/>
    <s v="4470131"/>
    <m/>
    <n v="-802.92"/>
    <s v="2220 - Transmission Losses Cre"/>
    <n v="11"/>
    <m/>
    <s v="G0000117"/>
    <s v="PJM"/>
    <n v="0"/>
    <s v="2019-11-30"/>
    <s v="PJM_A_4114"/>
    <x v="0"/>
    <x v="0"/>
    <x v="0"/>
    <x v="0"/>
  </r>
  <r>
    <n v="2019"/>
    <s v="117"/>
    <s v="4470131"/>
    <m/>
    <n v="-119.82"/>
    <s v="2220 - Transmission Losses Cre"/>
    <n v="11"/>
    <m/>
    <s v="G0000117"/>
    <s v="PJM"/>
    <n v="0"/>
    <s v="2019-11-30"/>
    <s v="PJM_E_0092"/>
    <x v="0"/>
    <x v="0"/>
    <x v="0"/>
    <x v="0"/>
  </r>
  <r>
    <n v="2019"/>
    <s v="117"/>
    <s v="4470131"/>
    <m/>
    <n v="0.01"/>
    <s v="2220A - Adj. to Transmission L"/>
    <n v="11"/>
    <m/>
    <s v="G0000117"/>
    <s v="PJM"/>
    <n v="0"/>
    <s v="2019-11-30"/>
    <s v="PJM_A_4114"/>
    <x v="0"/>
    <x v="0"/>
    <x v="0"/>
    <x v="0"/>
  </r>
  <r>
    <n v="2019"/>
    <s v="117"/>
    <s v="4470131"/>
    <m/>
    <n v="-0.02"/>
    <s v="2390 - Fuel Cost Policy Penalt"/>
    <n v="11"/>
    <m/>
    <s v="G0000117"/>
    <s v="PJM"/>
    <n v="0"/>
    <s v="2019-11-30"/>
    <s v="PJM_E_0092"/>
    <x v="0"/>
    <x v="0"/>
    <x v="0"/>
    <x v="0"/>
  </r>
  <r>
    <n v="2019"/>
    <s v="117"/>
    <s v="4470131"/>
    <m/>
    <n v="-1.07"/>
    <s v="2390A - Fuel Cost Policy Penal"/>
    <n v="11"/>
    <m/>
    <s v="G0000117"/>
    <s v="PJM"/>
    <n v="0"/>
    <s v="2019-11-30"/>
    <s v="PJM_A_4114"/>
    <x v="0"/>
    <x v="0"/>
    <x v="0"/>
    <x v="0"/>
  </r>
  <r>
    <n v="2019"/>
    <s v="117"/>
    <s v="4470131"/>
    <m/>
    <n v="-3.48"/>
    <s v="2415 - Balancing Transmission"/>
    <n v="11"/>
    <m/>
    <s v="G0000117"/>
    <s v="PJM"/>
    <n v="0"/>
    <s v="2019-11-01"/>
    <s v="PJM_ER4110"/>
    <x v="0"/>
    <x v="0"/>
    <x v="0"/>
    <x v="0"/>
  </r>
  <r>
    <n v="2019"/>
    <s v="117"/>
    <s v="4470131"/>
    <m/>
    <n v="7.44"/>
    <s v="2415 - Balancing Transmission"/>
    <n v="11"/>
    <m/>
    <s v="G0000117"/>
    <s v="PJM"/>
    <n v="0"/>
    <s v="2019-11-30"/>
    <s v="PJM_A_4114"/>
    <x v="0"/>
    <x v="0"/>
    <x v="0"/>
    <x v="0"/>
  </r>
  <r>
    <n v="2019"/>
    <s v="117"/>
    <s v="4470131"/>
    <m/>
    <n v="2.4"/>
    <s v="2415 - Balancing Transmission"/>
    <n v="11"/>
    <m/>
    <s v="G0000117"/>
    <s v="PJM"/>
    <n v="0"/>
    <s v="2019-11-30"/>
    <s v="PJM_E_0092"/>
    <x v="0"/>
    <x v="0"/>
    <x v="0"/>
    <x v="0"/>
  </r>
  <r>
    <n v="2019"/>
    <s v="117"/>
    <s v="4470131"/>
    <m/>
    <n v="10.92"/>
    <s v="2420 - Load Reconciliation for"/>
    <n v="11"/>
    <m/>
    <s v="G0000117"/>
    <s v="PJM"/>
    <n v="0"/>
    <s v="2019-11-01"/>
    <s v="PJM_ER4110"/>
    <x v="0"/>
    <x v="0"/>
    <x v="0"/>
    <x v="0"/>
  </r>
  <r>
    <n v="2019"/>
    <s v="117"/>
    <s v="4470131"/>
    <m/>
    <n v="-23.87"/>
    <s v="2420 - Load Reconciliation for"/>
    <n v="11"/>
    <m/>
    <s v="G0000117"/>
    <s v="PJM"/>
    <n v="0"/>
    <s v="2019-11-30"/>
    <s v="PJM_A_4114"/>
    <x v="0"/>
    <x v="0"/>
    <x v="0"/>
    <x v="0"/>
  </r>
  <r>
    <n v="2019"/>
    <s v="117"/>
    <s v="4470131"/>
    <m/>
    <n v="-0.9"/>
    <s v="2420 - Load Reconciliation for"/>
    <n v="11"/>
    <m/>
    <s v="G0000117"/>
    <s v="PJM"/>
    <n v="0"/>
    <s v="2019-11-30"/>
    <s v="PJM_E_0092"/>
    <x v="0"/>
    <x v="0"/>
    <x v="0"/>
    <x v="0"/>
  </r>
  <r>
    <n v="2019"/>
    <s v="117"/>
    <s v="4470131"/>
    <m/>
    <n v="4812.03"/>
    <s v="2510 - Auction Revenue Rights"/>
    <n v="11"/>
    <m/>
    <s v="G0000117"/>
    <s v="PJM"/>
    <n v="0"/>
    <s v="2019-11-01"/>
    <s v="PJM_ER4110"/>
    <x v="0"/>
    <x v="0"/>
    <x v="0"/>
    <x v="0"/>
  </r>
  <r>
    <n v="2019"/>
    <s v="117"/>
    <s v="4470131"/>
    <m/>
    <n v="-1354.53"/>
    <s v="2510 - Auction Revenue Rights"/>
    <n v="11"/>
    <m/>
    <s v="G0000117"/>
    <s v="PJM"/>
    <n v="0"/>
    <s v="2019-11-30"/>
    <s v="PJM_A_4114"/>
    <x v="0"/>
    <x v="0"/>
    <x v="0"/>
    <x v="0"/>
  </r>
  <r>
    <n v="2019"/>
    <s v="117"/>
    <s v="4470131"/>
    <m/>
    <n v="-152.03"/>
    <s v="2510 - Auction Revenue Rights"/>
    <n v="11"/>
    <m/>
    <s v="G0000117"/>
    <s v="PJM"/>
    <n v="0"/>
    <s v="2019-11-30"/>
    <s v="PJM_E_0092"/>
    <x v="0"/>
    <x v="0"/>
    <x v="0"/>
    <x v="0"/>
  </r>
  <r>
    <n v="2019"/>
    <s v="117"/>
    <s v="4470131"/>
    <m/>
    <n v="83.08"/>
    <s v="2640 - ICTR for Transmission E"/>
    <n v="11"/>
    <m/>
    <s v="G0000117"/>
    <s v="PJM"/>
    <n v="0"/>
    <s v="2019-11-01"/>
    <s v="PJM_ER4110"/>
    <x v="0"/>
    <x v="0"/>
    <x v="0"/>
    <x v="0"/>
  </r>
  <r>
    <n v="2019"/>
    <s v="117"/>
    <s v="4470131"/>
    <m/>
    <n v="-23.56"/>
    <s v="2640 - ICTR for Transmission E"/>
    <n v="11"/>
    <m/>
    <s v="G0000117"/>
    <s v="PJM"/>
    <n v="0"/>
    <s v="2019-11-30"/>
    <s v="PJM_A_4114"/>
    <x v="0"/>
    <x v="0"/>
    <x v="0"/>
    <x v="0"/>
  </r>
  <r>
    <n v="2019"/>
    <s v="117"/>
    <s v="4470131"/>
    <m/>
    <n v="-2.7"/>
    <s v="2640 - ICTR for Transmission E"/>
    <n v="11"/>
    <m/>
    <s v="G0000117"/>
    <s v="PJM"/>
    <n v="0"/>
    <s v="2019-11-30"/>
    <s v="PJM_E_0092"/>
    <x v="0"/>
    <x v="0"/>
    <x v="0"/>
    <x v="0"/>
  </r>
  <r>
    <n v="2019"/>
    <s v="117"/>
    <s v="4470131"/>
    <m/>
    <n v="6.42"/>
    <s v="2661 - Capacity Resource Defic"/>
    <n v="11"/>
    <m/>
    <s v="G0000117"/>
    <s v="PJM"/>
    <n v="0"/>
    <s v="2019-11-01"/>
    <s v="PJM_ER4110"/>
    <x v="0"/>
    <x v="0"/>
    <x v="0"/>
    <x v="0"/>
  </r>
  <r>
    <n v="2019"/>
    <s v="117"/>
    <s v="4470131"/>
    <m/>
    <n v="-1.85"/>
    <s v="2661 - Capacity Resource Defic"/>
    <n v="11"/>
    <m/>
    <s v="G0000117"/>
    <s v="PJM"/>
    <n v="0"/>
    <s v="2019-11-30"/>
    <s v="PJM_A_4114"/>
    <x v="0"/>
    <x v="0"/>
    <x v="0"/>
    <x v="0"/>
  </r>
  <r>
    <n v="2019"/>
    <s v="117"/>
    <s v="4470131"/>
    <m/>
    <n v="-0.26"/>
    <s v="2661 - Capacity Resource Defic"/>
    <n v="11"/>
    <m/>
    <s v="G0000117"/>
    <s v="PJM"/>
    <n v="0"/>
    <s v="2019-11-30"/>
    <s v="PJM_E_0092"/>
    <x v="0"/>
    <x v="0"/>
    <x v="0"/>
    <x v="0"/>
  </r>
  <r>
    <n v="2019"/>
    <s v="117"/>
    <s v="4470131"/>
    <m/>
    <n v="-0.17"/>
    <s v="PJM (PAR) Adjustments"/>
    <n v="11"/>
    <m/>
    <s v="G0000117"/>
    <s v="PJM"/>
    <n v="0"/>
    <s v="2019-11-30"/>
    <s v="PJMMISCPAR"/>
    <x v="0"/>
    <x v="0"/>
    <x v="0"/>
    <x v="0"/>
  </r>
  <r>
    <n v="2019"/>
    <s v="117"/>
    <s v="4470131"/>
    <m/>
    <n v="0"/>
    <s v="PJM (PAR) Adjustments"/>
    <n v="11"/>
    <s v="KWH"/>
    <s v="G0000117"/>
    <s v="PJM"/>
    <n v="91142"/>
    <s v="2019-11-30"/>
    <s v="PJM_PAR_A"/>
    <x v="0"/>
    <x v="0"/>
    <x v="0"/>
    <x v="0"/>
  </r>
  <r>
    <n v="2019"/>
    <s v="117"/>
    <s v="4470131"/>
    <m/>
    <n v="0"/>
    <s v="PJM (PAR) Adjustments"/>
    <n v="11"/>
    <s v="KWH"/>
    <s v="G0000117"/>
    <s v="PJM"/>
    <n v="4786"/>
    <s v="2019-11-30"/>
    <s v="PJM_PAR_E"/>
    <x v="0"/>
    <x v="0"/>
    <x v="0"/>
    <x v="0"/>
  </r>
  <r>
    <n v="2019"/>
    <s v="117"/>
    <s v="4470143"/>
    <m/>
    <n v="133.62"/>
    <s v="Broker Comm - Actual"/>
    <n v="11"/>
    <m/>
    <s v="G0000117"/>
    <s v="AMRX2"/>
    <n v="0"/>
    <s v="2019-11-30"/>
    <s v="CA0420"/>
    <x v="0"/>
    <x v="0"/>
    <x v="1"/>
    <x v="0"/>
  </r>
  <r>
    <n v="2019"/>
    <s v="117"/>
    <s v="4470143"/>
    <m/>
    <n v="195.31"/>
    <s v="Broker Comm - Actual"/>
    <n v="11"/>
    <m/>
    <s v="G0000117"/>
    <s v="APBE2"/>
    <n v="0"/>
    <s v="2019-11-30"/>
    <s v="CA0420"/>
    <x v="0"/>
    <x v="0"/>
    <x v="2"/>
    <x v="0"/>
  </r>
  <r>
    <n v="2019"/>
    <s v="117"/>
    <s v="4470143"/>
    <m/>
    <n v="129.16999999999999"/>
    <s v="Broker Comm - Actual"/>
    <n v="11"/>
    <m/>
    <s v="G0000117"/>
    <s v="EVOF2"/>
    <n v="0"/>
    <s v="2019-11-30"/>
    <s v="CA0420"/>
    <x v="0"/>
    <x v="0"/>
    <x v="3"/>
    <x v="0"/>
  </r>
  <r>
    <n v="2019"/>
    <s v="117"/>
    <s v="4470143"/>
    <m/>
    <n v="52.2"/>
    <s v="Broker Comm - Actual"/>
    <n v="11"/>
    <m/>
    <s v="G0000117"/>
    <s v="ICET2"/>
    <n v="0"/>
    <s v="2019-11-30"/>
    <s v="CA0420"/>
    <x v="0"/>
    <x v="0"/>
    <x v="13"/>
    <x v="0"/>
  </r>
  <r>
    <n v="2019"/>
    <s v="117"/>
    <s v="4470143"/>
    <m/>
    <n v="22.26"/>
    <s v="Mizuho - Power - Comm &amp; Fees"/>
    <n v="11"/>
    <m/>
    <s v="G0000117"/>
    <s v="MSUI2"/>
    <n v="0"/>
    <s v="2019-11-30"/>
    <s v="MIZ_FUT"/>
    <x v="0"/>
    <x v="0"/>
    <x v="18"/>
    <x v="0"/>
  </r>
  <r>
    <n v="2019"/>
    <s v="117"/>
    <s v="4470143"/>
    <m/>
    <n v="783.2"/>
    <s v="RBC - Power - Gains &amp; Losses"/>
    <n v="11"/>
    <m/>
    <s v="G0000117"/>
    <s v="RBCC2"/>
    <n v="0"/>
    <s v="2019-11-30"/>
    <s v="RBC_FUT"/>
    <x v="0"/>
    <x v="0"/>
    <x v="19"/>
    <x v="0"/>
  </r>
  <r>
    <n v="2019"/>
    <s v="117"/>
    <s v="4470143"/>
    <m/>
    <n v="180.36"/>
    <s v="Re-book Actual CESR Ratio"/>
    <n v="11"/>
    <m/>
    <s v="G0000117"/>
    <s v="MSUI2"/>
    <n v="0"/>
    <s v="2019-11-30"/>
    <s v="CESR_REC"/>
    <x v="0"/>
    <x v="0"/>
    <x v="18"/>
    <x v="0"/>
  </r>
  <r>
    <n v="2019"/>
    <s v="117"/>
    <s v="4470143"/>
    <m/>
    <n v="-68800.08"/>
    <s v="Re-book Actual CESR Ratio"/>
    <n v="11"/>
    <m/>
    <s v="G0000117"/>
    <s v="RBCC2"/>
    <n v="0"/>
    <s v="2019-11-30"/>
    <s v="CESR_REC"/>
    <x v="0"/>
    <x v="0"/>
    <x v="19"/>
    <x v="0"/>
  </r>
  <r>
    <n v="2019"/>
    <s v="117"/>
    <s v="4470143"/>
    <m/>
    <n v="551.16"/>
    <s v="Re-book Actual CESR Ratio"/>
    <n v="11"/>
    <m/>
    <s v="G0000117"/>
    <s v="WELF2"/>
    <n v="0"/>
    <s v="2019-11-30"/>
    <s v="CESR_REC"/>
    <x v="0"/>
    <x v="0"/>
    <x v="20"/>
    <x v="0"/>
  </r>
  <r>
    <n v="2019"/>
    <s v="117"/>
    <s v="4470143"/>
    <m/>
    <n v="-640.83000000000004"/>
    <s v="Reverse Estimated CESR Ratio"/>
    <n v="11"/>
    <m/>
    <s v="G0000117"/>
    <s v="MSUI2"/>
    <n v="0"/>
    <s v="2019-11-30"/>
    <s v="CESR_REC"/>
    <x v="0"/>
    <x v="0"/>
    <x v="18"/>
    <x v="0"/>
  </r>
  <r>
    <n v="2019"/>
    <s v="117"/>
    <s v="4470143"/>
    <m/>
    <n v="244447.94"/>
    <s v="Reverse Estimated CESR Ratio"/>
    <n v="11"/>
    <m/>
    <s v="G0000117"/>
    <s v="RBCC2"/>
    <n v="0"/>
    <s v="2019-11-30"/>
    <s v="CESR_REC"/>
    <x v="0"/>
    <x v="0"/>
    <x v="19"/>
    <x v="0"/>
  </r>
  <r>
    <n v="2019"/>
    <s v="117"/>
    <s v="4470143"/>
    <m/>
    <n v="-1958.29"/>
    <s v="Reverse Estimated CESR Ratio"/>
    <n v="11"/>
    <m/>
    <s v="G0000117"/>
    <s v="WELF2"/>
    <n v="0"/>
    <s v="2019-11-30"/>
    <s v="CESR_REC"/>
    <x v="0"/>
    <x v="0"/>
    <x v="20"/>
    <x v="0"/>
  </r>
  <r>
    <n v="2019"/>
    <s v="117"/>
    <s v="4470143"/>
    <m/>
    <n v="244.88"/>
    <s v="WELF - Power - Comm &amp; Fees"/>
    <n v="11"/>
    <m/>
    <s v="G0000117"/>
    <s v="WELF2"/>
    <n v="0"/>
    <s v="2019-11-30"/>
    <s v="WEL_FUT"/>
    <x v="0"/>
    <x v="0"/>
    <x v="20"/>
    <x v="0"/>
  </r>
  <r>
    <n v="2019"/>
    <s v="117"/>
    <s v="4470143"/>
    <m/>
    <n v="4720.62"/>
    <s v="WELF - Power - Gains &amp; Losses"/>
    <n v="11"/>
    <m/>
    <s v="G0000117"/>
    <s v="WELF2"/>
    <n v="0"/>
    <s v="2019-11-30"/>
    <s v="WEL_FUT"/>
    <x v="0"/>
    <x v="0"/>
    <x v="20"/>
    <x v="0"/>
  </r>
  <r>
    <n v="2019"/>
    <s v="117"/>
    <s v="4470150"/>
    <m/>
    <n v="33.18"/>
    <s v="ACT - NITS 30.9"/>
    <n v="11"/>
    <m/>
    <s v="G0000117"/>
    <s v="PJM"/>
    <n v="0"/>
    <s v="2019-11-30"/>
    <s v="PJMTR_ACT"/>
    <x v="2"/>
    <x v="1"/>
    <x v="24"/>
    <x v="3"/>
  </r>
  <r>
    <n v="2019"/>
    <s v="117"/>
    <s v="4470150"/>
    <m/>
    <n v="201.26"/>
    <s v="ACT - SCHEDULE 1A DISPATCH"/>
    <n v="11"/>
    <m/>
    <s v="G0000117"/>
    <s v="PJM"/>
    <n v="0"/>
    <s v="2019-11-30"/>
    <s v="PJMTR_ACT"/>
    <x v="2"/>
    <x v="1"/>
    <x v="24"/>
    <x v="3"/>
  </r>
  <r>
    <n v="2019"/>
    <s v="117"/>
    <s v="4470150"/>
    <m/>
    <n v="373.52"/>
    <s v="ACT-BUCKEYE EXP"/>
    <n v="11"/>
    <m/>
    <s v="G0000117"/>
    <s v="PJM"/>
    <n v="0"/>
    <s v="2019-11-30"/>
    <s v="PJMTR_N_A"/>
    <x v="2"/>
    <x v="1"/>
    <x v="24"/>
    <x v="3"/>
  </r>
  <r>
    <n v="2019"/>
    <s v="117"/>
    <s v="4470150"/>
    <m/>
    <n v="1579.91"/>
    <s v="ACT-ENHANCMTS EXP"/>
    <n v="11"/>
    <m/>
    <s v="G0000117"/>
    <s v="PJM"/>
    <n v="0"/>
    <s v="2019-11-30"/>
    <s v="PJMTR_N_A"/>
    <x v="2"/>
    <x v="1"/>
    <x v="24"/>
    <x v="3"/>
  </r>
  <r>
    <n v="2019"/>
    <s v="117"/>
    <s v="4470150"/>
    <m/>
    <n v="8223.6"/>
    <s v="ACT-FR ENHANCMTS EXP"/>
    <n v="11"/>
    <m/>
    <s v="G0000117"/>
    <s v="PJM"/>
    <n v="0"/>
    <s v="2019-11-30"/>
    <s v="PJMTR_ACT"/>
    <x v="2"/>
    <x v="1"/>
    <x v="24"/>
    <x v="3"/>
  </r>
  <r>
    <n v="2019"/>
    <s v="117"/>
    <s v="4470150"/>
    <m/>
    <n v="-7.25"/>
    <s v="ACT-FR NITS EXP"/>
    <n v="11"/>
    <m/>
    <s v="G0000117"/>
    <s v="PJM"/>
    <n v="0"/>
    <s v="2019-11-01"/>
    <s v="PJMTRMD_E"/>
    <x v="2"/>
    <x v="1"/>
    <x v="24"/>
    <x v="3"/>
  </r>
  <r>
    <n v="2019"/>
    <s v="117"/>
    <s v="4470150"/>
    <m/>
    <n v="-20.38"/>
    <s v="ACT-FR NITS EXP"/>
    <n v="11"/>
    <m/>
    <s v="G0000117"/>
    <s v="PJM"/>
    <n v="0"/>
    <s v="2019-11-01"/>
    <s v="PJMTRPA_E"/>
    <x v="2"/>
    <x v="1"/>
    <x v="24"/>
    <x v="3"/>
  </r>
  <r>
    <n v="2019"/>
    <s v="117"/>
    <s v="4470150"/>
    <m/>
    <n v="-579.29"/>
    <s v="ACT-FR NITS EXP"/>
    <n v="11"/>
    <m/>
    <s v="G0000117"/>
    <s v="PJM"/>
    <n v="0"/>
    <s v="2019-11-01"/>
    <s v="PJMTRWV_E"/>
    <x v="2"/>
    <x v="1"/>
    <x v="24"/>
    <x v="3"/>
  </r>
  <r>
    <n v="2019"/>
    <s v="117"/>
    <s v="4470150"/>
    <m/>
    <n v="7.25"/>
    <s v="ACT-FR NITS EXP"/>
    <n v="11"/>
    <m/>
    <s v="G0000117"/>
    <s v="PJM"/>
    <n v="0"/>
    <s v="2019-11-30"/>
    <s v="PJMTRMD_A"/>
    <x v="2"/>
    <x v="1"/>
    <x v="24"/>
    <x v="3"/>
  </r>
  <r>
    <n v="2019"/>
    <s v="117"/>
    <s v="4470150"/>
    <m/>
    <n v="7.25"/>
    <s v="ACT-FR NITS EXP"/>
    <n v="11"/>
    <m/>
    <s v="G0000117"/>
    <s v="PJM"/>
    <n v="0"/>
    <s v="2019-11-30"/>
    <s v="PJMTRMD_E"/>
    <x v="2"/>
    <x v="1"/>
    <x v="24"/>
    <x v="3"/>
  </r>
  <r>
    <n v="2019"/>
    <s v="117"/>
    <s v="4470150"/>
    <m/>
    <n v="20.38"/>
    <s v="ACT-FR NITS EXP"/>
    <n v="11"/>
    <m/>
    <s v="G0000117"/>
    <s v="PJM"/>
    <n v="0"/>
    <s v="2019-11-30"/>
    <s v="PJMTRPA_A"/>
    <x v="2"/>
    <x v="1"/>
    <x v="24"/>
    <x v="3"/>
  </r>
  <r>
    <n v="2019"/>
    <s v="117"/>
    <s v="4470150"/>
    <m/>
    <n v="20.38"/>
    <s v="ACT-FR NITS EXP"/>
    <n v="11"/>
    <m/>
    <s v="G0000117"/>
    <s v="PJM"/>
    <n v="0"/>
    <s v="2019-11-30"/>
    <s v="PJMTRPA_E"/>
    <x v="2"/>
    <x v="1"/>
    <x v="24"/>
    <x v="3"/>
  </r>
  <r>
    <n v="2019"/>
    <s v="117"/>
    <s v="4470150"/>
    <m/>
    <n v="579.29"/>
    <s v="ACT-FR NITS EXP"/>
    <n v="11"/>
    <m/>
    <s v="G0000117"/>
    <s v="PJM"/>
    <n v="0"/>
    <s v="2019-11-30"/>
    <s v="PJMTRWV_A"/>
    <x v="2"/>
    <x v="1"/>
    <x v="24"/>
    <x v="3"/>
  </r>
  <r>
    <n v="2019"/>
    <s v="117"/>
    <s v="4470150"/>
    <m/>
    <n v="579.29"/>
    <s v="ACT-FR NITS EXP"/>
    <n v="11"/>
    <m/>
    <s v="G0000117"/>
    <s v="PJM"/>
    <n v="0"/>
    <s v="2019-11-30"/>
    <s v="PJMTRWV_E"/>
    <x v="2"/>
    <x v="1"/>
    <x v="24"/>
    <x v="3"/>
  </r>
  <r>
    <n v="2019"/>
    <s v="117"/>
    <s v="4470150"/>
    <m/>
    <n v="56889.64"/>
    <s v="ACT-FR NITS EXPENSE"/>
    <n v="11"/>
    <m/>
    <s v="G0000117"/>
    <s v="PJM"/>
    <n v="0"/>
    <s v="2019-11-30"/>
    <s v="PJMTR_ACT"/>
    <x v="2"/>
    <x v="1"/>
    <x v="24"/>
    <x v="3"/>
  </r>
  <r>
    <n v="2019"/>
    <s v="117"/>
    <s v="4470150"/>
    <m/>
    <n v="63081.66"/>
    <s v="ACT-NITS EXP"/>
    <n v="11"/>
    <m/>
    <s v="G0000117"/>
    <s v="PJM"/>
    <n v="0"/>
    <s v="2019-11-30"/>
    <s v="PJMTR_N_A"/>
    <x v="2"/>
    <x v="1"/>
    <x v="24"/>
    <x v="3"/>
  </r>
  <r>
    <n v="2019"/>
    <s v="117"/>
    <s v="4470150"/>
    <m/>
    <n v="1230.0999999999999"/>
    <s v="ACT-PWR FACTOR EXP"/>
    <n v="11"/>
    <m/>
    <s v="G0000117"/>
    <s v="PJM"/>
    <n v="0"/>
    <s v="2019-11-30"/>
    <s v="PJMTR_N_A"/>
    <x v="2"/>
    <x v="1"/>
    <x v="24"/>
    <x v="3"/>
  </r>
  <r>
    <n v="2019"/>
    <s v="117"/>
    <s v="4470150"/>
    <m/>
    <n v="174.38"/>
    <s v="ACT-TRANSM OWNER EXP"/>
    <n v="11"/>
    <m/>
    <s v="G0000117"/>
    <s v="PJM"/>
    <n v="0"/>
    <s v="2019-11-30"/>
    <s v="PJMTR_N_A"/>
    <x v="2"/>
    <x v="1"/>
    <x v="24"/>
    <x v="3"/>
  </r>
  <r>
    <n v="2019"/>
    <s v="117"/>
    <s v="4470150"/>
    <m/>
    <n v="-33.18"/>
    <s v="EST - NITS 30.9"/>
    <n v="11"/>
    <m/>
    <s v="G0000117"/>
    <s v="PJM"/>
    <n v="0"/>
    <s v="2019-11-01"/>
    <s v="PJMTR_EST"/>
    <x v="2"/>
    <x v="1"/>
    <x v="24"/>
    <x v="3"/>
  </r>
  <r>
    <n v="2019"/>
    <s v="117"/>
    <s v="4470150"/>
    <m/>
    <n v="33.17"/>
    <s v="EST - NITS 30.9"/>
    <n v="11"/>
    <m/>
    <s v="G0000117"/>
    <s v="PJM"/>
    <n v="0"/>
    <s v="2019-11-30"/>
    <s v="PJMTR_EST"/>
    <x v="2"/>
    <x v="1"/>
    <x v="24"/>
    <x v="3"/>
  </r>
  <r>
    <n v="2019"/>
    <s v="117"/>
    <s v="4470150"/>
    <m/>
    <n v="-233.97"/>
    <s v="EST - SCHEDULE 1A DISPATCH"/>
    <n v="11"/>
    <m/>
    <s v="G0000117"/>
    <s v="PJM"/>
    <n v="0"/>
    <s v="2019-11-01"/>
    <s v="PJMTR_EST"/>
    <x v="2"/>
    <x v="1"/>
    <x v="24"/>
    <x v="3"/>
  </r>
  <r>
    <n v="2019"/>
    <s v="117"/>
    <s v="4470150"/>
    <m/>
    <n v="243.41"/>
    <s v="EST - SCHEDULE 1A DISPATCH"/>
    <n v="11"/>
    <m/>
    <s v="G0000117"/>
    <s v="PJM"/>
    <n v="0"/>
    <s v="2019-11-30"/>
    <s v="PJMTR_EST"/>
    <x v="2"/>
    <x v="1"/>
    <x v="24"/>
    <x v="3"/>
  </r>
  <r>
    <n v="2019"/>
    <s v="117"/>
    <s v="4470150"/>
    <m/>
    <n v="-8223.6"/>
    <s v="EST-FR ENHANCMTS EXP"/>
    <n v="11"/>
    <m/>
    <s v="G0000117"/>
    <s v="PJM"/>
    <n v="0"/>
    <s v="2019-11-01"/>
    <s v="PJMTR_EST"/>
    <x v="2"/>
    <x v="1"/>
    <x v="24"/>
    <x v="3"/>
  </r>
  <r>
    <n v="2019"/>
    <s v="117"/>
    <s v="4470150"/>
    <m/>
    <n v="8223.6"/>
    <s v="EST-FR ENHANCMTS EXP"/>
    <n v="11"/>
    <m/>
    <s v="G0000117"/>
    <s v="PJM"/>
    <n v="0"/>
    <s v="2019-11-30"/>
    <s v="PJMTR_EST"/>
    <x v="2"/>
    <x v="1"/>
    <x v="24"/>
    <x v="3"/>
  </r>
  <r>
    <n v="2019"/>
    <s v="117"/>
    <s v="4470150"/>
    <m/>
    <n v="-56889.64"/>
    <s v="EST-FR NITS EXPENSE"/>
    <n v="11"/>
    <m/>
    <s v="G0000117"/>
    <s v="PJM"/>
    <n v="0"/>
    <s v="2019-11-01"/>
    <s v="PJMTR_EST"/>
    <x v="2"/>
    <x v="1"/>
    <x v="24"/>
    <x v="3"/>
  </r>
  <r>
    <n v="2019"/>
    <s v="117"/>
    <s v="4470150"/>
    <m/>
    <n v="55053.42"/>
    <s v="EST-FR NITS EXPENSE"/>
    <n v="11"/>
    <m/>
    <s v="G0000117"/>
    <s v="PJM"/>
    <n v="0"/>
    <s v="2019-11-30"/>
    <s v="PJMTR_EST"/>
    <x v="2"/>
    <x v="1"/>
    <x v="24"/>
    <x v="3"/>
  </r>
  <r>
    <n v="2019"/>
    <s v="117"/>
    <s v="4470150"/>
    <m/>
    <n v="-339.76"/>
    <s v="Formula Rate Expenses"/>
    <n v="11"/>
    <m/>
    <s v="G0000117"/>
    <s v="PJM"/>
    <n v="0"/>
    <s v="2019-11-01"/>
    <s v="PJM_TEA_E"/>
    <x v="2"/>
    <x v="1"/>
    <x v="24"/>
    <x v="3"/>
  </r>
  <r>
    <n v="2019"/>
    <s v="117"/>
    <s v="4470150"/>
    <m/>
    <n v="346.2"/>
    <s v="Formula Rate Expenses"/>
    <n v="11"/>
    <m/>
    <s v="G0000117"/>
    <s v="PJM"/>
    <n v="0"/>
    <s v="2019-11-30"/>
    <s v="PJM_TEA_A"/>
    <x v="2"/>
    <x v="1"/>
    <x v="24"/>
    <x v="3"/>
  </r>
  <r>
    <n v="2019"/>
    <s v="117"/>
    <s v="4470150"/>
    <m/>
    <n v="2790.47"/>
    <s v="Formula Rate Expenses"/>
    <n v="11"/>
    <m/>
    <s v="G0000117"/>
    <s v="PJM"/>
    <n v="0"/>
    <s v="2019-11-30"/>
    <s v="PJM_TEA_E"/>
    <x v="2"/>
    <x v="1"/>
    <x v="24"/>
    <x v="3"/>
  </r>
  <r>
    <n v="2019"/>
    <s v="117"/>
    <s v="4470150"/>
    <m/>
    <n v="1961.3"/>
    <s v="PJM PROV FOR REFUND"/>
    <n v="11"/>
    <m/>
    <s v="G0000117"/>
    <s v="PJM"/>
    <n v="0"/>
    <s v="2019-11-30"/>
    <s v="PJMTR_PROV"/>
    <x v="2"/>
    <x v="1"/>
    <x v="24"/>
    <x v="3"/>
  </r>
  <r>
    <n v="2019"/>
    <s v="117"/>
    <s v="4470150"/>
    <m/>
    <n v="714.98"/>
    <s v="PJM PROV FOR REFUND"/>
    <n v="11"/>
    <m/>
    <s v="G0000117"/>
    <s v="PJM"/>
    <n v="0"/>
    <s v="2019-11-30"/>
    <s v="PJM_PROV"/>
    <x v="2"/>
    <x v="1"/>
    <x v="24"/>
    <x v="3"/>
  </r>
  <r>
    <n v="2019"/>
    <s v="117"/>
    <s v="4470150"/>
    <m/>
    <n v="-66123.179999999993"/>
    <s v="RECORD ESTIMATED PJM REVENUE"/>
    <n v="11"/>
    <m/>
    <s v="G0000117"/>
    <s v="PJM"/>
    <n v="0"/>
    <s v="2019-11-01"/>
    <s v="PJMTR_N_E"/>
    <x v="2"/>
    <x v="1"/>
    <x v="24"/>
    <x v="3"/>
  </r>
  <r>
    <n v="2019"/>
    <s v="117"/>
    <s v="4470150"/>
    <m/>
    <n v="64166.35"/>
    <s v="RECORD ESTIMATED PJM REVENUE"/>
    <n v="11"/>
    <m/>
    <s v="G0000117"/>
    <s v="PJM"/>
    <n v="0"/>
    <s v="2019-11-30"/>
    <s v="PJMTR_N_E"/>
    <x v="2"/>
    <x v="1"/>
    <x v="24"/>
    <x v="3"/>
  </r>
  <r>
    <n v="2019"/>
    <s v="117"/>
    <s v="4470151"/>
    <s v="250"/>
    <n v="68233.210000000006"/>
    <s v="AEPSC-AUC MAR 2018 24 MO"/>
    <n v="11"/>
    <s v="KWH"/>
    <s v="G0000117"/>
    <s v="OHPA2"/>
    <n v="1412988.43"/>
    <s v="2019-11-01"/>
    <s v="EPOHAUCT"/>
    <x v="0"/>
    <x v="0"/>
    <x v="25"/>
    <x v="0"/>
  </r>
  <r>
    <n v="2019"/>
    <s v="117"/>
    <s v="4470151"/>
    <s v="250"/>
    <n v="-68243.009999999995"/>
    <s v="AEPSC-AUC MAR 2018 24 MO"/>
    <n v="11"/>
    <s v="KWH"/>
    <s v="G0000117"/>
    <s v="OHPA2"/>
    <n v="-1412988.43"/>
    <s v="2019-11-30"/>
    <s v="EP8OHAUCT"/>
    <x v="0"/>
    <x v="0"/>
    <x v="25"/>
    <x v="0"/>
  </r>
  <r>
    <n v="2019"/>
    <s v="117"/>
    <s v="4470151"/>
    <s v="250"/>
    <n v="-77575.240000000005"/>
    <s v="AEPSC-AUC MAR 2018 24 MO"/>
    <n v="11"/>
    <s v="KWH"/>
    <s v="G0000117"/>
    <s v="OHPA2"/>
    <n v="-1606445.27"/>
    <s v="2019-11-30"/>
    <s v="EPOHAUCT"/>
    <x v="0"/>
    <x v="0"/>
    <x v="25"/>
    <x v="0"/>
  </r>
  <r>
    <n v="2019"/>
    <s v="117"/>
    <s v="4470151"/>
    <s v="250"/>
    <n v="98831.54"/>
    <s v="AEPSC-AUC MAR 2019 12 MO"/>
    <n v="11"/>
    <s v="KWH"/>
    <s v="G0000117"/>
    <s v="OHPA2"/>
    <n v="2119484.12"/>
    <s v="2019-11-01"/>
    <s v="EPOHAUCT"/>
    <x v="0"/>
    <x v="0"/>
    <x v="25"/>
    <x v="0"/>
  </r>
  <r>
    <n v="2019"/>
    <s v="117"/>
    <s v="4470151"/>
    <s v="250"/>
    <n v="-98846.25"/>
    <s v="AEPSC-AUC MAR 2019 12 MO"/>
    <n v="11"/>
    <s v="KWH"/>
    <s v="G0000117"/>
    <s v="OHPA2"/>
    <n v="-2119484.12"/>
    <s v="2019-11-30"/>
    <s v="EP8OHAUCT"/>
    <x v="0"/>
    <x v="0"/>
    <x v="25"/>
    <x v="0"/>
  </r>
  <r>
    <n v="2019"/>
    <s v="117"/>
    <s v="4470151"/>
    <s v="250"/>
    <n v="-112362.82"/>
    <s v="AEPSC-AUC MAR 2019 12 MO"/>
    <n v="11"/>
    <s v="KWH"/>
    <s v="G0000117"/>
    <s v="OHPA2"/>
    <n v="-2409667.96"/>
    <s v="2019-11-30"/>
    <s v="EPOHAUCT"/>
    <x v="0"/>
    <x v="0"/>
    <x v="25"/>
    <x v="0"/>
  </r>
  <r>
    <n v="2019"/>
    <s v="117"/>
    <s v="4470175"/>
    <m/>
    <n v="-776.36"/>
    <s v="FERC"/>
    <n v="11"/>
    <m/>
    <s v="G0000117"/>
    <s v="ADJUST"/>
    <n v="0"/>
    <s v="2019-11-30"/>
    <s v="MRGN_BCKTE"/>
    <x v="0"/>
    <x v="0"/>
    <x v="26"/>
    <x v="4"/>
  </r>
  <r>
    <n v="2019"/>
    <s v="117"/>
    <s v="4470175"/>
    <m/>
    <n v="380286.91"/>
    <s v="KPCO"/>
    <n v="11"/>
    <m/>
    <s v="G0000117"/>
    <s v="ADJUST"/>
    <n v="0"/>
    <s v="2019-11-30"/>
    <s v="MRGN_BCKTE"/>
    <x v="0"/>
    <x v="0"/>
    <x v="26"/>
    <x v="4"/>
  </r>
  <r>
    <n v="2019"/>
    <s v="117"/>
    <s v="4470176"/>
    <m/>
    <n v="776.36"/>
    <s v="FERC"/>
    <n v="11"/>
    <m/>
    <s v="G0000117"/>
    <s v="ADJUST"/>
    <n v="0"/>
    <s v="2019-11-30"/>
    <s v="MRGN_BCKTE"/>
    <x v="0"/>
    <x v="0"/>
    <x v="26"/>
    <x v="4"/>
  </r>
  <r>
    <n v="2019"/>
    <s v="117"/>
    <s v="4470176"/>
    <m/>
    <n v="-380286.91"/>
    <s v="KPCO"/>
    <n v="11"/>
    <m/>
    <s v="G0000117"/>
    <s v="ADJUST"/>
    <n v="0"/>
    <s v="2019-11-30"/>
    <s v="MRGN_BCKTE"/>
    <x v="0"/>
    <x v="0"/>
    <x v="26"/>
    <x v="4"/>
  </r>
  <r>
    <n v="2019"/>
    <s v="117"/>
    <s v="4470206"/>
    <m/>
    <n v="2550.94"/>
    <s v="2220 - Transmission Losses Cre"/>
    <n v="11"/>
    <m/>
    <s v="G0000117"/>
    <s v="PJM"/>
    <n v="0"/>
    <s v="2019-11-01"/>
    <s v="PJM_ER4078"/>
    <x v="0"/>
    <x v="0"/>
    <x v="0"/>
    <x v="0"/>
  </r>
  <r>
    <n v="2019"/>
    <s v="117"/>
    <s v="4470206"/>
    <m/>
    <n v="-2501.65"/>
    <s v="2220 - Transmission Losses Cre"/>
    <n v="11"/>
    <m/>
    <s v="G0000117"/>
    <s v="PJM"/>
    <n v="0"/>
    <s v="2019-11-30"/>
    <s v="PJM_A_4083"/>
    <x v="0"/>
    <x v="0"/>
    <x v="0"/>
    <x v="0"/>
  </r>
  <r>
    <n v="2019"/>
    <s v="117"/>
    <s v="4470206"/>
    <m/>
    <n v="-1577.34"/>
    <s v="2220 - Transmission Losses Cre"/>
    <n v="11"/>
    <m/>
    <s v="G0000117"/>
    <s v="PJM"/>
    <n v="0"/>
    <s v="2019-11-30"/>
    <s v="PJM_E_8774"/>
    <x v="0"/>
    <x v="0"/>
    <x v="0"/>
    <x v="0"/>
  </r>
  <r>
    <n v="2019"/>
    <s v="117"/>
    <s v="4470206"/>
    <m/>
    <n v="0.02"/>
    <s v="2220A - Adj. to Transmission L"/>
    <n v="11"/>
    <m/>
    <s v="G0000117"/>
    <s v="PJM"/>
    <n v="0"/>
    <s v="2019-11-30"/>
    <s v="PJM_A_4083"/>
    <x v="0"/>
    <x v="0"/>
    <x v="0"/>
    <x v="0"/>
  </r>
  <r>
    <n v="2019"/>
    <s v="117"/>
    <s v="4470206"/>
    <m/>
    <n v="-0.03"/>
    <s v="2420 - Load Reconciliation for"/>
    <n v="11"/>
    <m/>
    <s v="G0000117"/>
    <s v="PJM"/>
    <n v="0"/>
    <s v="2019-11-30"/>
    <s v="PJM_A_4083"/>
    <x v="0"/>
    <x v="0"/>
    <x v="0"/>
    <x v="0"/>
  </r>
  <r>
    <n v="2019"/>
    <s v="117"/>
    <s v="4470209"/>
    <m/>
    <n v="-19220.509999999998"/>
    <s v="1220 - Day-Ahead Transmission"/>
    <n v="11"/>
    <m/>
    <s v="G0000117"/>
    <s v="PJM"/>
    <n v="0"/>
    <s v="2019-11-01"/>
    <s v="PJM_ER4078"/>
    <x v="0"/>
    <x v="0"/>
    <x v="0"/>
    <x v="0"/>
  </r>
  <r>
    <n v="2019"/>
    <s v="117"/>
    <s v="4470209"/>
    <m/>
    <n v="17627.62"/>
    <s v="1220 - Day-Ahead Transmission"/>
    <n v="11"/>
    <m/>
    <s v="G0000117"/>
    <s v="PJM"/>
    <n v="0"/>
    <s v="2019-11-30"/>
    <s v="PJM_A_4083"/>
    <x v="0"/>
    <x v="0"/>
    <x v="0"/>
    <x v="0"/>
  </r>
  <r>
    <n v="2019"/>
    <s v="117"/>
    <s v="4470209"/>
    <m/>
    <n v="8972.84"/>
    <s v="1220 - Day-Ahead Transmission"/>
    <n v="11"/>
    <m/>
    <s v="G0000117"/>
    <s v="PJM"/>
    <n v="0"/>
    <s v="2019-11-30"/>
    <s v="PJM_E_8774"/>
    <x v="0"/>
    <x v="0"/>
    <x v="0"/>
    <x v="0"/>
  </r>
  <r>
    <n v="2019"/>
    <s v="117"/>
    <s v="4470209"/>
    <m/>
    <n v="2189.2199999999998"/>
    <s v="1225 - Balancing Transmission"/>
    <n v="11"/>
    <m/>
    <s v="G0000117"/>
    <s v="PJM"/>
    <n v="0"/>
    <s v="2019-11-01"/>
    <s v="PJM_ER4078"/>
    <x v="0"/>
    <x v="0"/>
    <x v="0"/>
    <x v="0"/>
  </r>
  <r>
    <n v="2019"/>
    <s v="117"/>
    <s v="4470209"/>
    <m/>
    <n v="-1197.01"/>
    <s v="1225 - Balancing Transmission"/>
    <n v="11"/>
    <m/>
    <s v="G0000117"/>
    <s v="PJM"/>
    <n v="0"/>
    <s v="2019-11-30"/>
    <s v="PJM_A_4083"/>
    <x v="0"/>
    <x v="0"/>
    <x v="0"/>
    <x v="0"/>
  </r>
  <r>
    <n v="2019"/>
    <s v="117"/>
    <s v="4470209"/>
    <m/>
    <n v="-711.79"/>
    <s v="1225 - Balancing Transmission"/>
    <n v="11"/>
    <m/>
    <s v="G0000117"/>
    <s v="PJM"/>
    <n v="0"/>
    <s v="2019-11-30"/>
    <s v="PJM_E_8774"/>
    <x v="0"/>
    <x v="0"/>
    <x v="0"/>
    <x v="0"/>
  </r>
  <r>
    <n v="2019"/>
    <s v="117"/>
    <s v="4470214"/>
    <m/>
    <n v="580.95000000000005"/>
    <s v="2365 - Day-Ahead Scheduling Re"/>
    <n v="11"/>
    <m/>
    <s v="G0000117"/>
    <s v="PJM"/>
    <n v="0"/>
    <s v="2019-11-01"/>
    <s v="PJM_ER4078"/>
    <x v="0"/>
    <x v="0"/>
    <x v="0"/>
    <x v="0"/>
  </r>
  <r>
    <n v="2019"/>
    <s v="117"/>
    <s v="4470214"/>
    <m/>
    <n v="-585.45000000000005"/>
    <s v="2365 - Day-Ahead Scheduling Re"/>
    <n v="11"/>
    <m/>
    <s v="G0000117"/>
    <s v="PJM"/>
    <n v="0"/>
    <s v="2019-11-30"/>
    <s v="PJM_A_4083"/>
    <x v="0"/>
    <x v="0"/>
    <x v="0"/>
    <x v="0"/>
  </r>
  <r>
    <n v="2019"/>
    <s v="117"/>
    <s v="4470214"/>
    <m/>
    <n v="-99.54"/>
    <s v="2365 - Day-Ahead Scheduling Re"/>
    <n v="11"/>
    <m/>
    <s v="G0000117"/>
    <s v="PJM"/>
    <n v="0"/>
    <s v="2019-11-30"/>
    <s v="PJM_E_8774"/>
    <x v="0"/>
    <x v="0"/>
    <x v="0"/>
    <x v="0"/>
  </r>
  <r>
    <n v="2019"/>
    <s v="117"/>
    <s v="4470215"/>
    <m/>
    <n v="-461.15"/>
    <s v="1365 - Day-Ahead Scheduling Re"/>
    <n v="11"/>
    <m/>
    <s v="G0000117"/>
    <s v="PJM"/>
    <n v="0"/>
    <s v="2019-11-01"/>
    <s v="PJM_ER4078"/>
    <x v="0"/>
    <x v="0"/>
    <x v="0"/>
    <x v="0"/>
  </r>
  <r>
    <n v="2019"/>
    <s v="117"/>
    <s v="4470215"/>
    <m/>
    <n v="464.41"/>
    <s v="1365 - Day-Ahead Scheduling Re"/>
    <n v="11"/>
    <m/>
    <s v="G0000117"/>
    <s v="PJM"/>
    <n v="0"/>
    <s v="2019-11-30"/>
    <s v="PJM_A_4083"/>
    <x v="0"/>
    <x v="0"/>
    <x v="0"/>
    <x v="0"/>
  </r>
  <r>
    <n v="2019"/>
    <s v="117"/>
    <s v="4470215"/>
    <m/>
    <n v="88.9"/>
    <s v="1365 - Day-Ahead Scheduling Re"/>
    <n v="11"/>
    <m/>
    <s v="G0000117"/>
    <s v="PJM"/>
    <n v="0"/>
    <s v="2019-11-30"/>
    <s v="PJM_E_8774"/>
    <x v="0"/>
    <x v="0"/>
    <x v="0"/>
    <x v="0"/>
  </r>
  <r>
    <n v="2019"/>
    <s v="117"/>
    <s v="4470220"/>
    <m/>
    <n v="-43535.12"/>
    <s v="1340 - Regulation and Frequenc"/>
    <n v="11"/>
    <m/>
    <s v="G0000117"/>
    <s v="PJM"/>
    <n v="0"/>
    <s v="2019-11-01"/>
    <s v="PJM_ER4078"/>
    <x v="0"/>
    <x v="0"/>
    <x v="0"/>
    <x v="0"/>
  </r>
  <r>
    <n v="2019"/>
    <s v="117"/>
    <s v="4470220"/>
    <m/>
    <n v="45958.21"/>
    <s v="1340 - Regulation and Frequenc"/>
    <n v="11"/>
    <m/>
    <s v="G0000117"/>
    <s v="PJM"/>
    <n v="0"/>
    <s v="2019-11-30"/>
    <s v="PJM_A_4083"/>
    <x v="0"/>
    <x v="0"/>
    <x v="0"/>
    <x v="0"/>
  </r>
  <r>
    <n v="2019"/>
    <s v="117"/>
    <s v="4470220"/>
    <m/>
    <n v="36027.040000000001"/>
    <s v="1340 - Regulation and Frequenc"/>
    <n v="11"/>
    <m/>
    <s v="G0000117"/>
    <s v="PJM"/>
    <n v="0"/>
    <s v="2019-11-30"/>
    <s v="PJM_E_8774"/>
    <x v="0"/>
    <x v="0"/>
    <x v="0"/>
    <x v="0"/>
  </r>
  <r>
    <n v="2019"/>
    <s v="117"/>
    <s v="4470220"/>
    <m/>
    <n v="89018.87"/>
    <s v="2340 - Regulation and Frequenc"/>
    <n v="11"/>
    <m/>
    <s v="G0000117"/>
    <s v="PJM"/>
    <n v="0"/>
    <s v="2019-11-01"/>
    <s v="PJM_ER4078"/>
    <x v="0"/>
    <x v="0"/>
    <x v="0"/>
    <x v="0"/>
  </r>
  <r>
    <n v="2019"/>
    <s v="117"/>
    <s v="4470220"/>
    <m/>
    <n v="-93322.91"/>
    <s v="2340 - Regulation and Frequenc"/>
    <n v="11"/>
    <m/>
    <s v="G0000117"/>
    <s v="PJM"/>
    <n v="0"/>
    <s v="2019-11-30"/>
    <s v="PJM_A_4083"/>
    <x v="0"/>
    <x v="0"/>
    <x v="0"/>
    <x v="0"/>
  </r>
  <r>
    <n v="2019"/>
    <s v="117"/>
    <s v="4470220"/>
    <m/>
    <n v="-82413.52"/>
    <s v="2340 - Regulation and Frequenc"/>
    <n v="11"/>
    <m/>
    <s v="G0000117"/>
    <s v="PJM"/>
    <n v="0"/>
    <s v="2019-11-30"/>
    <s v="PJM_E_8774"/>
    <x v="0"/>
    <x v="0"/>
    <x v="0"/>
    <x v="0"/>
  </r>
  <r>
    <n v="2019"/>
    <s v="117"/>
    <s v="4470221"/>
    <m/>
    <n v="144.75"/>
    <s v="1360 - Synchronized Reserve Ti"/>
    <n v="11"/>
    <m/>
    <s v="G0000117"/>
    <s v="PJM"/>
    <n v="0"/>
    <s v="2019-11-30"/>
    <s v="PJM_E_8774"/>
    <x v="0"/>
    <x v="0"/>
    <x v="0"/>
    <x v="0"/>
  </r>
  <r>
    <n v="2019"/>
    <s v="117"/>
    <s v="4470221"/>
    <m/>
    <n v="-235.33"/>
    <s v="2360 - Synchronized Reserve Ti"/>
    <n v="11"/>
    <m/>
    <s v="G0000117"/>
    <s v="PJM"/>
    <n v="0"/>
    <s v="2019-11-30"/>
    <s v="PJM_E_8774"/>
    <x v="0"/>
    <x v="0"/>
    <x v="0"/>
    <x v="0"/>
  </r>
  <r>
    <n v="2019"/>
    <s v="180"/>
    <s v="4470150"/>
    <m/>
    <n v="44984.35"/>
    <s v="Dedicated East Sales"/>
    <n v="11"/>
    <m/>
    <s v="G0000180"/>
    <s v="COOH2"/>
    <n v="0"/>
    <s v="2019-11-01"/>
    <s v="DEDE_E"/>
    <x v="0"/>
    <x v="1"/>
    <x v="16"/>
    <x v="1"/>
  </r>
  <r>
    <n v="2019"/>
    <s v="180"/>
    <s v="4470150"/>
    <m/>
    <n v="-44986.27"/>
    <s v="Dedicated East Sales"/>
    <n v="11"/>
    <m/>
    <s v="G0000180"/>
    <s v="COOH2"/>
    <n v="0"/>
    <s v="2019-11-30"/>
    <s v="DEDE_A"/>
    <x v="0"/>
    <x v="1"/>
    <x v="16"/>
    <x v="1"/>
  </r>
  <r>
    <n v="2019"/>
    <s v="180"/>
    <s v="4470150"/>
    <m/>
    <n v="-43609.67"/>
    <s v="Dedicated East Sales"/>
    <n v="11"/>
    <m/>
    <s v="G0000180"/>
    <s v="COOH2"/>
    <n v="0"/>
    <s v="2019-11-30"/>
    <s v="DEDE_E"/>
    <x v="0"/>
    <x v="1"/>
    <x v="16"/>
    <x v="1"/>
  </r>
  <r>
    <n v="2019"/>
    <s v="180"/>
    <s v="4470150"/>
    <m/>
    <n v="94051.21"/>
    <s v="Dedicated East Sales"/>
    <n v="11"/>
    <m/>
    <s v="G0000180"/>
    <s v="VANC2"/>
    <n v="0"/>
    <s v="2019-11-01"/>
    <s v="DEDE_E"/>
    <x v="0"/>
    <x v="1"/>
    <x v="17"/>
    <x v="2"/>
  </r>
  <r>
    <n v="2019"/>
    <s v="180"/>
    <s v="4470150"/>
    <m/>
    <n v="-94055.75"/>
    <s v="Dedicated East Sales"/>
    <n v="11"/>
    <m/>
    <s v="G0000180"/>
    <s v="VANC2"/>
    <n v="0"/>
    <s v="2019-11-30"/>
    <s v="DEDE_A"/>
    <x v="0"/>
    <x v="1"/>
    <x v="17"/>
    <x v="2"/>
  </r>
  <r>
    <n v="2019"/>
    <s v="180"/>
    <s v="4470150"/>
    <m/>
    <n v="-90736.53"/>
    <s v="Dedicated East Sales"/>
    <n v="11"/>
    <m/>
    <s v="G0000180"/>
    <s v="VANC2"/>
    <n v="0"/>
    <s v="2019-11-30"/>
    <s v="DEDE_E"/>
    <x v="0"/>
    <x v="1"/>
    <x v="17"/>
    <x v="2"/>
  </r>
  <r>
    <n v="2019"/>
    <s v="117"/>
    <s v="4470006"/>
    <m/>
    <n v="-1.29"/>
    <s v="1330A - Adj. to Reactive Suppl"/>
    <n v="12"/>
    <m/>
    <s v="G0000117"/>
    <s v="PJM"/>
    <n v="0"/>
    <s v="2019-12-31"/>
    <s v="PJM_A_2794"/>
    <x v="0"/>
    <x v="0"/>
    <x v="0"/>
    <x v="0"/>
  </r>
  <r>
    <n v="2019"/>
    <s v="117"/>
    <s v="4470006"/>
    <m/>
    <n v="-2.0299999999999998"/>
    <s v="1375A - Adj. to Balancing Oper"/>
    <n v="12"/>
    <m/>
    <s v="G0000117"/>
    <s v="PJM"/>
    <n v="0"/>
    <s v="2019-12-31"/>
    <s v="PJM_A_2794"/>
    <x v="0"/>
    <x v="0"/>
    <x v="0"/>
    <x v="0"/>
  </r>
  <r>
    <n v="2019"/>
    <s v="117"/>
    <s v="4470006"/>
    <m/>
    <n v="0.14000000000000001"/>
    <s v="1380A - Adj. to Black Start Se"/>
    <n v="12"/>
    <m/>
    <s v="G0000117"/>
    <s v="PJM"/>
    <n v="0"/>
    <s v="2019-12-31"/>
    <s v="PJM_A_2794"/>
    <x v="0"/>
    <x v="0"/>
    <x v="0"/>
    <x v="0"/>
  </r>
  <r>
    <n v="2019"/>
    <s v="117"/>
    <s v="4470006"/>
    <m/>
    <n v="158.16"/>
    <s v="Broker Comm - Actual"/>
    <n v="12"/>
    <m/>
    <s v="G0000117"/>
    <s v="AMRX2"/>
    <n v="0"/>
    <s v="2019-12-31"/>
    <s v="CA0420"/>
    <x v="0"/>
    <x v="0"/>
    <x v="1"/>
    <x v="0"/>
  </r>
  <r>
    <n v="2019"/>
    <s v="117"/>
    <s v="4470006"/>
    <m/>
    <n v="131.16999999999999"/>
    <s v="Broker Comm - Actual"/>
    <n v="12"/>
    <m/>
    <s v="G0000117"/>
    <s v="APBE2"/>
    <n v="0"/>
    <s v="2019-12-31"/>
    <s v="CA0420"/>
    <x v="0"/>
    <x v="0"/>
    <x v="2"/>
    <x v="0"/>
  </r>
  <r>
    <n v="2019"/>
    <s v="117"/>
    <s v="4470006"/>
    <m/>
    <n v="323.56"/>
    <s v="Broker Comm - Actual"/>
    <n v="12"/>
    <m/>
    <s v="G0000117"/>
    <s v="EVOF2"/>
    <n v="0"/>
    <s v="2019-12-31"/>
    <s v="CA0420"/>
    <x v="0"/>
    <x v="0"/>
    <x v="3"/>
    <x v="0"/>
  </r>
  <r>
    <n v="2019"/>
    <s v="117"/>
    <s v="4470006"/>
    <m/>
    <n v="146.03"/>
    <s v="Broker Comm - Actual"/>
    <n v="12"/>
    <m/>
    <s v="G0000117"/>
    <s v="IVGE2"/>
    <n v="0"/>
    <s v="2019-12-31"/>
    <s v="CA0420"/>
    <x v="0"/>
    <x v="0"/>
    <x v="4"/>
    <x v="0"/>
  </r>
  <r>
    <n v="2019"/>
    <s v="117"/>
    <s v="4470006"/>
    <m/>
    <n v="328.16"/>
    <s v="Broker Comm - Actual"/>
    <n v="12"/>
    <m/>
    <s v="G0000117"/>
    <s v="PREE2"/>
    <n v="0"/>
    <s v="2019-12-31"/>
    <s v="CA0420"/>
    <x v="0"/>
    <x v="0"/>
    <x v="5"/>
    <x v="0"/>
  </r>
  <r>
    <n v="2019"/>
    <s v="117"/>
    <s v="4470006"/>
    <m/>
    <n v="30.02"/>
    <s v="Broker Comm - Actual"/>
    <n v="12"/>
    <m/>
    <s v="G0000117"/>
    <s v="TFSF2"/>
    <n v="0"/>
    <s v="2019-12-31"/>
    <s v="CA0420"/>
    <x v="0"/>
    <x v="0"/>
    <x v="7"/>
    <x v="0"/>
  </r>
  <r>
    <n v="2019"/>
    <s v="117"/>
    <s v="4470006"/>
    <m/>
    <n v="13045.88"/>
    <s v="Duquesne Ratio Adjustment"/>
    <n v="12"/>
    <s v="KWH"/>
    <s v="G0000117"/>
    <s v="DLPM"/>
    <n v="0"/>
    <s v="2019-12-01"/>
    <s v="OFFSYS_E"/>
    <x v="0"/>
    <x v="0"/>
    <x v="9"/>
    <x v="0"/>
  </r>
  <r>
    <n v="2019"/>
    <s v="117"/>
    <s v="4470006"/>
    <m/>
    <n v="-13045.88"/>
    <s v="Duquesne Ratio Adjustment"/>
    <n v="12"/>
    <s v="KWH"/>
    <s v="G0000117"/>
    <s v="DLPM"/>
    <n v="0"/>
    <s v="2019-12-31"/>
    <s v="OFFSYS_A"/>
    <x v="0"/>
    <x v="0"/>
    <x v="9"/>
    <x v="0"/>
  </r>
  <r>
    <n v="2019"/>
    <s v="117"/>
    <s v="4470006"/>
    <m/>
    <n v="0"/>
    <s v="TAX REALLOCATION"/>
    <n v="12"/>
    <m/>
    <s v="G0000117"/>
    <s v="NASIA"/>
    <n v="0"/>
    <s v="2019-12-31"/>
    <s v="AJETXBKOUT"/>
    <x v="0"/>
    <x v="0"/>
    <x v="30"/>
    <x v="5"/>
  </r>
  <r>
    <n v="2019"/>
    <s v="117"/>
    <s v="4470006"/>
    <m/>
    <n v="75418.89"/>
    <s v="Trading activity-sale"/>
    <n v="12"/>
    <s v="KWH"/>
    <s v="G0000117"/>
    <s v="DEOI2"/>
    <n v="1577000"/>
    <s v="2019-12-01"/>
    <s v="OFFSYS_E"/>
    <x v="0"/>
    <x v="0"/>
    <x v="8"/>
    <x v="0"/>
  </r>
  <r>
    <n v="2019"/>
    <s v="117"/>
    <s v="4470006"/>
    <m/>
    <n v="-75418.89"/>
    <s v="Trading activity-sale"/>
    <n v="12"/>
    <s v="KWH"/>
    <s v="G0000117"/>
    <s v="DEOI2"/>
    <n v="-1577000"/>
    <s v="2019-12-31"/>
    <s v="OFFSYS_A"/>
    <x v="0"/>
    <x v="0"/>
    <x v="8"/>
    <x v="0"/>
  </r>
  <r>
    <n v="2019"/>
    <s v="117"/>
    <s v="4470006"/>
    <m/>
    <n v="-88903.13"/>
    <s v="Trading activity-sale"/>
    <n v="12"/>
    <s v="KWH"/>
    <s v="G0000117"/>
    <s v="DEOI2"/>
    <n v="-1877000"/>
    <s v="2019-12-31"/>
    <s v="OFFSYS_E"/>
    <x v="0"/>
    <x v="0"/>
    <x v="8"/>
    <x v="0"/>
  </r>
  <r>
    <n v="2019"/>
    <s v="117"/>
    <s v="4470006"/>
    <m/>
    <n v="129078.11"/>
    <s v="Trading activity-sale"/>
    <n v="12"/>
    <s v="KWH"/>
    <s v="G0000117"/>
    <s v="DLPM"/>
    <n v="2367000"/>
    <s v="2019-12-01"/>
    <s v="OFFSYS_E"/>
    <x v="0"/>
    <x v="0"/>
    <x v="9"/>
    <x v="0"/>
  </r>
  <r>
    <n v="2019"/>
    <s v="117"/>
    <s v="4470006"/>
    <m/>
    <n v="-129077.56"/>
    <s v="Trading activity-sale"/>
    <n v="12"/>
    <s v="KWH"/>
    <s v="G0000117"/>
    <s v="DLPM"/>
    <n v="-2367000"/>
    <s v="2019-12-31"/>
    <s v="OFFSYS_A"/>
    <x v="0"/>
    <x v="0"/>
    <x v="9"/>
    <x v="0"/>
  </r>
  <r>
    <n v="2019"/>
    <s v="117"/>
    <s v="4470006"/>
    <m/>
    <n v="-2027.36"/>
    <s v="Trading activity-sale"/>
    <n v="12"/>
    <s v="KWH"/>
    <s v="G0000117"/>
    <s v="DLPM"/>
    <n v="-37000"/>
    <s v="2019-12-31"/>
    <s v="OFFSYS_E"/>
    <x v="0"/>
    <x v="0"/>
    <x v="9"/>
    <x v="0"/>
  </r>
  <r>
    <n v="2019"/>
    <s v="117"/>
    <s v="4470006"/>
    <m/>
    <n v="14073.4"/>
    <s v="Trading activity-sale"/>
    <n v="12"/>
    <s v="KWH"/>
    <s v="G0000117"/>
    <s v="DPLG"/>
    <n v="289000"/>
    <s v="2019-12-01"/>
    <s v="OFFSYS_E"/>
    <x v="0"/>
    <x v="0"/>
    <x v="10"/>
    <x v="0"/>
  </r>
  <r>
    <n v="2019"/>
    <s v="117"/>
    <s v="4470006"/>
    <m/>
    <n v="-14073.55"/>
    <s v="Trading activity-sale"/>
    <n v="12"/>
    <s v="KWH"/>
    <s v="G0000117"/>
    <s v="DPLG"/>
    <n v="-289000"/>
    <s v="2019-12-31"/>
    <s v="OFFSYS_A"/>
    <x v="0"/>
    <x v="0"/>
    <x v="10"/>
    <x v="0"/>
  </r>
  <r>
    <n v="2019"/>
    <s v="117"/>
    <s v="4470006"/>
    <m/>
    <n v="-16240.4"/>
    <s v="Trading activity-sale"/>
    <n v="12"/>
    <s v="KWH"/>
    <s v="G0000117"/>
    <s v="DPLG"/>
    <n v="-334000"/>
    <s v="2019-12-31"/>
    <s v="OFFSYS_E"/>
    <x v="0"/>
    <x v="0"/>
    <x v="10"/>
    <x v="0"/>
  </r>
  <r>
    <n v="2019"/>
    <s v="117"/>
    <s v="4470006"/>
    <m/>
    <n v="319720.18"/>
    <s v="Trading activity-sale"/>
    <n v="12"/>
    <s v="KWH"/>
    <s v="G0000117"/>
    <s v="FESC"/>
    <n v="6841000"/>
    <s v="2019-12-01"/>
    <s v="OFFSYS_E"/>
    <x v="0"/>
    <x v="0"/>
    <x v="11"/>
    <x v="0"/>
  </r>
  <r>
    <n v="2019"/>
    <s v="117"/>
    <s v="4470006"/>
    <m/>
    <n v="-319720.18"/>
    <s v="Trading activity-sale"/>
    <n v="12"/>
    <s v="KWH"/>
    <s v="G0000117"/>
    <s v="FESC"/>
    <n v="-6841000"/>
    <s v="2019-12-31"/>
    <s v="OFFSYS_A"/>
    <x v="0"/>
    <x v="0"/>
    <x v="11"/>
    <x v="0"/>
  </r>
  <r>
    <n v="2019"/>
    <s v="117"/>
    <s v="4470006"/>
    <m/>
    <n v="-375104.21"/>
    <s v="Trading activity-sale"/>
    <n v="12"/>
    <s v="KWH"/>
    <s v="G0000117"/>
    <s v="FESC"/>
    <n v="-8026000"/>
    <s v="2019-12-31"/>
    <s v="OFFSYS_E"/>
    <x v="0"/>
    <x v="0"/>
    <x v="11"/>
    <x v="0"/>
  </r>
  <r>
    <n v="2019"/>
    <s v="117"/>
    <s v="4470006"/>
    <m/>
    <n v="507328.58"/>
    <s v="Trading activity-sale"/>
    <n v="12"/>
    <s v="KWH"/>
    <s v="G0000117"/>
    <s v="PPLT2"/>
    <n v="11221000"/>
    <s v="2019-12-01"/>
    <s v="OFFSYS_E"/>
    <x v="0"/>
    <x v="0"/>
    <x v="12"/>
    <x v="0"/>
  </r>
  <r>
    <n v="2019"/>
    <s v="117"/>
    <s v="4470006"/>
    <m/>
    <n v="-507328.52"/>
    <s v="Trading activity-sale"/>
    <n v="12"/>
    <s v="KWH"/>
    <s v="G0000117"/>
    <s v="PPLT2"/>
    <n v="-11221000"/>
    <s v="2019-12-31"/>
    <s v="OFFSYS_A"/>
    <x v="0"/>
    <x v="0"/>
    <x v="12"/>
    <x v="0"/>
  </r>
  <r>
    <n v="2019"/>
    <s v="117"/>
    <s v="4470006"/>
    <m/>
    <n v="-622035.18999999994"/>
    <s v="Trading activity-sale"/>
    <n v="12"/>
    <s v="KWH"/>
    <s v="G0000117"/>
    <s v="PPLT2"/>
    <n v="-13585000"/>
    <s v="2019-12-31"/>
    <s v="OFFSYS_E"/>
    <x v="0"/>
    <x v="0"/>
    <x v="12"/>
    <x v="0"/>
  </r>
  <r>
    <n v="2019"/>
    <s v="117"/>
    <s v="4470010"/>
    <m/>
    <n v="-734144.38"/>
    <s v="1200 - Day-Ahead Spot Market E"/>
    <n v="12"/>
    <s v="KWH"/>
    <s v="G0000117"/>
    <s v="PJM"/>
    <n v="-25965636"/>
    <s v="2019-12-01"/>
    <s v="PJM_ER2789"/>
    <x v="0"/>
    <x v="0"/>
    <x v="0"/>
    <x v="0"/>
  </r>
  <r>
    <n v="2019"/>
    <s v="117"/>
    <s v="4470010"/>
    <m/>
    <n v="734144.38"/>
    <s v="1200 - Day-Ahead Spot Market E"/>
    <n v="12"/>
    <s v="KWH"/>
    <s v="G0000117"/>
    <s v="PJM"/>
    <n v="25965636"/>
    <s v="2019-12-31"/>
    <s v="PJM_A_2794"/>
    <x v="0"/>
    <x v="0"/>
    <x v="0"/>
    <x v="0"/>
  </r>
  <r>
    <n v="2019"/>
    <s v="117"/>
    <s v="4470010"/>
    <m/>
    <n v="636720.15"/>
    <s v="1200 - Day-Ahead Spot Market E"/>
    <n v="12"/>
    <s v="KWH"/>
    <s v="G0000117"/>
    <s v="PJM"/>
    <n v="26969240"/>
    <s v="2019-12-31"/>
    <s v="PJM_E_7756"/>
    <x v="0"/>
    <x v="0"/>
    <x v="0"/>
    <x v="0"/>
  </r>
  <r>
    <n v="2019"/>
    <s v="117"/>
    <s v="4470010"/>
    <m/>
    <n v="-26114.85"/>
    <s v="1205 - Balancing Spot Market E"/>
    <n v="12"/>
    <s v="KWH"/>
    <s v="G0000117"/>
    <s v="PJM"/>
    <n v="-723893"/>
    <s v="2019-12-01"/>
    <s v="PJM_ER2789"/>
    <x v="0"/>
    <x v="0"/>
    <x v="0"/>
    <x v="0"/>
  </r>
  <r>
    <n v="2019"/>
    <s v="117"/>
    <s v="4470010"/>
    <m/>
    <n v="26114.85"/>
    <s v="1205 - Balancing Spot Market E"/>
    <n v="12"/>
    <s v="KWH"/>
    <s v="G0000117"/>
    <s v="PJM"/>
    <n v="723893"/>
    <s v="2019-12-31"/>
    <s v="PJM_A_2794"/>
    <x v="0"/>
    <x v="0"/>
    <x v="0"/>
    <x v="0"/>
  </r>
  <r>
    <n v="2019"/>
    <s v="117"/>
    <s v="4470010"/>
    <m/>
    <n v="39367.14"/>
    <s v="1205 - Balancing Spot Market E"/>
    <n v="12"/>
    <s v="KWH"/>
    <s v="G0000117"/>
    <s v="PJM"/>
    <n v="1397452"/>
    <s v="2019-12-31"/>
    <s v="PJM_E_7756"/>
    <x v="0"/>
    <x v="0"/>
    <x v="0"/>
    <x v="0"/>
  </r>
  <r>
    <n v="2019"/>
    <s v="117"/>
    <s v="4470010"/>
    <m/>
    <n v="14681.7"/>
    <s v="1210 - Day-Ahead Transmission"/>
    <n v="12"/>
    <m/>
    <s v="G0000117"/>
    <s v="PJM"/>
    <n v="0"/>
    <s v="2019-12-01"/>
    <s v="PJM_ER2789"/>
    <x v="0"/>
    <x v="0"/>
    <x v="0"/>
    <x v="0"/>
  </r>
  <r>
    <n v="2019"/>
    <s v="117"/>
    <s v="4470010"/>
    <m/>
    <n v="-14681.7"/>
    <s v="1210 - Day-Ahead Transmission"/>
    <n v="12"/>
    <m/>
    <s v="G0000117"/>
    <s v="PJM"/>
    <n v="0"/>
    <s v="2019-12-31"/>
    <s v="PJM_A_2794"/>
    <x v="0"/>
    <x v="0"/>
    <x v="0"/>
    <x v="0"/>
  </r>
  <r>
    <n v="2019"/>
    <s v="117"/>
    <s v="4470010"/>
    <m/>
    <n v="1323.38"/>
    <s v="1210 - Day-Ahead Transmission"/>
    <n v="12"/>
    <m/>
    <s v="G0000117"/>
    <s v="PJM"/>
    <n v="0"/>
    <s v="2019-12-31"/>
    <s v="PJM_E_7756"/>
    <x v="0"/>
    <x v="0"/>
    <x v="0"/>
    <x v="0"/>
  </r>
  <r>
    <n v="2019"/>
    <s v="117"/>
    <s v="4470010"/>
    <m/>
    <n v="-714.63"/>
    <s v="1215 - Balancing Transmission"/>
    <n v="12"/>
    <m/>
    <s v="G0000117"/>
    <s v="PJM"/>
    <n v="0"/>
    <s v="2019-12-01"/>
    <s v="PJM_ER2789"/>
    <x v="0"/>
    <x v="0"/>
    <x v="0"/>
    <x v="0"/>
  </r>
  <r>
    <n v="2019"/>
    <s v="117"/>
    <s v="4470010"/>
    <m/>
    <n v="714.63"/>
    <s v="1215 - Balancing Transmission"/>
    <n v="12"/>
    <m/>
    <s v="G0000117"/>
    <s v="PJM"/>
    <n v="0"/>
    <s v="2019-12-31"/>
    <s v="PJM_A_2794"/>
    <x v="0"/>
    <x v="0"/>
    <x v="0"/>
    <x v="0"/>
  </r>
  <r>
    <n v="2019"/>
    <s v="117"/>
    <s v="4470010"/>
    <m/>
    <n v="2312.29"/>
    <s v="1215 - Balancing Transmission"/>
    <n v="12"/>
    <m/>
    <s v="G0000117"/>
    <s v="PJM"/>
    <n v="0"/>
    <s v="2019-12-31"/>
    <s v="PJM_E_7756"/>
    <x v="0"/>
    <x v="0"/>
    <x v="0"/>
    <x v="0"/>
  </r>
  <r>
    <n v="2019"/>
    <s v="117"/>
    <s v="4470010"/>
    <m/>
    <n v="1507.45"/>
    <s v="1220 - Day-Ahead Transmission"/>
    <n v="12"/>
    <m/>
    <s v="G0000117"/>
    <s v="PJM"/>
    <n v="0"/>
    <s v="2019-12-01"/>
    <s v="PJM_ER2789"/>
    <x v="0"/>
    <x v="0"/>
    <x v="0"/>
    <x v="0"/>
  </r>
  <r>
    <n v="2019"/>
    <s v="117"/>
    <s v="4470010"/>
    <m/>
    <n v="-1507.45"/>
    <s v="1220 - Day-Ahead Transmission"/>
    <n v="12"/>
    <m/>
    <s v="G0000117"/>
    <s v="PJM"/>
    <n v="0"/>
    <s v="2019-12-31"/>
    <s v="PJM_A_2794"/>
    <x v="0"/>
    <x v="0"/>
    <x v="0"/>
    <x v="0"/>
  </r>
  <r>
    <n v="2019"/>
    <s v="117"/>
    <s v="4470010"/>
    <m/>
    <n v="-2653.14"/>
    <s v="1220 - Day-Ahead Transmission"/>
    <n v="12"/>
    <m/>
    <s v="G0000117"/>
    <s v="PJM"/>
    <n v="0"/>
    <s v="2019-12-31"/>
    <s v="PJM_E_7756"/>
    <x v="0"/>
    <x v="0"/>
    <x v="0"/>
    <x v="0"/>
  </r>
  <r>
    <n v="2019"/>
    <s v="117"/>
    <s v="4470010"/>
    <m/>
    <n v="48.87"/>
    <s v="1225 - Balancing Transmission"/>
    <n v="12"/>
    <m/>
    <s v="G0000117"/>
    <s v="PJM"/>
    <n v="0"/>
    <s v="2019-12-01"/>
    <s v="PJM_ER2789"/>
    <x v="0"/>
    <x v="0"/>
    <x v="0"/>
    <x v="0"/>
  </r>
  <r>
    <n v="2019"/>
    <s v="117"/>
    <s v="4470010"/>
    <m/>
    <n v="-48.87"/>
    <s v="1225 - Balancing Transmission"/>
    <n v="12"/>
    <m/>
    <s v="G0000117"/>
    <s v="PJM"/>
    <n v="0"/>
    <s v="2019-12-31"/>
    <s v="PJM_A_2794"/>
    <x v="0"/>
    <x v="0"/>
    <x v="0"/>
    <x v="0"/>
  </r>
  <r>
    <n v="2019"/>
    <s v="117"/>
    <s v="4470010"/>
    <m/>
    <n v="74.11"/>
    <s v="1225 - Balancing Transmission"/>
    <n v="12"/>
    <m/>
    <s v="G0000117"/>
    <s v="PJM"/>
    <n v="0"/>
    <s v="2019-12-31"/>
    <s v="PJM_E_7756"/>
    <x v="0"/>
    <x v="0"/>
    <x v="0"/>
    <x v="0"/>
  </r>
  <r>
    <n v="2019"/>
    <s v="117"/>
    <s v="4470010"/>
    <m/>
    <n v="334.82"/>
    <s v="1230 - Inadvertent Interchange"/>
    <n v="12"/>
    <m/>
    <s v="G0000117"/>
    <s v="PJM"/>
    <n v="0"/>
    <s v="2019-12-01"/>
    <s v="PJM_ER2789"/>
    <x v="0"/>
    <x v="0"/>
    <x v="0"/>
    <x v="0"/>
  </r>
  <r>
    <n v="2019"/>
    <s v="117"/>
    <s v="4470010"/>
    <m/>
    <n v="-334.82"/>
    <s v="1230 - Inadvertent Interchange"/>
    <n v="12"/>
    <m/>
    <s v="G0000117"/>
    <s v="PJM"/>
    <n v="0"/>
    <s v="2019-12-31"/>
    <s v="PJM_A_2794"/>
    <x v="0"/>
    <x v="0"/>
    <x v="0"/>
    <x v="0"/>
  </r>
  <r>
    <n v="2019"/>
    <s v="117"/>
    <s v="4470010"/>
    <m/>
    <n v="-142.63999999999999"/>
    <s v="1230 - Inadvertent Interchange"/>
    <n v="12"/>
    <m/>
    <s v="G0000117"/>
    <s v="PJM"/>
    <n v="0"/>
    <s v="2019-12-31"/>
    <s v="PJM_E_7756"/>
    <x v="0"/>
    <x v="0"/>
    <x v="0"/>
    <x v="0"/>
  </r>
  <r>
    <n v="2019"/>
    <s v="117"/>
    <s v="4470010"/>
    <m/>
    <n v="9.3000000000000007"/>
    <s v="1242 - Day-Ahead Load Response"/>
    <n v="12"/>
    <m/>
    <s v="G0000117"/>
    <s v="PJM"/>
    <n v="0"/>
    <s v="2019-12-31"/>
    <s v="PJM_A_2794"/>
    <x v="0"/>
    <x v="0"/>
    <x v="0"/>
    <x v="0"/>
  </r>
  <r>
    <n v="2019"/>
    <s v="117"/>
    <s v="4470010"/>
    <m/>
    <n v="2.4"/>
    <s v="1243 - Real-Time Load Response"/>
    <n v="12"/>
    <m/>
    <s v="G0000117"/>
    <s v="PJM"/>
    <n v="0"/>
    <s v="2019-12-31"/>
    <s v="PJM_A_2794"/>
    <x v="0"/>
    <x v="0"/>
    <x v="0"/>
    <x v="0"/>
  </r>
  <r>
    <n v="2019"/>
    <s v="117"/>
    <s v="4470010"/>
    <m/>
    <n v="17.399999999999999"/>
    <s v="1250 - Meter Error Correction"/>
    <n v="12"/>
    <m/>
    <s v="G0000117"/>
    <s v="PJM"/>
    <n v="0"/>
    <s v="2019-12-31"/>
    <s v="PJM_A_2794"/>
    <x v="0"/>
    <x v="0"/>
    <x v="0"/>
    <x v="0"/>
  </r>
  <r>
    <n v="2019"/>
    <s v="117"/>
    <s v="4470010"/>
    <m/>
    <n v="-11.19"/>
    <s v="1250A - Adj. to Meter Error Co"/>
    <n v="12"/>
    <m/>
    <s v="G0000117"/>
    <s v="PJM"/>
    <n v="0"/>
    <s v="2019-12-31"/>
    <s v="PJM_A_2794"/>
    <x v="0"/>
    <x v="0"/>
    <x v="0"/>
    <x v="0"/>
  </r>
  <r>
    <n v="2019"/>
    <s v="117"/>
    <s v="4470010"/>
    <m/>
    <n v="-5252.45"/>
    <s v="1301 - Schedule 9-1: Control A"/>
    <n v="12"/>
    <m/>
    <s v="G0000117"/>
    <s v="PJM"/>
    <n v="0"/>
    <s v="2019-12-01"/>
    <s v="PJM_ER2789"/>
    <x v="0"/>
    <x v="0"/>
    <x v="0"/>
    <x v="0"/>
  </r>
  <r>
    <n v="2019"/>
    <s v="117"/>
    <s v="4470010"/>
    <m/>
    <n v="5800.33"/>
    <s v="1301 - Schedule 9-1: Control A"/>
    <n v="12"/>
    <m/>
    <s v="G0000117"/>
    <s v="PJM"/>
    <n v="0"/>
    <s v="2019-12-31"/>
    <s v="PJM_A_2794"/>
    <x v="0"/>
    <x v="0"/>
    <x v="0"/>
    <x v="0"/>
  </r>
  <r>
    <n v="2019"/>
    <s v="117"/>
    <s v="4470010"/>
    <m/>
    <n v="5796.8"/>
    <s v="1301 - Schedule 9-1: Control A"/>
    <n v="12"/>
    <m/>
    <s v="G0000117"/>
    <s v="PJM"/>
    <n v="0"/>
    <s v="2019-12-31"/>
    <s v="PJM_E_7756"/>
    <x v="0"/>
    <x v="0"/>
    <x v="0"/>
    <x v="0"/>
  </r>
  <r>
    <n v="2019"/>
    <s v="117"/>
    <s v="4470010"/>
    <m/>
    <n v="-1189.56"/>
    <s v="1303 - Schedule 9-3: Market Su"/>
    <n v="12"/>
    <m/>
    <s v="G0000117"/>
    <s v="PJM"/>
    <n v="0"/>
    <s v="2019-12-01"/>
    <s v="PJM_ER2789"/>
    <x v="0"/>
    <x v="0"/>
    <x v="0"/>
    <x v="0"/>
  </r>
  <r>
    <n v="2019"/>
    <s v="117"/>
    <s v="4470010"/>
    <m/>
    <n v="1314.57"/>
    <s v="1303 - Schedule 9-3: Market Su"/>
    <n v="12"/>
    <m/>
    <s v="G0000117"/>
    <s v="PJM"/>
    <n v="0"/>
    <s v="2019-12-31"/>
    <s v="PJM_A_2794"/>
    <x v="0"/>
    <x v="0"/>
    <x v="0"/>
    <x v="0"/>
  </r>
  <r>
    <n v="2019"/>
    <s v="117"/>
    <s v="4470010"/>
    <m/>
    <n v="1302.96"/>
    <s v="1303 - Schedule 9-3: Market Su"/>
    <n v="12"/>
    <m/>
    <s v="G0000117"/>
    <s v="PJM"/>
    <n v="0"/>
    <s v="2019-12-31"/>
    <s v="PJM_E_7756"/>
    <x v="0"/>
    <x v="0"/>
    <x v="0"/>
    <x v="0"/>
  </r>
  <r>
    <n v="2019"/>
    <s v="117"/>
    <s v="4470010"/>
    <m/>
    <n v="-38.44"/>
    <s v="1304 - Schedule 9-4: Regulatio"/>
    <n v="12"/>
    <m/>
    <s v="G0000117"/>
    <s v="PJM"/>
    <n v="0"/>
    <s v="2019-12-01"/>
    <s v="PJM_ER2789"/>
    <x v="0"/>
    <x v="0"/>
    <x v="0"/>
    <x v="0"/>
  </r>
  <r>
    <n v="2019"/>
    <s v="117"/>
    <s v="4470010"/>
    <m/>
    <n v="46.43"/>
    <s v="1304 - Schedule 9-4: Regulatio"/>
    <n v="12"/>
    <m/>
    <s v="G0000117"/>
    <s v="PJM"/>
    <n v="0"/>
    <s v="2019-12-31"/>
    <s v="PJM_A_2794"/>
    <x v="0"/>
    <x v="0"/>
    <x v="0"/>
    <x v="0"/>
  </r>
  <r>
    <n v="2019"/>
    <s v="117"/>
    <s v="4470010"/>
    <m/>
    <n v="45.73"/>
    <s v="1304 - Schedule 9-4: Regulatio"/>
    <n v="12"/>
    <m/>
    <s v="G0000117"/>
    <s v="PJM"/>
    <n v="0"/>
    <s v="2019-12-31"/>
    <s v="PJM_E_7756"/>
    <x v="0"/>
    <x v="0"/>
    <x v="0"/>
    <x v="0"/>
  </r>
  <r>
    <n v="2019"/>
    <s v="117"/>
    <s v="4470010"/>
    <m/>
    <n v="-265.52999999999997"/>
    <s v="1305 - Schedule 9-5: Capacity"/>
    <n v="12"/>
    <m/>
    <s v="G0000117"/>
    <s v="PJM"/>
    <n v="0"/>
    <s v="2019-12-01"/>
    <s v="PJM_ER2789"/>
    <x v="0"/>
    <x v="0"/>
    <x v="0"/>
    <x v="0"/>
  </r>
  <r>
    <n v="2019"/>
    <s v="117"/>
    <s v="4470010"/>
    <m/>
    <n v="292.83"/>
    <s v="1305 - Schedule 9-5: Capacity"/>
    <n v="12"/>
    <m/>
    <s v="G0000117"/>
    <s v="PJM"/>
    <n v="0"/>
    <s v="2019-12-31"/>
    <s v="PJM_A_2794"/>
    <x v="0"/>
    <x v="0"/>
    <x v="0"/>
    <x v="0"/>
  </r>
  <r>
    <n v="2019"/>
    <s v="117"/>
    <s v="4470010"/>
    <m/>
    <n v="253.74"/>
    <s v="1305 - Schedule 9-5: Capacity"/>
    <n v="12"/>
    <m/>
    <s v="G0000117"/>
    <s v="PJM"/>
    <n v="0"/>
    <s v="2019-12-31"/>
    <s v="PJM_E_7756"/>
    <x v="0"/>
    <x v="0"/>
    <x v="0"/>
    <x v="0"/>
  </r>
  <r>
    <n v="2019"/>
    <s v="117"/>
    <s v="4470010"/>
    <m/>
    <n v="92.69"/>
    <s v="1307 - Schedule 9-3 Offset: Ma"/>
    <n v="12"/>
    <m/>
    <s v="G0000117"/>
    <s v="PJM"/>
    <n v="0"/>
    <s v="2019-12-01"/>
    <s v="PJM_ER2789"/>
    <x v="0"/>
    <x v="0"/>
    <x v="0"/>
    <x v="0"/>
  </r>
  <r>
    <n v="2019"/>
    <s v="117"/>
    <s v="4470010"/>
    <m/>
    <n v="-102.37"/>
    <s v="1307 - Schedule 9-3 Offset: Ma"/>
    <n v="12"/>
    <m/>
    <s v="G0000117"/>
    <s v="PJM"/>
    <n v="0"/>
    <s v="2019-12-31"/>
    <s v="PJM_A_2794"/>
    <x v="0"/>
    <x v="0"/>
    <x v="0"/>
    <x v="0"/>
  </r>
  <r>
    <n v="2019"/>
    <s v="117"/>
    <s v="4470010"/>
    <m/>
    <n v="-102.37"/>
    <s v="1307 - Schedule 9-3 Offset: Ma"/>
    <n v="12"/>
    <m/>
    <s v="G0000117"/>
    <s v="PJM"/>
    <n v="0"/>
    <s v="2019-12-31"/>
    <s v="PJM_E_7756"/>
    <x v="0"/>
    <x v="0"/>
    <x v="0"/>
    <x v="0"/>
  </r>
  <r>
    <n v="2019"/>
    <s v="117"/>
    <s v="4470010"/>
    <m/>
    <n v="1087.49"/>
    <s v="1308 - Schedule 9-1: Control A"/>
    <n v="12"/>
    <m/>
    <s v="G0000117"/>
    <s v="PJM"/>
    <n v="0"/>
    <s v="2019-12-01"/>
    <s v="PJM_ER2789"/>
    <x v="0"/>
    <x v="0"/>
    <x v="0"/>
    <x v="0"/>
  </r>
  <r>
    <n v="2019"/>
    <s v="117"/>
    <s v="4470010"/>
    <m/>
    <n v="-1298.57"/>
    <s v="1308 - Schedule 9-1: Control A"/>
    <n v="12"/>
    <m/>
    <s v="G0000117"/>
    <s v="PJM"/>
    <n v="0"/>
    <s v="2019-12-31"/>
    <s v="PJM_A_2794"/>
    <x v="0"/>
    <x v="0"/>
    <x v="0"/>
    <x v="0"/>
  </r>
  <r>
    <n v="2019"/>
    <s v="117"/>
    <s v="4470010"/>
    <m/>
    <n v="-1297.73"/>
    <s v="1308 - Schedule 9-1: Control A"/>
    <n v="12"/>
    <m/>
    <s v="G0000117"/>
    <s v="PJM"/>
    <n v="0"/>
    <s v="2019-12-31"/>
    <s v="PJM_E_7756"/>
    <x v="0"/>
    <x v="0"/>
    <x v="0"/>
    <x v="0"/>
  </r>
  <r>
    <n v="2019"/>
    <s v="117"/>
    <s v="4470010"/>
    <m/>
    <n v="238.2"/>
    <s v="1310 - Schedule 9-3: Market Su"/>
    <n v="12"/>
    <m/>
    <s v="G0000117"/>
    <s v="PJM"/>
    <n v="0"/>
    <s v="2019-12-01"/>
    <s v="PJM_ER2789"/>
    <x v="0"/>
    <x v="0"/>
    <x v="0"/>
    <x v="0"/>
  </r>
  <r>
    <n v="2019"/>
    <s v="117"/>
    <s v="4470010"/>
    <m/>
    <n v="-284.47000000000003"/>
    <s v="1310 - Schedule 9-3: Market Su"/>
    <n v="12"/>
    <m/>
    <s v="G0000117"/>
    <s v="PJM"/>
    <n v="0"/>
    <s v="2019-12-31"/>
    <s v="PJM_A_2794"/>
    <x v="0"/>
    <x v="0"/>
    <x v="0"/>
    <x v="0"/>
  </r>
  <r>
    <n v="2019"/>
    <s v="117"/>
    <s v="4470010"/>
    <m/>
    <n v="-282.94"/>
    <s v="1310 - Schedule 9-3: Market Su"/>
    <n v="12"/>
    <m/>
    <s v="G0000117"/>
    <s v="PJM"/>
    <n v="0"/>
    <s v="2019-12-31"/>
    <s v="PJM_E_7756"/>
    <x v="0"/>
    <x v="0"/>
    <x v="0"/>
    <x v="0"/>
  </r>
  <r>
    <n v="2019"/>
    <s v="117"/>
    <s v="4470010"/>
    <m/>
    <n v="16.600000000000001"/>
    <s v="1311 - Schedule 9-4: Regulatio"/>
    <n v="12"/>
    <m/>
    <s v="G0000117"/>
    <s v="PJM"/>
    <n v="0"/>
    <s v="2019-12-01"/>
    <s v="PJM_ER2789"/>
    <x v="0"/>
    <x v="0"/>
    <x v="0"/>
    <x v="0"/>
  </r>
  <r>
    <n v="2019"/>
    <s v="117"/>
    <s v="4470010"/>
    <m/>
    <n v="-20.07"/>
    <s v="1311 - Schedule 9-4: Regulatio"/>
    <n v="12"/>
    <m/>
    <s v="G0000117"/>
    <s v="PJM"/>
    <n v="0"/>
    <s v="2019-12-31"/>
    <s v="PJM_A_2794"/>
    <x v="0"/>
    <x v="0"/>
    <x v="0"/>
    <x v="0"/>
  </r>
  <r>
    <n v="2019"/>
    <s v="117"/>
    <s v="4470010"/>
    <m/>
    <n v="-19.96"/>
    <s v="1311 - Schedule 9-4: Regulatio"/>
    <n v="12"/>
    <m/>
    <s v="G0000117"/>
    <s v="PJM"/>
    <n v="0"/>
    <s v="2019-12-31"/>
    <s v="PJM_E_7756"/>
    <x v="0"/>
    <x v="0"/>
    <x v="0"/>
    <x v="0"/>
  </r>
  <r>
    <n v="2019"/>
    <s v="117"/>
    <s v="4470010"/>
    <m/>
    <n v="47.81"/>
    <s v="1312 - Schedule 9-5: Capacity"/>
    <n v="12"/>
    <m/>
    <s v="G0000117"/>
    <s v="PJM"/>
    <n v="0"/>
    <s v="2019-12-01"/>
    <s v="PJM_ER2789"/>
    <x v="0"/>
    <x v="0"/>
    <x v="0"/>
    <x v="0"/>
  </r>
  <r>
    <n v="2019"/>
    <s v="117"/>
    <s v="4470010"/>
    <m/>
    <n v="-57.41"/>
    <s v="1312 - Schedule 9-5: Capacity"/>
    <n v="12"/>
    <m/>
    <s v="G0000117"/>
    <s v="PJM"/>
    <n v="0"/>
    <s v="2019-12-31"/>
    <s v="PJM_A_2794"/>
    <x v="0"/>
    <x v="0"/>
    <x v="0"/>
    <x v="0"/>
  </r>
  <r>
    <n v="2019"/>
    <s v="117"/>
    <s v="4470010"/>
    <m/>
    <n v="-49.68"/>
    <s v="1312 - Schedule 9-5: Capacity"/>
    <n v="12"/>
    <m/>
    <s v="G0000117"/>
    <s v="PJM"/>
    <n v="0"/>
    <s v="2019-12-31"/>
    <s v="PJM_E_7756"/>
    <x v="0"/>
    <x v="0"/>
    <x v="0"/>
    <x v="0"/>
  </r>
  <r>
    <n v="2019"/>
    <s v="117"/>
    <s v="4470010"/>
    <m/>
    <n v="-92.69"/>
    <s v="1313 - Schedule 9-PJMSettlemen"/>
    <n v="12"/>
    <m/>
    <s v="G0000117"/>
    <s v="PJM"/>
    <n v="0"/>
    <s v="2019-12-01"/>
    <s v="PJM_ER2789"/>
    <x v="0"/>
    <x v="0"/>
    <x v="0"/>
    <x v="0"/>
  </r>
  <r>
    <n v="2019"/>
    <s v="117"/>
    <s v="4470010"/>
    <m/>
    <n v="102.37"/>
    <s v="1313 - Schedule 9-PJMSettlemen"/>
    <n v="12"/>
    <m/>
    <s v="G0000117"/>
    <s v="PJM"/>
    <n v="0"/>
    <s v="2019-12-31"/>
    <s v="PJM_A_2794"/>
    <x v="0"/>
    <x v="0"/>
    <x v="0"/>
    <x v="0"/>
  </r>
  <r>
    <n v="2019"/>
    <s v="117"/>
    <s v="4470010"/>
    <m/>
    <n v="102.37"/>
    <s v="1313 - Schedule 9-PJMSettlemen"/>
    <n v="12"/>
    <m/>
    <s v="G0000117"/>
    <s v="PJM"/>
    <n v="0"/>
    <s v="2019-12-31"/>
    <s v="PJM_E_7756"/>
    <x v="0"/>
    <x v="0"/>
    <x v="0"/>
    <x v="0"/>
  </r>
  <r>
    <n v="2019"/>
    <s v="117"/>
    <s v="4470010"/>
    <m/>
    <n v="-131.27000000000001"/>
    <s v="1314 - Schedule 9-Market Monit"/>
    <n v="12"/>
    <m/>
    <s v="G0000117"/>
    <s v="PJM"/>
    <n v="0"/>
    <s v="2019-12-01"/>
    <s v="PJM_ER2789"/>
    <x v="0"/>
    <x v="0"/>
    <x v="0"/>
    <x v="0"/>
  </r>
  <r>
    <n v="2019"/>
    <s v="117"/>
    <s v="4470010"/>
    <m/>
    <n v="145.02000000000001"/>
    <s v="1314 - Schedule 9-Market Monit"/>
    <n v="12"/>
    <m/>
    <s v="G0000117"/>
    <s v="PJM"/>
    <n v="0"/>
    <s v="2019-12-31"/>
    <s v="PJM_A_2794"/>
    <x v="0"/>
    <x v="0"/>
    <x v="0"/>
    <x v="0"/>
  </r>
  <r>
    <n v="2019"/>
    <s v="117"/>
    <s v="4470010"/>
    <m/>
    <n v="144.27000000000001"/>
    <s v="1314 - Schedule 9-Market Monit"/>
    <n v="12"/>
    <m/>
    <s v="G0000117"/>
    <s v="PJM"/>
    <n v="0"/>
    <s v="2019-12-31"/>
    <s v="PJM_E_7756"/>
    <x v="0"/>
    <x v="0"/>
    <x v="0"/>
    <x v="0"/>
  </r>
  <r>
    <n v="2019"/>
    <s v="117"/>
    <s v="4470010"/>
    <m/>
    <n v="-1888.29"/>
    <s v="1315 - Schedule 9-FERC: FERC A"/>
    <n v="12"/>
    <m/>
    <s v="G0000117"/>
    <s v="PJM"/>
    <n v="0"/>
    <s v="2019-12-01"/>
    <s v="PJM_ER2789"/>
    <x v="0"/>
    <x v="0"/>
    <x v="0"/>
    <x v="0"/>
  </r>
  <r>
    <n v="2019"/>
    <s v="117"/>
    <s v="4470010"/>
    <m/>
    <n v="2085.23"/>
    <s v="1315 - Schedule 9-FERC: FERC A"/>
    <n v="12"/>
    <m/>
    <s v="G0000117"/>
    <s v="PJM"/>
    <n v="0"/>
    <s v="2019-12-31"/>
    <s v="PJM_A_2794"/>
    <x v="0"/>
    <x v="0"/>
    <x v="0"/>
    <x v="0"/>
  </r>
  <r>
    <n v="2019"/>
    <s v="117"/>
    <s v="4470010"/>
    <m/>
    <n v="2083.9499999999998"/>
    <s v="1315 - Schedule 9-FERC: FERC A"/>
    <n v="12"/>
    <m/>
    <s v="G0000117"/>
    <s v="PJM"/>
    <n v="0"/>
    <s v="2019-12-31"/>
    <s v="PJM_E_7756"/>
    <x v="0"/>
    <x v="0"/>
    <x v="0"/>
    <x v="0"/>
  </r>
  <r>
    <n v="2019"/>
    <s v="117"/>
    <s v="4470010"/>
    <m/>
    <n v="-18.8"/>
    <s v="1316 - Schedule 9-OPSI: Organi"/>
    <n v="12"/>
    <m/>
    <s v="G0000117"/>
    <s v="PJM"/>
    <n v="0"/>
    <s v="2019-12-01"/>
    <s v="PJM_ER2789"/>
    <x v="0"/>
    <x v="0"/>
    <x v="0"/>
    <x v="0"/>
  </r>
  <r>
    <n v="2019"/>
    <s v="117"/>
    <s v="4470010"/>
    <m/>
    <n v="20.74"/>
    <s v="1316 - Schedule 9-OPSI: Organi"/>
    <n v="12"/>
    <m/>
    <s v="G0000117"/>
    <s v="PJM"/>
    <n v="0"/>
    <s v="2019-12-31"/>
    <s v="PJM_A_2794"/>
    <x v="0"/>
    <x v="0"/>
    <x v="0"/>
    <x v="0"/>
  </r>
  <r>
    <n v="2019"/>
    <s v="117"/>
    <s v="4470010"/>
    <m/>
    <n v="20.72"/>
    <s v="1316 - Schedule 9-OPSI: Organi"/>
    <n v="12"/>
    <m/>
    <s v="G0000117"/>
    <s v="PJM"/>
    <n v="0"/>
    <s v="2019-12-31"/>
    <s v="PJM_E_7756"/>
    <x v="0"/>
    <x v="0"/>
    <x v="0"/>
    <x v="0"/>
  </r>
  <r>
    <n v="2019"/>
    <s v="117"/>
    <s v="4470010"/>
    <m/>
    <n v="-353.75"/>
    <s v="1317 - Schedule 10-NERC: North"/>
    <n v="12"/>
    <m/>
    <s v="G0000117"/>
    <s v="PJM"/>
    <n v="0"/>
    <s v="2019-12-01"/>
    <s v="PJM_ER2789"/>
    <x v="0"/>
    <x v="0"/>
    <x v="0"/>
    <x v="0"/>
  </r>
  <r>
    <n v="2019"/>
    <s v="117"/>
    <s v="4470010"/>
    <m/>
    <n v="390.65"/>
    <s v="1317 - Schedule 10-NERC: North"/>
    <n v="12"/>
    <m/>
    <s v="G0000117"/>
    <s v="PJM"/>
    <n v="0"/>
    <s v="2019-12-31"/>
    <s v="PJM_A_2794"/>
    <x v="0"/>
    <x v="0"/>
    <x v="0"/>
    <x v="0"/>
  </r>
  <r>
    <n v="2019"/>
    <s v="117"/>
    <s v="4470010"/>
    <m/>
    <n v="390.44"/>
    <s v="1317 - Schedule 10-NERC: North"/>
    <n v="12"/>
    <m/>
    <s v="G0000117"/>
    <s v="PJM"/>
    <n v="0"/>
    <s v="2019-12-31"/>
    <s v="PJM_E_7756"/>
    <x v="0"/>
    <x v="0"/>
    <x v="0"/>
    <x v="0"/>
  </r>
  <r>
    <n v="2019"/>
    <s v="117"/>
    <s v="4470010"/>
    <m/>
    <n v="-544.07000000000005"/>
    <s v="1318 - Schedule 10-RFC: Reliab"/>
    <n v="12"/>
    <m/>
    <s v="G0000117"/>
    <s v="PJM"/>
    <n v="0"/>
    <s v="2019-12-01"/>
    <s v="PJM_ER2789"/>
    <x v="0"/>
    <x v="0"/>
    <x v="0"/>
    <x v="0"/>
  </r>
  <r>
    <n v="2019"/>
    <s v="117"/>
    <s v="4470010"/>
    <m/>
    <n v="600.79999999999995"/>
    <s v="1318 - Schedule 10-RFC: Reliab"/>
    <n v="12"/>
    <m/>
    <s v="G0000117"/>
    <s v="PJM"/>
    <n v="0"/>
    <s v="2019-12-31"/>
    <s v="PJM_A_2794"/>
    <x v="0"/>
    <x v="0"/>
    <x v="0"/>
    <x v="0"/>
  </r>
  <r>
    <n v="2019"/>
    <s v="117"/>
    <s v="4470010"/>
    <m/>
    <n v="600.41"/>
    <s v="1318 - Schedule 10-RFC: Reliab"/>
    <n v="12"/>
    <m/>
    <s v="G0000117"/>
    <s v="PJM"/>
    <n v="0"/>
    <s v="2019-12-31"/>
    <s v="PJM_E_7756"/>
    <x v="0"/>
    <x v="0"/>
    <x v="0"/>
    <x v="0"/>
  </r>
  <r>
    <n v="2019"/>
    <s v="117"/>
    <s v="4470010"/>
    <m/>
    <n v="-12.68"/>
    <s v="1319 - Schedule 9-CAPS: Consum"/>
    <n v="12"/>
    <m/>
    <s v="G0000117"/>
    <s v="PJM"/>
    <n v="0"/>
    <s v="2019-12-01"/>
    <s v="PJM_ER2789"/>
    <x v="0"/>
    <x v="0"/>
    <x v="0"/>
    <x v="0"/>
  </r>
  <r>
    <n v="2019"/>
    <s v="117"/>
    <s v="4470010"/>
    <m/>
    <n v="15.11"/>
    <s v="1319 - Schedule 9-CAPS: Consum"/>
    <n v="12"/>
    <m/>
    <s v="G0000117"/>
    <s v="PJM"/>
    <n v="0"/>
    <s v="2019-12-31"/>
    <s v="PJM_A_2794"/>
    <x v="0"/>
    <x v="0"/>
    <x v="0"/>
    <x v="0"/>
  </r>
  <r>
    <n v="2019"/>
    <s v="117"/>
    <s v="4470010"/>
    <m/>
    <n v="15.09"/>
    <s v="1319 - Schedule 9-CAPS: Consum"/>
    <n v="12"/>
    <m/>
    <s v="G0000117"/>
    <s v="PJM"/>
    <n v="0"/>
    <s v="2019-12-31"/>
    <s v="PJM_E_7756"/>
    <x v="0"/>
    <x v="0"/>
    <x v="0"/>
    <x v="0"/>
  </r>
  <r>
    <n v="2019"/>
    <s v="117"/>
    <s v="4470010"/>
    <m/>
    <n v="-834.5"/>
    <s v="1320 - Transmission Owner Sche"/>
    <n v="12"/>
    <m/>
    <s v="G0000117"/>
    <s v="PJM"/>
    <n v="0"/>
    <s v="2019-12-01"/>
    <s v="PJM_ER2789"/>
    <x v="0"/>
    <x v="0"/>
    <x v="0"/>
    <x v="0"/>
  </r>
  <r>
    <n v="2019"/>
    <s v="117"/>
    <s v="4470010"/>
    <m/>
    <n v="834.5"/>
    <s v="1320 - Transmission Owner Sche"/>
    <n v="12"/>
    <m/>
    <s v="G0000117"/>
    <s v="PJM"/>
    <n v="0"/>
    <s v="2019-12-31"/>
    <s v="PJM_A_2794"/>
    <x v="0"/>
    <x v="0"/>
    <x v="0"/>
    <x v="0"/>
  </r>
  <r>
    <n v="2019"/>
    <s v="117"/>
    <s v="4470010"/>
    <m/>
    <n v="834.03"/>
    <s v="1320 - Transmission Owner Sche"/>
    <n v="12"/>
    <m/>
    <s v="G0000117"/>
    <s v="PJM"/>
    <n v="0"/>
    <s v="2019-12-31"/>
    <s v="PJM_E_7756"/>
    <x v="0"/>
    <x v="0"/>
    <x v="0"/>
    <x v="0"/>
  </r>
  <r>
    <n v="2019"/>
    <s v="117"/>
    <s v="4470010"/>
    <m/>
    <n v="-12567.93"/>
    <s v="1330 - Reactive Supply and Vol"/>
    <n v="12"/>
    <m/>
    <s v="G0000117"/>
    <s v="PJM"/>
    <n v="0"/>
    <s v="2019-12-01"/>
    <s v="PJM_ER2789"/>
    <x v="0"/>
    <x v="0"/>
    <x v="0"/>
    <x v="0"/>
  </r>
  <r>
    <n v="2019"/>
    <s v="117"/>
    <s v="4470010"/>
    <m/>
    <n v="12567.64"/>
    <s v="1330 - Reactive Supply and Vol"/>
    <n v="12"/>
    <m/>
    <s v="G0000117"/>
    <s v="PJM"/>
    <n v="0"/>
    <s v="2019-12-31"/>
    <s v="PJM_A_2794"/>
    <x v="0"/>
    <x v="0"/>
    <x v="0"/>
    <x v="0"/>
  </r>
  <r>
    <n v="2019"/>
    <s v="117"/>
    <s v="4470010"/>
    <m/>
    <n v="12582.59"/>
    <s v="1330 - Reactive Supply and Vol"/>
    <n v="12"/>
    <m/>
    <s v="G0000117"/>
    <s v="PJM"/>
    <n v="0"/>
    <s v="2019-12-31"/>
    <s v="PJM_E_7756"/>
    <x v="0"/>
    <x v="0"/>
    <x v="0"/>
    <x v="0"/>
  </r>
  <r>
    <n v="2019"/>
    <s v="117"/>
    <s v="4470010"/>
    <m/>
    <n v="-3028.58"/>
    <s v="1340 - Regulation and Frequenc"/>
    <n v="12"/>
    <m/>
    <s v="G0000117"/>
    <s v="PJM"/>
    <n v="0"/>
    <s v="2019-12-01"/>
    <s v="PJM_ER2789"/>
    <x v="0"/>
    <x v="0"/>
    <x v="0"/>
    <x v="0"/>
  </r>
  <r>
    <n v="2019"/>
    <s v="117"/>
    <s v="4470010"/>
    <m/>
    <n v="3548.88"/>
    <s v="1340 - Regulation and Frequenc"/>
    <n v="12"/>
    <m/>
    <s v="G0000117"/>
    <s v="PJM"/>
    <n v="0"/>
    <s v="2019-12-31"/>
    <s v="PJM_A_2794"/>
    <x v="0"/>
    <x v="0"/>
    <x v="0"/>
    <x v="0"/>
  </r>
  <r>
    <n v="2019"/>
    <s v="117"/>
    <s v="4470010"/>
    <m/>
    <n v="3045.1"/>
    <s v="1340 - Regulation and Frequenc"/>
    <n v="12"/>
    <m/>
    <s v="G0000117"/>
    <s v="PJM"/>
    <n v="0"/>
    <s v="2019-12-31"/>
    <s v="PJM_E_7756"/>
    <x v="0"/>
    <x v="0"/>
    <x v="0"/>
    <x v="0"/>
  </r>
  <r>
    <n v="2019"/>
    <s v="117"/>
    <s v="4470010"/>
    <m/>
    <n v="0.9"/>
    <s v="1340A - Adj. to Regulation and"/>
    <n v="12"/>
    <m/>
    <s v="G0000117"/>
    <s v="PJM"/>
    <n v="0"/>
    <s v="2019-12-31"/>
    <s v="PJM_A_2794"/>
    <x v="0"/>
    <x v="0"/>
    <x v="0"/>
    <x v="0"/>
  </r>
  <r>
    <n v="2019"/>
    <s v="117"/>
    <s v="4470010"/>
    <m/>
    <n v="-1094.01"/>
    <s v="1360 - Synchronized Reserve Ti"/>
    <n v="12"/>
    <m/>
    <s v="G0000117"/>
    <s v="PJM"/>
    <n v="0"/>
    <s v="2019-12-01"/>
    <s v="PJM_ER2789"/>
    <x v="0"/>
    <x v="0"/>
    <x v="0"/>
    <x v="0"/>
  </r>
  <r>
    <n v="2019"/>
    <s v="117"/>
    <s v="4470010"/>
    <m/>
    <n v="1182.83"/>
    <s v="1360 - Synchronized Reserve Ti"/>
    <n v="12"/>
    <m/>
    <s v="G0000117"/>
    <s v="PJM"/>
    <n v="0"/>
    <s v="2019-12-31"/>
    <s v="PJM_A_2794"/>
    <x v="0"/>
    <x v="0"/>
    <x v="0"/>
    <x v="0"/>
  </r>
  <r>
    <n v="2019"/>
    <s v="117"/>
    <s v="4470010"/>
    <m/>
    <n v="651.11"/>
    <s v="1360 - Synchronized Reserve Ti"/>
    <n v="12"/>
    <m/>
    <s v="G0000117"/>
    <s v="PJM"/>
    <n v="0"/>
    <s v="2019-12-31"/>
    <s v="PJM_E_7756"/>
    <x v="0"/>
    <x v="0"/>
    <x v="0"/>
    <x v="0"/>
  </r>
  <r>
    <n v="2019"/>
    <s v="117"/>
    <s v="4470010"/>
    <m/>
    <n v="0.25"/>
    <s v="1360A - Adj. to Synchronized R"/>
    <n v="12"/>
    <m/>
    <s v="G0000117"/>
    <s v="PJM"/>
    <n v="0"/>
    <s v="2019-12-31"/>
    <s v="PJM_A_2794"/>
    <x v="0"/>
    <x v="0"/>
    <x v="0"/>
    <x v="0"/>
  </r>
  <r>
    <n v="2019"/>
    <s v="117"/>
    <s v="4470010"/>
    <m/>
    <n v="-638.42999999999995"/>
    <s v="1362 - Non-Synchronized Reserv"/>
    <n v="12"/>
    <m/>
    <s v="G0000117"/>
    <s v="PJM"/>
    <n v="0"/>
    <s v="2019-12-01"/>
    <s v="PJM_ER2789"/>
    <x v="0"/>
    <x v="0"/>
    <x v="0"/>
    <x v="0"/>
  </r>
  <r>
    <n v="2019"/>
    <s v="117"/>
    <s v="4470010"/>
    <m/>
    <n v="661.27"/>
    <s v="1362 - Non-Synchronized Reserv"/>
    <n v="12"/>
    <m/>
    <s v="G0000117"/>
    <s v="PJM"/>
    <n v="0"/>
    <s v="2019-12-31"/>
    <s v="PJM_A_2794"/>
    <x v="0"/>
    <x v="0"/>
    <x v="0"/>
    <x v="0"/>
  </r>
  <r>
    <n v="2019"/>
    <s v="117"/>
    <s v="4470010"/>
    <m/>
    <n v="317.06"/>
    <s v="1362 - Non-Synchronized Reserv"/>
    <n v="12"/>
    <m/>
    <s v="G0000117"/>
    <s v="PJM"/>
    <n v="0"/>
    <s v="2019-12-31"/>
    <s v="PJM_E_7756"/>
    <x v="0"/>
    <x v="0"/>
    <x v="0"/>
    <x v="0"/>
  </r>
  <r>
    <n v="2019"/>
    <s v="117"/>
    <s v="4470010"/>
    <m/>
    <n v="-1.21"/>
    <s v="1362A - Non-Synchronized Reser"/>
    <n v="12"/>
    <m/>
    <s v="G0000117"/>
    <s v="PJM"/>
    <n v="0"/>
    <s v="2019-12-31"/>
    <s v="PJM_A_2794"/>
    <x v="0"/>
    <x v="0"/>
    <x v="0"/>
    <x v="0"/>
  </r>
  <r>
    <n v="2019"/>
    <s v="117"/>
    <s v="4470010"/>
    <m/>
    <n v="-87.74"/>
    <s v="1365 - Day-Ahead Scheduling Re"/>
    <n v="12"/>
    <m/>
    <s v="G0000117"/>
    <s v="PJM"/>
    <n v="0"/>
    <s v="2019-12-01"/>
    <s v="PJM_ER2789"/>
    <x v="0"/>
    <x v="0"/>
    <x v="0"/>
    <x v="0"/>
  </r>
  <r>
    <n v="2019"/>
    <s v="117"/>
    <s v="4470010"/>
    <m/>
    <n v="88.26"/>
    <s v="1365 - Day-Ahead Scheduling Re"/>
    <n v="12"/>
    <m/>
    <s v="G0000117"/>
    <s v="PJM"/>
    <n v="0"/>
    <s v="2019-12-31"/>
    <s v="PJM_A_2794"/>
    <x v="0"/>
    <x v="0"/>
    <x v="0"/>
    <x v="0"/>
  </r>
  <r>
    <n v="2019"/>
    <s v="117"/>
    <s v="4470010"/>
    <m/>
    <n v="10.45"/>
    <s v="1365 - Day-Ahead Scheduling Re"/>
    <n v="12"/>
    <m/>
    <s v="G0000117"/>
    <s v="PJM"/>
    <n v="0"/>
    <s v="2019-12-31"/>
    <s v="PJM_E_7756"/>
    <x v="0"/>
    <x v="0"/>
    <x v="0"/>
    <x v="0"/>
  </r>
  <r>
    <n v="2019"/>
    <s v="117"/>
    <s v="4470010"/>
    <m/>
    <n v="-47.94"/>
    <s v="1365A - Adj. to Day-ahead Sche"/>
    <n v="12"/>
    <m/>
    <s v="G0000117"/>
    <s v="PJM"/>
    <n v="0"/>
    <s v="2019-12-31"/>
    <s v="PJM_A_2794"/>
    <x v="0"/>
    <x v="0"/>
    <x v="0"/>
    <x v="0"/>
  </r>
  <r>
    <n v="2019"/>
    <s v="117"/>
    <s v="4470010"/>
    <m/>
    <n v="-335.11"/>
    <s v="1370 - Day-Ahead Operating Res"/>
    <n v="12"/>
    <m/>
    <s v="G0000117"/>
    <s v="PJM"/>
    <n v="0"/>
    <s v="2019-12-01"/>
    <s v="PJM_ER2789"/>
    <x v="0"/>
    <x v="0"/>
    <x v="0"/>
    <x v="0"/>
  </r>
  <r>
    <n v="2019"/>
    <s v="117"/>
    <s v="4470010"/>
    <m/>
    <n v="76.400000000000006"/>
    <s v="1370 - Day-Ahead Operating Res"/>
    <n v="12"/>
    <m/>
    <s v="G0000117"/>
    <s v="PJM"/>
    <n v="0"/>
    <s v="2019-12-31"/>
    <s v="PJM_A_2794"/>
    <x v="0"/>
    <x v="0"/>
    <x v="0"/>
    <x v="0"/>
  </r>
  <r>
    <n v="2019"/>
    <s v="117"/>
    <s v="4470010"/>
    <m/>
    <n v="234.87"/>
    <s v="1370 - Day-Ahead Operating Res"/>
    <n v="12"/>
    <m/>
    <s v="G0000117"/>
    <s v="PJM"/>
    <n v="0"/>
    <s v="2019-12-31"/>
    <s v="PJM_E_7756"/>
    <x v="0"/>
    <x v="0"/>
    <x v="0"/>
    <x v="0"/>
  </r>
  <r>
    <n v="2019"/>
    <s v="117"/>
    <s v="4470010"/>
    <m/>
    <n v="-859.1"/>
    <s v="1375 - Balancing Operating Res"/>
    <n v="12"/>
    <m/>
    <s v="G0000117"/>
    <s v="PJM"/>
    <n v="0"/>
    <s v="2019-12-01"/>
    <s v="PJM_ER2789"/>
    <x v="0"/>
    <x v="0"/>
    <x v="0"/>
    <x v="0"/>
  </r>
  <r>
    <n v="2019"/>
    <s v="117"/>
    <s v="4470010"/>
    <m/>
    <n v="898.61"/>
    <s v="1375 - Balancing Operating Res"/>
    <n v="12"/>
    <m/>
    <s v="G0000117"/>
    <s v="PJM"/>
    <n v="0"/>
    <s v="2019-12-31"/>
    <s v="PJM_A_2794"/>
    <x v="0"/>
    <x v="0"/>
    <x v="0"/>
    <x v="0"/>
  </r>
  <r>
    <n v="2019"/>
    <s v="117"/>
    <s v="4470010"/>
    <m/>
    <n v="405.59"/>
    <s v="1375 - Balancing Operating Res"/>
    <n v="12"/>
    <m/>
    <s v="G0000117"/>
    <s v="PJM"/>
    <n v="0"/>
    <s v="2019-12-31"/>
    <s v="PJM_E_7756"/>
    <x v="0"/>
    <x v="0"/>
    <x v="0"/>
    <x v="0"/>
  </r>
  <r>
    <n v="2019"/>
    <s v="117"/>
    <s v="4470010"/>
    <m/>
    <n v="-14.09"/>
    <s v="1375A - Adj. to Balancing Oper"/>
    <n v="12"/>
    <m/>
    <s v="G0000117"/>
    <s v="PJM"/>
    <n v="0"/>
    <s v="2019-12-31"/>
    <s v="PJM_A_2794"/>
    <x v="0"/>
    <x v="0"/>
    <x v="0"/>
    <x v="0"/>
  </r>
  <r>
    <n v="2019"/>
    <s v="117"/>
    <s v="4470010"/>
    <m/>
    <n v="-1919.67"/>
    <s v="1380 - Black Start Service Cha"/>
    <n v="12"/>
    <m/>
    <s v="G0000117"/>
    <s v="PJM"/>
    <n v="0"/>
    <s v="2019-12-01"/>
    <s v="PJM_ER2789"/>
    <x v="0"/>
    <x v="0"/>
    <x v="0"/>
    <x v="0"/>
  </r>
  <r>
    <n v="2019"/>
    <s v="117"/>
    <s v="4470010"/>
    <m/>
    <n v="1919.38"/>
    <s v="1380 - Black Start Service Cha"/>
    <n v="12"/>
    <m/>
    <s v="G0000117"/>
    <s v="PJM"/>
    <n v="0"/>
    <s v="2019-12-31"/>
    <s v="PJM_A_2794"/>
    <x v="0"/>
    <x v="0"/>
    <x v="0"/>
    <x v="0"/>
  </r>
  <r>
    <n v="2019"/>
    <s v="117"/>
    <s v="4470010"/>
    <m/>
    <n v="1926.34"/>
    <s v="1380 - Black Start Service Cha"/>
    <n v="12"/>
    <m/>
    <s v="G0000117"/>
    <s v="PJM"/>
    <n v="0"/>
    <s v="2019-12-31"/>
    <s v="PJM_E_7756"/>
    <x v="0"/>
    <x v="0"/>
    <x v="0"/>
    <x v="0"/>
  </r>
  <r>
    <n v="2019"/>
    <s v="117"/>
    <s v="4470010"/>
    <m/>
    <n v="10456.799999999999"/>
    <s v="1400 - Load Reconciliation for"/>
    <n v="12"/>
    <m/>
    <s v="G0000117"/>
    <s v="PJM"/>
    <n v="0"/>
    <s v="2019-12-01"/>
    <s v="PJM_ER2789"/>
    <x v="0"/>
    <x v="0"/>
    <x v="0"/>
    <x v="0"/>
  </r>
  <r>
    <n v="2019"/>
    <s v="117"/>
    <s v="4470010"/>
    <m/>
    <n v="-10456.799999999999"/>
    <s v="1400 - Load Reconciliation for"/>
    <n v="12"/>
    <m/>
    <s v="G0000117"/>
    <s v="PJM"/>
    <n v="0"/>
    <s v="2019-12-31"/>
    <s v="PJM_A_2794"/>
    <x v="0"/>
    <x v="0"/>
    <x v="0"/>
    <x v="0"/>
  </r>
  <r>
    <n v="2019"/>
    <s v="117"/>
    <s v="4470010"/>
    <m/>
    <n v="-259.83"/>
    <s v="1400 - Load Reconciliation for"/>
    <n v="12"/>
    <m/>
    <s v="G0000117"/>
    <s v="PJM"/>
    <n v="0"/>
    <s v="2019-12-31"/>
    <s v="PJM_E_7756"/>
    <x v="0"/>
    <x v="0"/>
    <x v="0"/>
    <x v="0"/>
  </r>
  <r>
    <n v="2019"/>
    <s v="117"/>
    <s v="4470010"/>
    <m/>
    <n v="-6066.03"/>
    <s v="1400A - Adj. to Load Reconcili"/>
    <n v="12"/>
    <m/>
    <s v="G0000117"/>
    <s v="PJM"/>
    <n v="0"/>
    <s v="2019-12-31"/>
    <s v="PJM_A_2794"/>
    <x v="0"/>
    <x v="0"/>
    <x v="0"/>
    <x v="0"/>
  </r>
  <r>
    <n v="2019"/>
    <s v="117"/>
    <s v="4470010"/>
    <m/>
    <n v="1043.4000000000001"/>
    <s v="1410 - Load Reconciliation for"/>
    <n v="12"/>
    <m/>
    <s v="G0000117"/>
    <s v="PJM"/>
    <n v="0"/>
    <s v="2019-12-01"/>
    <s v="PJM_ER2789"/>
    <x v="0"/>
    <x v="0"/>
    <x v="0"/>
    <x v="0"/>
  </r>
  <r>
    <n v="2019"/>
    <s v="117"/>
    <s v="4470010"/>
    <m/>
    <n v="-1043.4000000000001"/>
    <s v="1410 - Load Reconciliation for"/>
    <n v="12"/>
    <m/>
    <s v="G0000117"/>
    <s v="PJM"/>
    <n v="0"/>
    <s v="2019-12-31"/>
    <s v="PJM_A_2794"/>
    <x v="0"/>
    <x v="0"/>
    <x v="0"/>
    <x v="0"/>
  </r>
  <r>
    <n v="2019"/>
    <s v="117"/>
    <s v="4470010"/>
    <m/>
    <n v="62.78"/>
    <s v="1410 - Load Reconciliation for"/>
    <n v="12"/>
    <m/>
    <s v="G0000117"/>
    <s v="PJM"/>
    <n v="0"/>
    <s v="2019-12-31"/>
    <s v="PJM_E_7756"/>
    <x v="0"/>
    <x v="0"/>
    <x v="0"/>
    <x v="0"/>
  </r>
  <r>
    <n v="2019"/>
    <s v="117"/>
    <s v="4470010"/>
    <m/>
    <n v="-311.07"/>
    <s v="1410A - Adj. to Load Reconcili"/>
    <n v="12"/>
    <m/>
    <s v="G0000117"/>
    <s v="PJM"/>
    <n v="0"/>
    <s v="2019-12-31"/>
    <s v="PJM_A_2794"/>
    <x v="0"/>
    <x v="0"/>
    <x v="0"/>
    <x v="0"/>
  </r>
  <r>
    <n v="2019"/>
    <s v="117"/>
    <s v="4470010"/>
    <m/>
    <n v="182.7"/>
    <s v="1420 - Load Reconciliation for"/>
    <n v="12"/>
    <m/>
    <s v="G0000117"/>
    <s v="PJM"/>
    <n v="0"/>
    <s v="2019-12-01"/>
    <s v="PJM_ER2789"/>
    <x v="0"/>
    <x v="0"/>
    <x v="0"/>
    <x v="0"/>
  </r>
  <r>
    <n v="2019"/>
    <s v="117"/>
    <s v="4470010"/>
    <m/>
    <n v="-182.7"/>
    <s v="1420 - Load Reconciliation for"/>
    <n v="12"/>
    <m/>
    <s v="G0000117"/>
    <s v="PJM"/>
    <n v="0"/>
    <s v="2019-12-31"/>
    <s v="PJM_A_2794"/>
    <x v="0"/>
    <x v="0"/>
    <x v="0"/>
    <x v="0"/>
  </r>
  <r>
    <n v="2019"/>
    <s v="117"/>
    <s v="4470010"/>
    <m/>
    <n v="-10.43"/>
    <s v="1420 - Load Reconciliation for"/>
    <n v="12"/>
    <m/>
    <s v="G0000117"/>
    <s v="PJM"/>
    <n v="0"/>
    <s v="2019-12-31"/>
    <s v="PJM_E_7756"/>
    <x v="0"/>
    <x v="0"/>
    <x v="0"/>
    <x v="0"/>
  </r>
  <r>
    <n v="2019"/>
    <s v="117"/>
    <s v="4470010"/>
    <m/>
    <n v="-49.45"/>
    <s v="1420A - Adj. to Load Reconcili"/>
    <n v="12"/>
    <m/>
    <s v="G0000117"/>
    <s v="PJM"/>
    <n v="0"/>
    <s v="2019-12-31"/>
    <s v="PJM_A_2794"/>
    <x v="0"/>
    <x v="0"/>
    <x v="0"/>
    <x v="0"/>
  </r>
  <r>
    <n v="2019"/>
    <s v="117"/>
    <s v="4470010"/>
    <m/>
    <n v="-1.2"/>
    <s v="1430 - Load Reconciliation for"/>
    <n v="12"/>
    <m/>
    <s v="G0000117"/>
    <s v="PJM"/>
    <n v="0"/>
    <s v="2019-12-01"/>
    <s v="PJM_ER2789"/>
    <x v="0"/>
    <x v="0"/>
    <x v="0"/>
    <x v="0"/>
  </r>
  <r>
    <n v="2019"/>
    <s v="117"/>
    <s v="4470010"/>
    <m/>
    <n v="1.2"/>
    <s v="1430 - Load Reconciliation for"/>
    <n v="12"/>
    <m/>
    <s v="G0000117"/>
    <s v="PJM"/>
    <n v="0"/>
    <s v="2019-12-31"/>
    <s v="PJM_A_2794"/>
    <x v="0"/>
    <x v="0"/>
    <x v="0"/>
    <x v="0"/>
  </r>
  <r>
    <n v="2019"/>
    <s v="117"/>
    <s v="4470010"/>
    <m/>
    <n v="0.28000000000000003"/>
    <s v="1430 - Load Reconciliation for"/>
    <n v="12"/>
    <m/>
    <s v="G0000117"/>
    <s v="PJM"/>
    <n v="0"/>
    <s v="2019-12-31"/>
    <s v="PJM_E_7756"/>
    <x v="0"/>
    <x v="0"/>
    <x v="0"/>
    <x v="0"/>
  </r>
  <r>
    <n v="2019"/>
    <s v="117"/>
    <s v="4470010"/>
    <m/>
    <n v="2.1800000000000002"/>
    <s v="1430A - Adj. to Load Reconcili"/>
    <n v="12"/>
    <m/>
    <s v="G0000117"/>
    <s v="PJM"/>
    <n v="0"/>
    <s v="2019-12-31"/>
    <s v="PJM_A_2794"/>
    <x v="0"/>
    <x v="0"/>
    <x v="0"/>
    <x v="0"/>
  </r>
  <r>
    <n v="2019"/>
    <s v="117"/>
    <s v="4470010"/>
    <m/>
    <n v="99"/>
    <s v="1440 - Load Reconciliation for"/>
    <n v="12"/>
    <m/>
    <s v="G0000117"/>
    <s v="PJM"/>
    <n v="0"/>
    <s v="2019-12-01"/>
    <s v="PJM_ER2789"/>
    <x v="0"/>
    <x v="0"/>
    <x v="0"/>
    <x v="0"/>
  </r>
  <r>
    <n v="2019"/>
    <s v="117"/>
    <s v="4470010"/>
    <m/>
    <n v="-99"/>
    <s v="1440 - Load Reconciliation for"/>
    <n v="12"/>
    <m/>
    <s v="G0000117"/>
    <s v="PJM"/>
    <n v="0"/>
    <s v="2019-12-31"/>
    <s v="PJM_A_2794"/>
    <x v="0"/>
    <x v="0"/>
    <x v="0"/>
    <x v="0"/>
  </r>
  <r>
    <n v="2019"/>
    <s v="117"/>
    <s v="4470010"/>
    <m/>
    <n v="-5.37"/>
    <s v="1440 - Load Reconciliation for"/>
    <n v="12"/>
    <m/>
    <s v="G0000117"/>
    <s v="PJM"/>
    <n v="0"/>
    <s v="2019-12-31"/>
    <s v="PJM_E_7756"/>
    <x v="0"/>
    <x v="0"/>
    <x v="0"/>
    <x v="0"/>
  </r>
  <r>
    <n v="2019"/>
    <s v="117"/>
    <s v="4470010"/>
    <m/>
    <n v="-67.03"/>
    <s v="1440A - Adj. to Load Reconcili"/>
    <n v="12"/>
    <m/>
    <s v="G0000117"/>
    <s v="PJM"/>
    <n v="0"/>
    <s v="2019-12-31"/>
    <s v="PJM_A_2794"/>
    <x v="0"/>
    <x v="0"/>
    <x v="0"/>
    <x v="0"/>
  </r>
  <r>
    <n v="2019"/>
    <s v="117"/>
    <s v="4470010"/>
    <m/>
    <n v="1.18"/>
    <s v="1441 - Load Reconciliation for"/>
    <n v="12"/>
    <m/>
    <s v="G0000117"/>
    <s v="PJM"/>
    <n v="0"/>
    <s v="2019-12-31"/>
    <s v="PJM_E_7756"/>
    <x v="0"/>
    <x v="0"/>
    <x v="0"/>
    <x v="0"/>
  </r>
  <r>
    <n v="2019"/>
    <s v="117"/>
    <s v="4470010"/>
    <m/>
    <n v="2.4"/>
    <s v="1444 - Load Reconciliation for"/>
    <n v="12"/>
    <m/>
    <s v="G0000117"/>
    <s v="PJM"/>
    <n v="0"/>
    <s v="2019-12-01"/>
    <s v="PJM_ER2789"/>
    <x v="0"/>
    <x v="0"/>
    <x v="0"/>
    <x v="0"/>
  </r>
  <r>
    <n v="2019"/>
    <s v="117"/>
    <s v="4470010"/>
    <m/>
    <n v="-2.4"/>
    <s v="1444 - Load Reconciliation for"/>
    <n v="12"/>
    <m/>
    <s v="G0000117"/>
    <s v="PJM"/>
    <n v="0"/>
    <s v="2019-12-31"/>
    <s v="PJM_A_2794"/>
    <x v="0"/>
    <x v="0"/>
    <x v="0"/>
    <x v="0"/>
  </r>
  <r>
    <n v="2019"/>
    <s v="117"/>
    <s v="4470010"/>
    <m/>
    <n v="-0.08"/>
    <s v="1444 - Load Reconciliation for"/>
    <n v="12"/>
    <m/>
    <s v="G0000117"/>
    <s v="PJM"/>
    <n v="0"/>
    <s v="2019-12-31"/>
    <s v="PJM_E_7756"/>
    <x v="0"/>
    <x v="0"/>
    <x v="0"/>
    <x v="0"/>
  </r>
  <r>
    <n v="2019"/>
    <s v="117"/>
    <s v="4470010"/>
    <m/>
    <n v="-1.35"/>
    <s v="1444A - Adj. to Load Reconcili"/>
    <n v="12"/>
    <m/>
    <s v="G0000117"/>
    <s v="PJM"/>
    <n v="0"/>
    <s v="2019-12-31"/>
    <s v="PJM_A_2794"/>
    <x v="0"/>
    <x v="0"/>
    <x v="0"/>
    <x v="0"/>
  </r>
  <r>
    <n v="2019"/>
    <s v="117"/>
    <s v="4470010"/>
    <m/>
    <n v="29.4"/>
    <s v="1445 - Load Reconciliation for"/>
    <n v="12"/>
    <m/>
    <s v="G0000117"/>
    <s v="PJM"/>
    <n v="0"/>
    <s v="2019-12-01"/>
    <s v="PJM_ER2789"/>
    <x v="0"/>
    <x v="0"/>
    <x v="0"/>
    <x v="0"/>
  </r>
  <r>
    <n v="2019"/>
    <s v="117"/>
    <s v="4470010"/>
    <m/>
    <n v="-29.4"/>
    <s v="1445 - Load Reconciliation for"/>
    <n v="12"/>
    <m/>
    <s v="G0000117"/>
    <s v="PJM"/>
    <n v="0"/>
    <s v="2019-12-31"/>
    <s v="PJM_A_2794"/>
    <x v="0"/>
    <x v="0"/>
    <x v="0"/>
    <x v="0"/>
  </r>
  <r>
    <n v="2019"/>
    <s v="117"/>
    <s v="4470010"/>
    <m/>
    <n v="-1.57"/>
    <s v="1445 - Load Reconciliation for"/>
    <n v="12"/>
    <m/>
    <s v="G0000117"/>
    <s v="PJM"/>
    <n v="0"/>
    <s v="2019-12-31"/>
    <s v="PJM_E_7756"/>
    <x v="0"/>
    <x v="0"/>
    <x v="0"/>
    <x v="0"/>
  </r>
  <r>
    <n v="2019"/>
    <s v="117"/>
    <s v="4470010"/>
    <m/>
    <n v="-19.739999999999998"/>
    <s v="1445A - Adj. to Load Reconcili"/>
    <n v="12"/>
    <m/>
    <s v="G0000117"/>
    <s v="PJM"/>
    <n v="0"/>
    <s v="2019-12-31"/>
    <s v="PJM_A_2794"/>
    <x v="0"/>
    <x v="0"/>
    <x v="0"/>
    <x v="0"/>
  </r>
  <r>
    <n v="2019"/>
    <s v="117"/>
    <s v="4470010"/>
    <m/>
    <n v="0.3"/>
    <s v="1446 - Load Reconciliation for"/>
    <n v="12"/>
    <m/>
    <s v="G0000117"/>
    <s v="PJM"/>
    <n v="0"/>
    <s v="2019-12-01"/>
    <s v="PJM_ER2789"/>
    <x v="0"/>
    <x v="0"/>
    <x v="0"/>
    <x v="0"/>
  </r>
  <r>
    <n v="2019"/>
    <s v="117"/>
    <s v="4470010"/>
    <m/>
    <n v="-0.3"/>
    <s v="1446 - Load Reconciliation for"/>
    <n v="12"/>
    <m/>
    <s v="G0000117"/>
    <s v="PJM"/>
    <n v="0"/>
    <s v="2019-12-31"/>
    <s v="PJM_A_2794"/>
    <x v="0"/>
    <x v="0"/>
    <x v="0"/>
    <x v="0"/>
  </r>
  <r>
    <n v="2019"/>
    <s v="117"/>
    <s v="4470010"/>
    <m/>
    <n v="-0.2"/>
    <s v="1446A - Adj. to Load Reconcili"/>
    <n v="12"/>
    <m/>
    <s v="G0000117"/>
    <s v="PJM"/>
    <n v="0"/>
    <s v="2019-12-31"/>
    <s v="PJM_A_2794"/>
    <x v="0"/>
    <x v="0"/>
    <x v="0"/>
    <x v="0"/>
  </r>
  <r>
    <n v="2019"/>
    <s v="117"/>
    <s v="4470010"/>
    <m/>
    <n v="5.7"/>
    <s v="1447 - Load Reconciliation for"/>
    <n v="12"/>
    <m/>
    <s v="G0000117"/>
    <s v="PJM"/>
    <n v="0"/>
    <s v="2019-12-01"/>
    <s v="PJM_ER2789"/>
    <x v="0"/>
    <x v="0"/>
    <x v="0"/>
    <x v="0"/>
  </r>
  <r>
    <n v="2019"/>
    <s v="117"/>
    <s v="4470010"/>
    <m/>
    <n v="-5.7"/>
    <s v="1447 - Load Reconciliation for"/>
    <n v="12"/>
    <m/>
    <s v="G0000117"/>
    <s v="PJM"/>
    <n v="0"/>
    <s v="2019-12-31"/>
    <s v="PJM_A_2794"/>
    <x v="0"/>
    <x v="0"/>
    <x v="0"/>
    <x v="0"/>
  </r>
  <r>
    <n v="2019"/>
    <s v="117"/>
    <s v="4470010"/>
    <m/>
    <n v="-0.28000000000000003"/>
    <s v="1447 - Load Reconciliation for"/>
    <n v="12"/>
    <m/>
    <s v="G0000117"/>
    <s v="PJM"/>
    <n v="0"/>
    <s v="2019-12-31"/>
    <s v="PJM_E_7756"/>
    <x v="0"/>
    <x v="0"/>
    <x v="0"/>
    <x v="0"/>
  </r>
  <r>
    <n v="2019"/>
    <s v="117"/>
    <s v="4470010"/>
    <m/>
    <n v="-3.7"/>
    <s v="1447A - Adj. to Load Reconcili"/>
    <n v="12"/>
    <m/>
    <s v="G0000117"/>
    <s v="PJM"/>
    <n v="0"/>
    <s v="2019-12-31"/>
    <s v="PJM_A_2794"/>
    <x v="0"/>
    <x v="0"/>
    <x v="0"/>
    <x v="0"/>
  </r>
  <r>
    <n v="2019"/>
    <s v="117"/>
    <s v="4470010"/>
    <m/>
    <n v="8.6999999999999993"/>
    <s v="1448 - Load Reconciliation for"/>
    <n v="12"/>
    <m/>
    <s v="G0000117"/>
    <s v="PJM"/>
    <n v="0"/>
    <s v="2019-12-01"/>
    <s v="PJM_ER2789"/>
    <x v="0"/>
    <x v="0"/>
    <x v="0"/>
    <x v="0"/>
  </r>
  <r>
    <n v="2019"/>
    <s v="117"/>
    <s v="4470010"/>
    <m/>
    <n v="-8.6999999999999993"/>
    <s v="1448 - Load Reconciliation for"/>
    <n v="12"/>
    <m/>
    <s v="G0000117"/>
    <s v="PJM"/>
    <n v="0"/>
    <s v="2019-12-31"/>
    <s v="PJM_A_2794"/>
    <x v="0"/>
    <x v="0"/>
    <x v="0"/>
    <x v="0"/>
  </r>
  <r>
    <n v="2019"/>
    <s v="117"/>
    <s v="4470010"/>
    <m/>
    <n v="-0.46"/>
    <s v="1448 - Load Reconciliation for"/>
    <n v="12"/>
    <m/>
    <s v="G0000117"/>
    <s v="PJM"/>
    <n v="0"/>
    <s v="2019-12-31"/>
    <s v="PJM_E_7756"/>
    <x v="0"/>
    <x v="0"/>
    <x v="0"/>
    <x v="0"/>
  </r>
  <r>
    <n v="2019"/>
    <s v="117"/>
    <s v="4470010"/>
    <m/>
    <n v="-5.69"/>
    <s v="1448A - Adj. to Load Reconcili"/>
    <n v="12"/>
    <m/>
    <s v="G0000117"/>
    <s v="PJM"/>
    <n v="0"/>
    <s v="2019-12-31"/>
    <s v="PJM_A_2794"/>
    <x v="0"/>
    <x v="0"/>
    <x v="0"/>
    <x v="0"/>
  </r>
  <r>
    <n v="2019"/>
    <s v="117"/>
    <s v="4470010"/>
    <m/>
    <n v="-1.2"/>
    <s v="1450 - Load Reconciliation for"/>
    <n v="12"/>
    <m/>
    <s v="G0000117"/>
    <s v="PJM"/>
    <n v="0"/>
    <s v="2019-12-01"/>
    <s v="PJM_ER2789"/>
    <x v="0"/>
    <x v="0"/>
    <x v="0"/>
    <x v="0"/>
  </r>
  <r>
    <n v="2019"/>
    <s v="117"/>
    <s v="4470010"/>
    <m/>
    <n v="1.2"/>
    <s v="1450 - Load Reconciliation for"/>
    <n v="12"/>
    <m/>
    <s v="G0000117"/>
    <s v="PJM"/>
    <n v="0"/>
    <s v="2019-12-31"/>
    <s v="PJM_A_2794"/>
    <x v="0"/>
    <x v="0"/>
    <x v="0"/>
    <x v="0"/>
  </r>
  <r>
    <n v="2019"/>
    <s v="117"/>
    <s v="4470010"/>
    <m/>
    <n v="0.17"/>
    <s v="1450 - Load Reconciliation for"/>
    <n v="12"/>
    <m/>
    <s v="G0000117"/>
    <s v="PJM"/>
    <n v="0"/>
    <s v="2019-12-31"/>
    <s v="PJM_E_7756"/>
    <x v="0"/>
    <x v="0"/>
    <x v="0"/>
    <x v="0"/>
  </r>
  <r>
    <n v="2019"/>
    <s v="117"/>
    <s v="4470010"/>
    <m/>
    <n v="46.2"/>
    <s v="1460 - Load Reconciliation for"/>
    <n v="12"/>
    <m/>
    <s v="G0000117"/>
    <s v="PJM"/>
    <n v="0"/>
    <s v="2019-12-01"/>
    <s v="PJM_ER2789"/>
    <x v="0"/>
    <x v="0"/>
    <x v="0"/>
    <x v="0"/>
  </r>
  <r>
    <n v="2019"/>
    <s v="117"/>
    <s v="4470010"/>
    <m/>
    <n v="-46.2"/>
    <s v="1460 - Load Reconciliation for"/>
    <n v="12"/>
    <m/>
    <s v="G0000117"/>
    <s v="PJM"/>
    <n v="0"/>
    <s v="2019-12-31"/>
    <s v="PJM_A_2794"/>
    <x v="0"/>
    <x v="0"/>
    <x v="0"/>
    <x v="0"/>
  </r>
  <r>
    <n v="2019"/>
    <s v="117"/>
    <s v="4470010"/>
    <m/>
    <n v="-2.5499999999999998"/>
    <s v="1460 - Load Reconciliation for"/>
    <n v="12"/>
    <m/>
    <s v="G0000117"/>
    <s v="PJM"/>
    <n v="0"/>
    <s v="2019-12-31"/>
    <s v="PJM_E_7756"/>
    <x v="0"/>
    <x v="0"/>
    <x v="0"/>
    <x v="0"/>
  </r>
  <r>
    <n v="2019"/>
    <s v="117"/>
    <s v="4470010"/>
    <m/>
    <n v="-25.87"/>
    <s v="1460A - Adj. to Load Reconcili"/>
    <n v="12"/>
    <m/>
    <s v="G0000117"/>
    <s v="PJM"/>
    <n v="0"/>
    <s v="2019-12-31"/>
    <s v="PJM_A_2794"/>
    <x v="0"/>
    <x v="0"/>
    <x v="0"/>
    <x v="0"/>
  </r>
  <r>
    <n v="2019"/>
    <s v="117"/>
    <s v="4470010"/>
    <m/>
    <n v="15"/>
    <s v="1470 - Load Reconciliation for"/>
    <n v="12"/>
    <m/>
    <s v="G0000117"/>
    <s v="PJM"/>
    <n v="0"/>
    <s v="2019-12-01"/>
    <s v="PJM_ER2789"/>
    <x v="0"/>
    <x v="0"/>
    <x v="0"/>
    <x v="0"/>
  </r>
  <r>
    <n v="2019"/>
    <s v="117"/>
    <s v="4470010"/>
    <m/>
    <n v="-15"/>
    <s v="1470 - Load Reconciliation for"/>
    <n v="12"/>
    <m/>
    <s v="G0000117"/>
    <s v="PJM"/>
    <n v="0"/>
    <s v="2019-12-31"/>
    <s v="PJM_A_2794"/>
    <x v="0"/>
    <x v="0"/>
    <x v="0"/>
    <x v="0"/>
  </r>
  <r>
    <n v="2019"/>
    <s v="117"/>
    <s v="4470010"/>
    <m/>
    <n v="-0.12"/>
    <s v="1470 - Load Reconciliation for"/>
    <n v="12"/>
    <m/>
    <s v="G0000117"/>
    <s v="PJM"/>
    <n v="0"/>
    <s v="2019-12-31"/>
    <s v="PJM_E_7756"/>
    <x v="0"/>
    <x v="0"/>
    <x v="0"/>
    <x v="0"/>
  </r>
  <r>
    <n v="2019"/>
    <s v="117"/>
    <s v="4470010"/>
    <m/>
    <n v="-5.28"/>
    <s v="1470A - Adj. to Load Reconcili"/>
    <n v="12"/>
    <m/>
    <s v="G0000117"/>
    <s v="PJM"/>
    <n v="0"/>
    <s v="2019-12-31"/>
    <s v="PJM_A_2794"/>
    <x v="0"/>
    <x v="0"/>
    <x v="0"/>
    <x v="0"/>
  </r>
  <r>
    <n v="2019"/>
    <s v="117"/>
    <s v="4470010"/>
    <m/>
    <n v="5.1100000000000003"/>
    <s v="1472 - Load Reconciliation for"/>
    <n v="12"/>
    <m/>
    <s v="G0000117"/>
    <s v="PJM"/>
    <n v="0"/>
    <s v="2019-12-01"/>
    <s v="PJM_ER2789"/>
    <x v="0"/>
    <x v="0"/>
    <x v="0"/>
    <x v="0"/>
  </r>
  <r>
    <n v="2019"/>
    <s v="117"/>
    <s v="4470010"/>
    <m/>
    <n v="-5.0999999999999996"/>
    <s v="1472 - Load Reconciliation for"/>
    <n v="12"/>
    <m/>
    <s v="G0000117"/>
    <s v="PJM"/>
    <n v="0"/>
    <s v="2019-12-31"/>
    <s v="PJM_A_2794"/>
    <x v="0"/>
    <x v="0"/>
    <x v="0"/>
    <x v="0"/>
  </r>
  <r>
    <n v="2019"/>
    <s v="117"/>
    <s v="4470010"/>
    <m/>
    <n v="-0.01"/>
    <s v="1472 - Load Reconciliation for"/>
    <n v="12"/>
    <m/>
    <s v="G0000117"/>
    <s v="PJM"/>
    <n v="0"/>
    <s v="2019-12-31"/>
    <s v="PJM_E_7756"/>
    <x v="0"/>
    <x v="0"/>
    <x v="0"/>
    <x v="0"/>
  </r>
  <r>
    <n v="2019"/>
    <s v="117"/>
    <s v="4470010"/>
    <m/>
    <n v="-1.03"/>
    <s v="1472A - Load Reconciliation fo"/>
    <n v="12"/>
    <m/>
    <s v="G0000117"/>
    <s v="PJM"/>
    <n v="0"/>
    <s v="2019-12-31"/>
    <s v="PJM_A_2794"/>
    <x v="0"/>
    <x v="0"/>
    <x v="0"/>
    <x v="0"/>
  </r>
  <r>
    <n v="2019"/>
    <s v="117"/>
    <s v="4470010"/>
    <m/>
    <n v="8.4"/>
    <s v="1475 - Load Reconciliation for"/>
    <n v="12"/>
    <m/>
    <s v="G0000117"/>
    <s v="PJM"/>
    <n v="0"/>
    <s v="2019-12-01"/>
    <s v="PJM_ER2789"/>
    <x v="0"/>
    <x v="0"/>
    <x v="0"/>
    <x v="0"/>
  </r>
  <r>
    <n v="2019"/>
    <s v="117"/>
    <s v="4470010"/>
    <m/>
    <n v="-8.4"/>
    <s v="1475 - Load Reconciliation for"/>
    <n v="12"/>
    <m/>
    <s v="G0000117"/>
    <s v="PJM"/>
    <n v="0"/>
    <s v="2019-12-31"/>
    <s v="PJM_A_2794"/>
    <x v="0"/>
    <x v="0"/>
    <x v="0"/>
    <x v="0"/>
  </r>
  <r>
    <n v="2019"/>
    <s v="117"/>
    <s v="4470010"/>
    <m/>
    <n v="1.39"/>
    <s v="1475 - Load Reconciliation for"/>
    <n v="12"/>
    <m/>
    <s v="G0000117"/>
    <s v="PJM"/>
    <n v="0"/>
    <s v="2019-12-31"/>
    <s v="PJM_E_7756"/>
    <x v="0"/>
    <x v="0"/>
    <x v="0"/>
    <x v="0"/>
  </r>
  <r>
    <n v="2019"/>
    <s v="117"/>
    <s v="4470010"/>
    <m/>
    <n v="-7.54"/>
    <s v="1475A - Adj to Day-Ahead Sched"/>
    <n v="12"/>
    <m/>
    <s v="G0000117"/>
    <s v="PJM"/>
    <n v="0"/>
    <s v="2019-12-31"/>
    <s v="PJM_A_2794"/>
    <x v="0"/>
    <x v="0"/>
    <x v="0"/>
    <x v="0"/>
  </r>
  <r>
    <n v="2019"/>
    <s v="117"/>
    <s v="4470010"/>
    <m/>
    <n v="18.3"/>
    <s v="1478 - Load Reconciliation for"/>
    <n v="12"/>
    <m/>
    <s v="G0000117"/>
    <s v="PJM"/>
    <n v="0"/>
    <s v="2019-12-01"/>
    <s v="PJM_ER2789"/>
    <x v="0"/>
    <x v="0"/>
    <x v="0"/>
    <x v="0"/>
  </r>
  <r>
    <n v="2019"/>
    <s v="117"/>
    <s v="4470010"/>
    <m/>
    <n v="-18.3"/>
    <s v="1478 - Load Reconciliation for"/>
    <n v="12"/>
    <m/>
    <s v="G0000117"/>
    <s v="PJM"/>
    <n v="0"/>
    <s v="2019-12-31"/>
    <s v="PJM_A_2794"/>
    <x v="0"/>
    <x v="0"/>
    <x v="0"/>
    <x v="0"/>
  </r>
  <r>
    <n v="2019"/>
    <s v="117"/>
    <s v="4470010"/>
    <m/>
    <n v="-0.56999999999999995"/>
    <s v="1478 - Load Reconciliation for"/>
    <n v="12"/>
    <m/>
    <s v="G0000117"/>
    <s v="PJM"/>
    <n v="0"/>
    <s v="2019-12-31"/>
    <s v="PJM_E_7756"/>
    <x v="0"/>
    <x v="0"/>
    <x v="0"/>
    <x v="0"/>
  </r>
  <r>
    <n v="2019"/>
    <s v="117"/>
    <s v="4470010"/>
    <m/>
    <n v="-5.07"/>
    <s v="1478A - Adj. to Load Reconcili"/>
    <n v="12"/>
    <m/>
    <s v="G0000117"/>
    <s v="PJM"/>
    <n v="0"/>
    <s v="2019-12-31"/>
    <s v="PJM_A_2794"/>
    <x v="0"/>
    <x v="0"/>
    <x v="0"/>
    <x v="0"/>
  </r>
  <r>
    <n v="2019"/>
    <s v="117"/>
    <s v="4470010"/>
    <m/>
    <n v="-0.3"/>
    <s v="1490 - Load Reconciliation for"/>
    <n v="12"/>
    <m/>
    <s v="G0000117"/>
    <s v="PJM"/>
    <n v="0"/>
    <s v="2019-12-01"/>
    <s v="PJM_ER2789"/>
    <x v="0"/>
    <x v="0"/>
    <x v="0"/>
    <x v="0"/>
  </r>
  <r>
    <n v="2019"/>
    <s v="117"/>
    <s v="4470010"/>
    <m/>
    <n v="0.3"/>
    <s v="1490 - Load Reconciliation for"/>
    <n v="12"/>
    <m/>
    <s v="G0000117"/>
    <s v="PJM"/>
    <n v="0"/>
    <s v="2019-12-31"/>
    <s v="PJM_A_2794"/>
    <x v="0"/>
    <x v="0"/>
    <x v="0"/>
    <x v="0"/>
  </r>
  <r>
    <n v="2019"/>
    <s v="117"/>
    <s v="4470010"/>
    <m/>
    <n v="-263874.81"/>
    <s v="1610 - Locational Reliability"/>
    <n v="12"/>
    <m/>
    <s v="G0000117"/>
    <s v="PJM"/>
    <n v="0"/>
    <s v="2019-12-01"/>
    <s v="PJM_ER2789"/>
    <x v="0"/>
    <x v="0"/>
    <x v="0"/>
    <x v="0"/>
  </r>
  <r>
    <n v="2019"/>
    <s v="117"/>
    <s v="4470010"/>
    <m/>
    <n v="263874.81"/>
    <s v="1610 - Locational Reliability"/>
    <n v="12"/>
    <m/>
    <s v="G0000117"/>
    <s v="PJM"/>
    <n v="0"/>
    <s v="2019-12-31"/>
    <s v="PJM_A_2794"/>
    <x v="0"/>
    <x v="0"/>
    <x v="0"/>
    <x v="0"/>
  </r>
  <r>
    <n v="2019"/>
    <s v="117"/>
    <s v="4470010"/>
    <m/>
    <n v="228980.75"/>
    <s v="1610 - Locational Reliability"/>
    <n v="12"/>
    <m/>
    <s v="G0000117"/>
    <s v="PJM"/>
    <n v="0"/>
    <s v="2019-12-31"/>
    <s v="PJM_E_7756"/>
    <x v="0"/>
    <x v="0"/>
    <x v="0"/>
    <x v="0"/>
  </r>
  <r>
    <n v="2019"/>
    <s v="117"/>
    <s v="4470010"/>
    <m/>
    <n v="-95.49"/>
    <s v="1720 - RTO Start-up Cost Recov"/>
    <n v="12"/>
    <m/>
    <s v="G0000117"/>
    <s v="PJM"/>
    <n v="0"/>
    <s v="2019-12-01"/>
    <s v="PJM_ER2789"/>
    <x v="0"/>
    <x v="0"/>
    <x v="0"/>
    <x v="0"/>
  </r>
  <r>
    <n v="2019"/>
    <s v="117"/>
    <s v="4470010"/>
    <m/>
    <n v="95.49"/>
    <s v="1720 - RTO Start-up Cost Recov"/>
    <n v="12"/>
    <m/>
    <s v="G0000117"/>
    <s v="PJM"/>
    <n v="0"/>
    <s v="2019-12-31"/>
    <s v="PJM_A_2794"/>
    <x v="0"/>
    <x v="0"/>
    <x v="0"/>
    <x v="0"/>
  </r>
  <r>
    <n v="2019"/>
    <s v="117"/>
    <s v="4470010"/>
    <m/>
    <n v="92.94"/>
    <s v="1720 - RTO Start-up Cost Recov"/>
    <n v="12"/>
    <m/>
    <s v="G0000117"/>
    <s v="PJM"/>
    <n v="0"/>
    <s v="2019-12-31"/>
    <s v="PJM_E_7756"/>
    <x v="0"/>
    <x v="0"/>
    <x v="0"/>
    <x v="0"/>
  </r>
  <r>
    <n v="2019"/>
    <s v="117"/>
    <s v="4470010"/>
    <m/>
    <n v="-471.9"/>
    <s v="1952 - Deferred Tax Adjustment"/>
    <n v="12"/>
    <m/>
    <s v="G0000117"/>
    <s v="PJM"/>
    <n v="0"/>
    <s v="2019-12-01"/>
    <s v="PJM_ER2789"/>
    <x v="0"/>
    <x v="0"/>
    <x v="0"/>
    <x v="0"/>
  </r>
  <r>
    <n v="2019"/>
    <s v="117"/>
    <s v="4470010"/>
    <m/>
    <n v="472.2"/>
    <s v="1952 - Deferred Tax Adjustment"/>
    <n v="12"/>
    <m/>
    <s v="G0000117"/>
    <s v="PJM"/>
    <n v="0"/>
    <s v="2019-12-31"/>
    <s v="PJM_A_2794"/>
    <x v="0"/>
    <x v="0"/>
    <x v="0"/>
    <x v="0"/>
  </r>
  <r>
    <n v="2019"/>
    <s v="117"/>
    <s v="4470010"/>
    <m/>
    <n v="474.92"/>
    <s v="1952 - Deferred Tax Adjustment"/>
    <n v="12"/>
    <m/>
    <s v="G0000117"/>
    <s v="PJM"/>
    <n v="0"/>
    <s v="2019-12-31"/>
    <s v="PJM_E_7756"/>
    <x v="0"/>
    <x v="0"/>
    <x v="0"/>
    <x v="0"/>
  </r>
  <r>
    <n v="2019"/>
    <s v="117"/>
    <s v="4470010"/>
    <m/>
    <n v="313.5"/>
    <s v="1995 - PJM Annual Membership F"/>
    <n v="12"/>
    <m/>
    <s v="G0000117"/>
    <s v="PJM"/>
    <n v="0"/>
    <s v="2019-12-31"/>
    <s v="PJM_INV_A"/>
    <x v="0"/>
    <x v="0"/>
    <x v="0"/>
    <x v="0"/>
  </r>
  <r>
    <n v="2019"/>
    <s v="117"/>
    <s v="4470010"/>
    <m/>
    <n v="84.42"/>
    <s v="2140 - Non-Firm Point-to-Point"/>
    <n v="12"/>
    <m/>
    <s v="G0000117"/>
    <s v="PJM"/>
    <n v="0"/>
    <s v="2019-12-01"/>
    <s v="PJM_ER2789"/>
    <x v="0"/>
    <x v="0"/>
    <x v="0"/>
    <x v="0"/>
  </r>
  <r>
    <n v="2019"/>
    <s v="117"/>
    <s v="4470010"/>
    <m/>
    <n v="-84.42"/>
    <s v="2140 - Non-Firm Point-to-Point"/>
    <n v="12"/>
    <m/>
    <s v="G0000117"/>
    <s v="PJM"/>
    <n v="0"/>
    <s v="2019-12-31"/>
    <s v="PJM_A_2794"/>
    <x v="0"/>
    <x v="0"/>
    <x v="0"/>
    <x v="0"/>
  </r>
  <r>
    <n v="2019"/>
    <s v="117"/>
    <s v="4470010"/>
    <m/>
    <n v="-86.18"/>
    <s v="2140 - Non-Firm Point-to-Point"/>
    <n v="12"/>
    <m/>
    <s v="G0000117"/>
    <s v="PJM"/>
    <n v="0"/>
    <s v="2019-12-31"/>
    <s v="PJM_E_7756"/>
    <x v="0"/>
    <x v="0"/>
    <x v="0"/>
    <x v="0"/>
  </r>
  <r>
    <n v="2019"/>
    <s v="117"/>
    <s v="4470010"/>
    <m/>
    <n v="-13.03"/>
    <s v="2140A - Adj. to Non-Firm Point"/>
    <n v="12"/>
    <m/>
    <s v="G0000117"/>
    <s v="PJM"/>
    <n v="0"/>
    <s v="2019-12-31"/>
    <s v="PJM_A_2794"/>
    <x v="0"/>
    <x v="0"/>
    <x v="0"/>
    <x v="0"/>
  </r>
  <r>
    <n v="2019"/>
    <s v="117"/>
    <s v="4470010"/>
    <m/>
    <n v="-8617.82"/>
    <s v="2215 - Balancing Transmission"/>
    <n v="12"/>
    <m/>
    <s v="G0000117"/>
    <s v="PJM"/>
    <n v="0"/>
    <s v="2019-12-01"/>
    <s v="PJM_ER2789"/>
    <x v="0"/>
    <x v="0"/>
    <x v="0"/>
    <x v="0"/>
  </r>
  <r>
    <n v="2019"/>
    <s v="117"/>
    <s v="4470010"/>
    <m/>
    <n v="8743.8700000000008"/>
    <s v="2215 - Balancing Transmission"/>
    <n v="12"/>
    <m/>
    <s v="G0000117"/>
    <s v="PJM"/>
    <n v="0"/>
    <s v="2019-12-31"/>
    <s v="PJM_A_2794"/>
    <x v="0"/>
    <x v="0"/>
    <x v="0"/>
    <x v="0"/>
  </r>
  <r>
    <n v="2019"/>
    <s v="117"/>
    <s v="4470010"/>
    <m/>
    <n v="5328.17"/>
    <s v="2215 - Balancing Transmission"/>
    <n v="12"/>
    <m/>
    <s v="G0000117"/>
    <s v="PJM"/>
    <n v="0"/>
    <s v="2019-12-31"/>
    <s v="PJM_E_7756"/>
    <x v="0"/>
    <x v="0"/>
    <x v="0"/>
    <x v="0"/>
  </r>
  <r>
    <n v="2019"/>
    <s v="117"/>
    <s v="4470010"/>
    <m/>
    <n v="128.06"/>
    <s v="2215A - Balancing Transmission"/>
    <n v="12"/>
    <m/>
    <s v="G0000117"/>
    <s v="PJM"/>
    <n v="0"/>
    <s v="2019-12-31"/>
    <s v="PJM_A_2794"/>
    <x v="0"/>
    <x v="0"/>
    <x v="0"/>
    <x v="0"/>
  </r>
  <r>
    <n v="2019"/>
    <s v="117"/>
    <s v="4470010"/>
    <m/>
    <n v="6933.82"/>
    <s v="2220 - Transmission Losses Cre"/>
    <n v="12"/>
    <m/>
    <s v="G0000117"/>
    <s v="PJM"/>
    <n v="0"/>
    <s v="2019-12-01"/>
    <s v="PJM_ER2789"/>
    <x v="0"/>
    <x v="0"/>
    <x v="0"/>
    <x v="0"/>
  </r>
  <r>
    <n v="2019"/>
    <s v="117"/>
    <s v="4470010"/>
    <m/>
    <n v="-6933.82"/>
    <s v="2220 - Transmission Losses Cre"/>
    <n v="12"/>
    <m/>
    <s v="G0000117"/>
    <s v="PJM"/>
    <n v="0"/>
    <s v="2019-12-31"/>
    <s v="PJM_A_2794"/>
    <x v="0"/>
    <x v="0"/>
    <x v="0"/>
    <x v="0"/>
  </r>
  <r>
    <n v="2019"/>
    <s v="117"/>
    <s v="4470010"/>
    <m/>
    <n v="-6484.25"/>
    <s v="2220 - Transmission Losses Cre"/>
    <n v="12"/>
    <m/>
    <s v="G0000117"/>
    <s v="PJM"/>
    <n v="0"/>
    <s v="2019-12-31"/>
    <s v="PJM_E_7756"/>
    <x v="0"/>
    <x v="0"/>
    <x v="0"/>
    <x v="0"/>
  </r>
  <r>
    <n v="2019"/>
    <s v="117"/>
    <s v="4470010"/>
    <m/>
    <n v="2.98"/>
    <s v="2390 - Fuel Cost Policy Penalt"/>
    <n v="12"/>
    <m/>
    <s v="G0000117"/>
    <s v="PJM"/>
    <n v="0"/>
    <s v="2019-12-01"/>
    <s v="PJM_ER2789"/>
    <x v="0"/>
    <x v="0"/>
    <x v="0"/>
    <x v="0"/>
  </r>
  <r>
    <n v="2019"/>
    <s v="117"/>
    <s v="4470010"/>
    <m/>
    <n v="-4.34"/>
    <s v="2390 - Fuel Cost Policy Penalt"/>
    <n v="12"/>
    <m/>
    <s v="G0000117"/>
    <s v="PJM"/>
    <n v="0"/>
    <s v="2019-12-31"/>
    <s v="PJM_A_2794"/>
    <x v="0"/>
    <x v="0"/>
    <x v="0"/>
    <x v="0"/>
  </r>
  <r>
    <n v="2019"/>
    <s v="117"/>
    <s v="4470010"/>
    <m/>
    <n v="-2.3199999999999998"/>
    <s v="2390A - Fuel Cost Policy Penal"/>
    <n v="12"/>
    <m/>
    <s v="G0000117"/>
    <s v="PJM"/>
    <n v="0"/>
    <s v="2019-12-31"/>
    <s v="PJM_A_2794"/>
    <x v="0"/>
    <x v="0"/>
    <x v="0"/>
    <x v="0"/>
  </r>
  <r>
    <n v="2019"/>
    <s v="117"/>
    <s v="4470010"/>
    <m/>
    <n v="139.36000000000001"/>
    <s v="2415 - Balancing Transmission"/>
    <n v="12"/>
    <m/>
    <s v="G0000117"/>
    <s v="PJM"/>
    <n v="0"/>
    <s v="2019-12-01"/>
    <s v="PJM_ER2789"/>
    <x v="0"/>
    <x v="0"/>
    <x v="0"/>
    <x v="0"/>
  </r>
  <r>
    <n v="2019"/>
    <s v="117"/>
    <s v="4470010"/>
    <m/>
    <n v="-139.19999999999999"/>
    <s v="2415 - Balancing Transmission"/>
    <n v="12"/>
    <m/>
    <s v="G0000117"/>
    <s v="PJM"/>
    <n v="0"/>
    <s v="2019-12-31"/>
    <s v="PJM_A_2794"/>
    <x v="0"/>
    <x v="0"/>
    <x v="0"/>
    <x v="0"/>
  </r>
  <r>
    <n v="2019"/>
    <s v="117"/>
    <s v="4470010"/>
    <m/>
    <n v="-3.78"/>
    <s v="2415 - Balancing Transmission"/>
    <n v="12"/>
    <m/>
    <s v="G0000117"/>
    <s v="PJM"/>
    <n v="0"/>
    <s v="2019-12-31"/>
    <s v="PJM_E_7756"/>
    <x v="0"/>
    <x v="0"/>
    <x v="0"/>
    <x v="0"/>
  </r>
  <r>
    <n v="2019"/>
    <s v="117"/>
    <s v="4470010"/>
    <m/>
    <n v="-22.17"/>
    <s v="2415A - Balancing Transmission"/>
    <n v="12"/>
    <m/>
    <s v="G0000117"/>
    <s v="PJM"/>
    <n v="0"/>
    <s v="2019-12-31"/>
    <s v="PJM_A_2794"/>
    <x v="0"/>
    <x v="0"/>
    <x v="0"/>
    <x v="0"/>
  </r>
  <r>
    <n v="2019"/>
    <s v="117"/>
    <s v="4470010"/>
    <m/>
    <n v="-85.2"/>
    <s v="2420 - Load Reconciliation for"/>
    <n v="12"/>
    <m/>
    <s v="G0000117"/>
    <s v="PJM"/>
    <n v="0"/>
    <s v="2019-12-01"/>
    <s v="PJM_ER2789"/>
    <x v="0"/>
    <x v="0"/>
    <x v="0"/>
    <x v="0"/>
  </r>
  <r>
    <n v="2019"/>
    <s v="117"/>
    <s v="4470010"/>
    <m/>
    <n v="85.2"/>
    <s v="2420 - Load Reconciliation for"/>
    <n v="12"/>
    <m/>
    <s v="G0000117"/>
    <s v="PJM"/>
    <n v="0"/>
    <s v="2019-12-31"/>
    <s v="PJM_A_2794"/>
    <x v="0"/>
    <x v="0"/>
    <x v="0"/>
    <x v="0"/>
  </r>
  <r>
    <n v="2019"/>
    <s v="117"/>
    <s v="4470010"/>
    <m/>
    <n v="2"/>
    <s v="2420 - Load Reconciliation for"/>
    <n v="12"/>
    <m/>
    <s v="G0000117"/>
    <s v="PJM"/>
    <n v="0"/>
    <s v="2019-12-31"/>
    <s v="PJM_E_7756"/>
    <x v="0"/>
    <x v="0"/>
    <x v="0"/>
    <x v="0"/>
  </r>
  <r>
    <n v="2019"/>
    <s v="117"/>
    <s v="4470010"/>
    <m/>
    <n v="67.06"/>
    <s v="2420A - Adj. to Load Reconcili"/>
    <n v="12"/>
    <m/>
    <s v="G0000117"/>
    <s v="PJM"/>
    <n v="0"/>
    <s v="2019-12-31"/>
    <s v="PJM_A_2794"/>
    <x v="0"/>
    <x v="0"/>
    <x v="0"/>
    <x v="0"/>
  </r>
  <r>
    <n v="2019"/>
    <s v="117"/>
    <s v="4470010"/>
    <m/>
    <n v="26035.53"/>
    <s v="2510 - Auction Revenue Rights"/>
    <n v="12"/>
    <m/>
    <s v="G0000117"/>
    <s v="PJM"/>
    <n v="0"/>
    <s v="2019-12-01"/>
    <s v="PJM_ER2789"/>
    <x v="0"/>
    <x v="0"/>
    <x v="0"/>
    <x v="0"/>
  </r>
  <r>
    <n v="2019"/>
    <s v="117"/>
    <s v="4470010"/>
    <m/>
    <n v="-26035.54"/>
    <s v="2510 - Auction Revenue Rights"/>
    <n v="12"/>
    <m/>
    <s v="G0000117"/>
    <s v="PJM"/>
    <n v="0"/>
    <s v="2019-12-31"/>
    <s v="PJM_A_2794"/>
    <x v="0"/>
    <x v="0"/>
    <x v="0"/>
    <x v="0"/>
  </r>
  <r>
    <n v="2019"/>
    <s v="117"/>
    <s v="4470010"/>
    <m/>
    <n v="-25757.74"/>
    <s v="2510 - Auction Revenue Rights"/>
    <n v="12"/>
    <m/>
    <s v="G0000117"/>
    <s v="PJM"/>
    <n v="0"/>
    <s v="2019-12-31"/>
    <s v="PJM_E_7756"/>
    <x v="0"/>
    <x v="0"/>
    <x v="0"/>
    <x v="0"/>
  </r>
  <r>
    <n v="2019"/>
    <s v="117"/>
    <s v="4470010"/>
    <m/>
    <n v="-0.02"/>
    <s v="2510A - Auction Revenue Rights"/>
    <n v="12"/>
    <m/>
    <s v="G0000117"/>
    <s v="PJM"/>
    <n v="0"/>
    <s v="2019-12-31"/>
    <s v="PJM_A_2794"/>
    <x v="0"/>
    <x v="0"/>
    <x v="0"/>
    <x v="0"/>
  </r>
  <r>
    <n v="2019"/>
    <s v="117"/>
    <s v="4470010"/>
    <m/>
    <n v="127.44"/>
    <s v="2640 - ICTR for Transmission E"/>
    <n v="12"/>
    <m/>
    <s v="G0000117"/>
    <s v="PJM"/>
    <n v="0"/>
    <s v="2019-12-01"/>
    <s v="PJM_ER2789"/>
    <x v="0"/>
    <x v="0"/>
    <x v="0"/>
    <x v="0"/>
  </r>
  <r>
    <n v="2019"/>
    <s v="117"/>
    <s v="4470010"/>
    <m/>
    <n v="-125.04"/>
    <s v="2640 - ICTR for Transmission E"/>
    <n v="12"/>
    <m/>
    <s v="G0000117"/>
    <s v="PJM"/>
    <n v="0"/>
    <s v="2019-12-31"/>
    <s v="PJM_A_2794"/>
    <x v="0"/>
    <x v="0"/>
    <x v="0"/>
    <x v="0"/>
  </r>
  <r>
    <n v="2019"/>
    <s v="117"/>
    <s v="4470010"/>
    <m/>
    <n v="-110.78"/>
    <s v="2640 - ICTR for Transmission E"/>
    <n v="12"/>
    <m/>
    <s v="G0000117"/>
    <s v="PJM"/>
    <n v="0"/>
    <s v="2019-12-31"/>
    <s v="PJM_E_7756"/>
    <x v="0"/>
    <x v="0"/>
    <x v="0"/>
    <x v="0"/>
  </r>
  <r>
    <n v="2019"/>
    <s v="117"/>
    <s v="4470010"/>
    <m/>
    <n v="18.82"/>
    <s v="2661 - Capacity Resource Defic"/>
    <n v="12"/>
    <m/>
    <s v="G0000117"/>
    <s v="PJM"/>
    <n v="0"/>
    <s v="2019-12-01"/>
    <s v="PJM_ER2789"/>
    <x v="0"/>
    <x v="0"/>
    <x v="0"/>
    <x v="0"/>
  </r>
  <r>
    <n v="2019"/>
    <s v="117"/>
    <s v="4470010"/>
    <m/>
    <n v="-18.82"/>
    <s v="2661 - Capacity Resource Defic"/>
    <n v="12"/>
    <m/>
    <s v="G0000117"/>
    <s v="PJM"/>
    <n v="0"/>
    <s v="2019-12-31"/>
    <s v="PJM_A_2794"/>
    <x v="0"/>
    <x v="0"/>
    <x v="0"/>
    <x v="0"/>
  </r>
  <r>
    <n v="2019"/>
    <s v="117"/>
    <s v="4470010"/>
    <m/>
    <n v="-6.91"/>
    <s v="2661 - Capacity Resource Defic"/>
    <n v="12"/>
    <m/>
    <s v="G0000117"/>
    <s v="PJM"/>
    <n v="0"/>
    <s v="2019-12-31"/>
    <s v="PJM_E_7756"/>
    <x v="0"/>
    <x v="0"/>
    <x v="0"/>
    <x v="0"/>
  </r>
  <r>
    <n v="2019"/>
    <s v="117"/>
    <s v="4470010"/>
    <m/>
    <n v="-38.83"/>
    <s v="2666 - Load Management Test Fa"/>
    <n v="12"/>
    <m/>
    <s v="G0000117"/>
    <s v="PJM"/>
    <n v="0"/>
    <s v="2019-12-31"/>
    <s v="PJM_E_7756"/>
    <x v="0"/>
    <x v="0"/>
    <x v="0"/>
    <x v="0"/>
  </r>
  <r>
    <n v="2019"/>
    <s v="117"/>
    <s v="4470010"/>
    <m/>
    <n v="110.66"/>
    <s v="Broker Comm - Actual"/>
    <n v="12"/>
    <m/>
    <s v="G0000117"/>
    <s v="AMRX2"/>
    <n v="0"/>
    <s v="2019-12-31"/>
    <s v="CA0420"/>
    <x v="0"/>
    <x v="0"/>
    <x v="1"/>
    <x v="0"/>
  </r>
  <r>
    <n v="2019"/>
    <s v="117"/>
    <s v="4470010"/>
    <m/>
    <n v="107.6"/>
    <s v="Broker Comm - Actual"/>
    <n v="12"/>
    <m/>
    <s v="G0000117"/>
    <s v="APBE2"/>
    <n v="0"/>
    <s v="2019-12-31"/>
    <s v="CA0420"/>
    <x v="0"/>
    <x v="0"/>
    <x v="2"/>
    <x v="0"/>
  </r>
  <r>
    <n v="2019"/>
    <s v="117"/>
    <s v="4470010"/>
    <m/>
    <n v="322.63"/>
    <s v="Broker Comm - Actual"/>
    <n v="12"/>
    <m/>
    <s v="G0000117"/>
    <s v="EVOF2"/>
    <n v="0"/>
    <s v="2019-12-31"/>
    <s v="CA0420"/>
    <x v="0"/>
    <x v="0"/>
    <x v="3"/>
    <x v="0"/>
  </r>
  <r>
    <n v="2019"/>
    <s v="117"/>
    <s v="4470010"/>
    <m/>
    <n v="183.4"/>
    <s v="Broker Comm - Actual"/>
    <n v="12"/>
    <m/>
    <s v="G0000117"/>
    <s v="ICET2"/>
    <n v="0"/>
    <s v="2019-12-31"/>
    <s v="CA0420"/>
    <x v="0"/>
    <x v="0"/>
    <x v="13"/>
    <x v="0"/>
  </r>
  <r>
    <n v="2019"/>
    <s v="117"/>
    <s v="4470010"/>
    <m/>
    <n v="96.1"/>
    <s v="Broker Comm - Actual"/>
    <n v="12"/>
    <m/>
    <s v="G0000117"/>
    <s v="IVGE2"/>
    <n v="0"/>
    <s v="2019-12-31"/>
    <s v="CA0420"/>
    <x v="0"/>
    <x v="0"/>
    <x v="4"/>
    <x v="0"/>
  </r>
  <r>
    <n v="2019"/>
    <s v="117"/>
    <s v="4470010"/>
    <m/>
    <n v="168.32"/>
    <s v="Broker Comm - Actual"/>
    <n v="12"/>
    <m/>
    <s v="G0000117"/>
    <s v="PREE2"/>
    <n v="0"/>
    <s v="2019-12-31"/>
    <s v="CA0420"/>
    <x v="0"/>
    <x v="0"/>
    <x v="5"/>
    <x v="0"/>
  </r>
  <r>
    <n v="2019"/>
    <s v="117"/>
    <s v="4470010"/>
    <m/>
    <n v="128.16999999999999"/>
    <s v="Broker Comm - Actual"/>
    <n v="12"/>
    <m/>
    <s v="G0000117"/>
    <s v="TRED2"/>
    <n v="0"/>
    <s v="2019-12-31"/>
    <s v="CA0420"/>
    <x v="0"/>
    <x v="0"/>
    <x v="14"/>
    <x v="0"/>
  </r>
  <r>
    <n v="2019"/>
    <s v="117"/>
    <s v="4470010"/>
    <m/>
    <n v="-0.16"/>
    <s v="PJM (PAR) Adjustments"/>
    <n v="12"/>
    <m/>
    <s v="G0000117"/>
    <s v="PJM"/>
    <n v="0"/>
    <s v="2019-12-31"/>
    <s v="PJMMISCPAR"/>
    <x v="0"/>
    <x v="0"/>
    <x v="0"/>
    <x v="0"/>
  </r>
  <r>
    <n v="2019"/>
    <s v="117"/>
    <s v="4470010"/>
    <m/>
    <n v="0"/>
    <s v="PJM (PAR) Adjustments"/>
    <n v="12"/>
    <s v="KWH"/>
    <s v="G0000117"/>
    <s v="PJM"/>
    <n v="378098"/>
    <s v="2019-12-01"/>
    <s v="PJM_PAR_E"/>
    <x v="0"/>
    <x v="0"/>
    <x v="0"/>
    <x v="0"/>
  </r>
  <r>
    <n v="2019"/>
    <s v="117"/>
    <s v="4470010"/>
    <m/>
    <n v="-2.37"/>
    <s v="PJM (PAR) Adjustments"/>
    <n v="12"/>
    <s v="KWH"/>
    <s v="G0000117"/>
    <s v="PJM"/>
    <n v="-378098"/>
    <s v="2019-12-31"/>
    <s v="PJM_PAR_A"/>
    <x v="0"/>
    <x v="0"/>
    <x v="0"/>
    <x v="0"/>
  </r>
  <r>
    <n v="2019"/>
    <s v="117"/>
    <s v="4470010"/>
    <m/>
    <n v="0"/>
    <s v="PJM (PAR) Adjustments"/>
    <n v="12"/>
    <s v="KWH"/>
    <s v="G0000117"/>
    <s v="PJM"/>
    <n v="-106207"/>
    <s v="2019-12-31"/>
    <s v="PJM_PAR_E"/>
    <x v="0"/>
    <x v="0"/>
    <x v="0"/>
    <x v="0"/>
  </r>
  <r>
    <n v="2019"/>
    <s v="117"/>
    <s v="4470027"/>
    <m/>
    <n v="59769.24"/>
    <s v="Dedicated East Sales"/>
    <n v="12"/>
    <s v="KWH"/>
    <s v="G0000117"/>
    <s v="COOH2"/>
    <n v="1963501"/>
    <s v="2019-12-01"/>
    <s v="DEDE_E"/>
    <x v="0"/>
    <x v="1"/>
    <x v="16"/>
    <x v="1"/>
  </r>
  <r>
    <n v="2019"/>
    <s v="117"/>
    <s v="4470027"/>
    <m/>
    <n v="-59769.24"/>
    <s v="Dedicated East Sales"/>
    <n v="12"/>
    <s v="KWH"/>
    <s v="G0000117"/>
    <s v="COOH2"/>
    <n v="-1963501"/>
    <s v="2019-12-31"/>
    <s v="DEDE_A"/>
    <x v="0"/>
    <x v="1"/>
    <x v="16"/>
    <x v="1"/>
  </r>
  <r>
    <n v="2019"/>
    <s v="117"/>
    <s v="4470027"/>
    <m/>
    <n v="-67992.240000000005"/>
    <s v="Dedicated East Sales"/>
    <n v="12"/>
    <s v="KWH"/>
    <s v="G0000117"/>
    <s v="COOH2"/>
    <n v="-2172285"/>
    <s v="2019-12-31"/>
    <s v="DEDE_E"/>
    <x v="0"/>
    <x v="1"/>
    <x v="16"/>
    <x v="1"/>
  </r>
  <r>
    <n v="2019"/>
    <s v="117"/>
    <s v="4470027"/>
    <m/>
    <n v="140988.62"/>
    <s v="Dedicated East Sales"/>
    <n v="12"/>
    <s v="KWH"/>
    <s v="G0000117"/>
    <s v="VANC2"/>
    <n v="4740961"/>
    <s v="2019-12-01"/>
    <s v="DEDE_E"/>
    <x v="0"/>
    <x v="1"/>
    <x v="17"/>
    <x v="2"/>
  </r>
  <r>
    <n v="2019"/>
    <s v="117"/>
    <s v="4470027"/>
    <m/>
    <n v="-140988.62"/>
    <s v="Dedicated East Sales"/>
    <n v="12"/>
    <s v="KWH"/>
    <s v="G0000117"/>
    <s v="VANC2"/>
    <n v="-4740961"/>
    <s v="2019-12-31"/>
    <s v="DEDE_A"/>
    <x v="0"/>
    <x v="1"/>
    <x v="17"/>
    <x v="2"/>
  </r>
  <r>
    <n v="2019"/>
    <s v="117"/>
    <s v="4470027"/>
    <m/>
    <n v="-157546.88"/>
    <s v="Dedicated East Sales"/>
    <n v="12"/>
    <s v="KWH"/>
    <s v="G0000117"/>
    <s v="VANC2"/>
    <n v="-5182655"/>
    <s v="2019-12-31"/>
    <s v="DEDE_E"/>
    <x v="0"/>
    <x v="1"/>
    <x v="17"/>
    <x v="2"/>
  </r>
  <r>
    <n v="2019"/>
    <s v="117"/>
    <s v="4470033"/>
    <m/>
    <n v="74466.61"/>
    <s v="Dedicated East Sales"/>
    <n v="12"/>
    <m/>
    <s v="G0000117"/>
    <s v="COOH2"/>
    <n v="0"/>
    <s v="2019-12-01"/>
    <s v="DEDE_E"/>
    <x v="1"/>
    <x v="1"/>
    <x v="16"/>
    <x v="1"/>
  </r>
  <r>
    <n v="2019"/>
    <s v="117"/>
    <s v="4470033"/>
    <m/>
    <n v="-74466.61"/>
    <s v="Dedicated East Sales"/>
    <n v="12"/>
    <m/>
    <s v="G0000117"/>
    <s v="COOH2"/>
    <n v="0"/>
    <s v="2019-12-31"/>
    <s v="DEDE_A"/>
    <x v="1"/>
    <x v="1"/>
    <x v="16"/>
    <x v="1"/>
  </r>
  <r>
    <n v="2019"/>
    <s v="117"/>
    <s v="4470033"/>
    <m/>
    <n v="-78923.149999999994"/>
    <s v="Dedicated East Sales"/>
    <n v="12"/>
    <m/>
    <s v="G0000117"/>
    <s v="COOH2"/>
    <n v="0"/>
    <s v="2019-12-31"/>
    <s v="DEDE_E"/>
    <x v="1"/>
    <x v="1"/>
    <x v="16"/>
    <x v="1"/>
  </r>
  <r>
    <n v="2019"/>
    <s v="117"/>
    <s v="4470033"/>
    <m/>
    <n v="176887.61"/>
    <s v="Dedicated East Sales"/>
    <n v="12"/>
    <m/>
    <s v="G0000117"/>
    <s v="VANC2"/>
    <n v="0"/>
    <s v="2019-12-01"/>
    <s v="DEDE_E"/>
    <x v="1"/>
    <x v="1"/>
    <x v="17"/>
    <x v="2"/>
  </r>
  <r>
    <n v="2019"/>
    <s v="117"/>
    <s v="4470033"/>
    <m/>
    <n v="-176887.61"/>
    <s v="Dedicated East Sales"/>
    <n v="12"/>
    <m/>
    <s v="G0000117"/>
    <s v="VANC2"/>
    <n v="0"/>
    <s v="2019-12-31"/>
    <s v="DEDE_A"/>
    <x v="1"/>
    <x v="1"/>
    <x v="17"/>
    <x v="2"/>
  </r>
  <r>
    <n v="2019"/>
    <s v="117"/>
    <s v="4470033"/>
    <m/>
    <n v="-182643.66"/>
    <s v="Dedicated East Sales"/>
    <n v="12"/>
    <m/>
    <s v="G0000117"/>
    <s v="VANC2"/>
    <n v="0"/>
    <s v="2019-12-31"/>
    <s v="DEDE_E"/>
    <x v="1"/>
    <x v="1"/>
    <x v="17"/>
    <x v="2"/>
  </r>
  <r>
    <n v="2019"/>
    <s v="117"/>
    <s v="4470082"/>
    <m/>
    <n v="227.7"/>
    <s v="Mizuho - Power - Comm &amp; Fees"/>
    <n v="12"/>
    <m/>
    <s v="G0000117"/>
    <s v="MSUI2"/>
    <n v="0"/>
    <s v="2019-12-31"/>
    <s v="MIZ_FUT"/>
    <x v="0"/>
    <x v="0"/>
    <x v="18"/>
    <x v="0"/>
  </r>
  <r>
    <n v="2019"/>
    <s v="117"/>
    <s v="4470082"/>
    <m/>
    <n v="25351.97"/>
    <s v="Mizuho- Power- Gains &amp; Losses"/>
    <n v="12"/>
    <m/>
    <s v="G0000117"/>
    <s v="MSUI2"/>
    <n v="0"/>
    <s v="2019-12-31"/>
    <s v="MIZ_FUT"/>
    <x v="0"/>
    <x v="0"/>
    <x v="18"/>
    <x v="0"/>
  </r>
  <r>
    <n v="2019"/>
    <s v="117"/>
    <s v="4470082"/>
    <m/>
    <n v="-35027.89"/>
    <s v="RBC &amp; Mizuho Power Accruals"/>
    <n v="12"/>
    <m/>
    <s v="G0000117"/>
    <s v="MSUI2"/>
    <n v="0"/>
    <s v="2019-12-31"/>
    <s v="RBC_MIZ_A"/>
    <x v="0"/>
    <x v="0"/>
    <x v="18"/>
    <x v="0"/>
  </r>
  <r>
    <n v="2019"/>
    <s v="117"/>
    <s v="4470082"/>
    <m/>
    <n v="17152.990000000002"/>
    <s v="RBC &amp; Mizuho Power Accruals"/>
    <n v="12"/>
    <m/>
    <s v="G0000117"/>
    <s v="MSUI2"/>
    <n v="0"/>
    <s v="2019-12-31"/>
    <s v="RBC_MIZ_E"/>
    <x v="0"/>
    <x v="0"/>
    <x v="18"/>
    <x v="0"/>
  </r>
  <r>
    <n v="2019"/>
    <s v="117"/>
    <s v="4470082"/>
    <m/>
    <n v="-6553.46"/>
    <s v="RBC &amp; Mizuho Power Accruals"/>
    <n v="12"/>
    <m/>
    <s v="G0000117"/>
    <s v="RBCC2"/>
    <n v="0"/>
    <s v="2019-12-31"/>
    <s v="RBC_MIZ_A"/>
    <x v="0"/>
    <x v="0"/>
    <x v="19"/>
    <x v="0"/>
  </r>
  <r>
    <n v="2019"/>
    <s v="117"/>
    <s v="4470082"/>
    <m/>
    <n v="86354.87"/>
    <s v="RBC &amp; Mizuho Power Accruals"/>
    <n v="12"/>
    <m/>
    <s v="G0000117"/>
    <s v="RBCC2"/>
    <n v="0"/>
    <s v="2019-12-31"/>
    <s v="RBC_MIZ_E"/>
    <x v="0"/>
    <x v="0"/>
    <x v="19"/>
    <x v="0"/>
  </r>
  <r>
    <n v="2019"/>
    <s v="117"/>
    <s v="4470082"/>
    <m/>
    <n v="-72744.53"/>
    <s v="RBC &amp; Mizuho Power Accruals"/>
    <n v="12"/>
    <m/>
    <s v="G0000117"/>
    <s v="WELF2"/>
    <n v="0"/>
    <s v="2019-12-31"/>
    <s v="RBC_MIZ_A"/>
    <x v="0"/>
    <x v="0"/>
    <x v="20"/>
    <x v="0"/>
  </r>
  <r>
    <n v="2019"/>
    <s v="117"/>
    <s v="4470082"/>
    <m/>
    <n v="-274836.98"/>
    <s v="RBC &amp; Mizuho Power Accruals"/>
    <n v="12"/>
    <m/>
    <s v="G0000117"/>
    <s v="WELF2"/>
    <n v="0"/>
    <s v="2019-12-31"/>
    <s v="RBC_MIZ_E"/>
    <x v="0"/>
    <x v="0"/>
    <x v="20"/>
    <x v="0"/>
  </r>
  <r>
    <n v="2019"/>
    <s v="117"/>
    <s v="4470082"/>
    <m/>
    <n v="30.82"/>
    <s v="RBC - Power - Comm &amp; Fees"/>
    <n v="12"/>
    <m/>
    <s v="G0000117"/>
    <s v="RBCC2"/>
    <n v="0"/>
    <s v="2019-12-31"/>
    <s v="RBC_FUT"/>
    <x v="0"/>
    <x v="0"/>
    <x v="19"/>
    <x v="0"/>
  </r>
  <r>
    <n v="2019"/>
    <s v="117"/>
    <s v="4470082"/>
    <m/>
    <n v="55450.76"/>
    <s v="RBC - Power - Gains &amp; Losses"/>
    <n v="12"/>
    <m/>
    <s v="G0000117"/>
    <s v="RBCC2"/>
    <n v="0"/>
    <s v="2019-12-31"/>
    <s v="RBC_FUT"/>
    <x v="0"/>
    <x v="0"/>
    <x v="19"/>
    <x v="0"/>
  </r>
  <r>
    <n v="2019"/>
    <s v="117"/>
    <s v="4470082"/>
    <m/>
    <n v="-0.01"/>
    <s v="Revise allocation methodology."/>
    <n v="12"/>
    <m/>
    <s v="G0000117"/>
    <s v="MSUI2"/>
    <n v="0"/>
    <s v="2019-12-31"/>
    <s v="BRKR_MLR"/>
    <x v="0"/>
    <x v="0"/>
    <x v="18"/>
    <x v="0"/>
  </r>
  <r>
    <n v="2019"/>
    <s v="117"/>
    <s v="4470082"/>
    <m/>
    <n v="0"/>
    <s v="Revise allocation methodology."/>
    <n v="12"/>
    <m/>
    <s v="G0000117"/>
    <s v="RBCC2"/>
    <n v="0"/>
    <s v="2019-12-31"/>
    <s v="BRKR_MLR"/>
    <x v="0"/>
    <x v="0"/>
    <x v="19"/>
    <x v="0"/>
  </r>
  <r>
    <n v="2019"/>
    <s v="117"/>
    <s v="4470082"/>
    <m/>
    <n v="0.01"/>
    <s v="Revise allocation methodology."/>
    <n v="12"/>
    <m/>
    <s v="G0000117"/>
    <s v="WELF2"/>
    <n v="0"/>
    <s v="2019-12-31"/>
    <s v="BRKR_MLR"/>
    <x v="0"/>
    <x v="0"/>
    <x v="20"/>
    <x v="0"/>
  </r>
  <r>
    <n v="2019"/>
    <s v="117"/>
    <s v="4470082"/>
    <m/>
    <n v="-7904.31"/>
    <s v="SWAPS"/>
    <n v="12"/>
    <s v="KWH"/>
    <s v="G0000117"/>
    <s v="CEI"/>
    <n v="0"/>
    <s v="2019-12-01"/>
    <s v="OFFSYS_E"/>
    <x v="0"/>
    <x v="0"/>
    <x v="21"/>
    <x v="0"/>
  </r>
  <r>
    <n v="2019"/>
    <s v="117"/>
    <s v="4470082"/>
    <m/>
    <n v="7904.31"/>
    <s v="SWAPS"/>
    <n v="12"/>
    <s v="KWH"/>
    <s v="G0000117"/>
    <s v="CEI"/>
    <n v="0"/>
    <s v="2019-12-31"/>
    <s v="OFFSYS_A"/>
    <x v="0"/>
    <x v="0"/>
    <x v="21"/>
    <x v="0"/>
  </r>
  <r>
    <n v="2019"/>
    <s v="117"/>
    <s v="4470082"/>
    <m/>
    <n v="8440.02"/>
    <s v="SWAPS"/>
    <n v="12"/>
    <s v="KWH"/>
    <s v="G0000117"/>
    <s v="CEI"/>
    <n v="0"/>
    <s v="2019-12-31"/>
    <s v="OFFSYS_E"/>
    <x v="0"/>
    <x v="0"/>
    <x v="21"/>
    <x v="0"/>
  </r>
  <r>
    <n v="2019"/>
    <s v="117"/>
    <s v="4470082"/>
    <m/>
    <n v="-35108.300000000003"/>
    <s v="SWAPS"/>
    <n v="12"/>
    <s v="KWH"/>
    <s v="G0000117"/>
    <s v="MSCG"/>
    <n v="0"/>
    <s v="2019-12-01"/>
    <s v="OFFSYS_E"/>
    <x v="0"/>
    <x v="0"/>
    <x v="22"/>
    <x v="0"/>
  </r>
  <r>
    <n v="2019"/>
    <s v="117"/>
    <s v="4470082"/>
    <m/>
    <n v="35108.300000000003"/>
    <s v="SWAPS"/>
    <n v="12"/>
    <s v="KWH"/>
    <s v="G0000117"/>
    <s v="MSCG"/>
    <n v="0"/>
    <s v="2019-12-31"/>
    <s v="OFFSYS_A"/>
    <x v="0"/>
    <x v="0"/>
    <x v="22"/>
    <x v="0"/>
  </r>
  <r>
    <n v="2019"/>
    <s v="117"/>
    <s v="4470082"/>
    <m/>
    <n v="-6267.98"/>
    <s v="SWAPS"/>
    <n v="12"/>
    <s v="KWH"/>
    <s v="G0000117"/>
    <s v="MSCG"/>
    <n v="0"/>
    <s v="2019-12-31"/>
    <s v="OFFSYS_E"/>
    <x v="0"/>
    <x v="0"/>
    <x v="22"/>
    <x v="0"/>
  </r>
  <r>
    <n v="2019"/>
    <s v="117"/>
    <s v="4470082"/>
    <m/>
    <n v="3993.89"/>
    <s v="WELF - Power - Comm &amp; Fees"/>
    <n v="12"/>
    <m/>
    <s v="G0000117"/>
    <s v="WELF2"/>
    <n v="0"/>
    <s v="2019-12-31"/>
    <s v="WEL_FUT"/>
    <x v="0"/>
    <x v="0"/>
    <x v="20"/>
    <x v="0"/>
  </r>
  <r>
    <n v="2019"/>
    <s v="117"/>
    <s v="4470082"/>
    <m/>
    <n v="437305.67"/>
    <s v="WELF - Power - Gains &amp; Losses"/>
    <n v="12"/>
    <m/>
    <s v="G0000117"/>
    <s v="WELF2"/>
    <n v="0"/>
    <s v="2019-12-31"/>
    <s v="WEL_FUT"/>
    <x v="0"/>
    <x v="0"/>
    <x v="20"/>
    <x v="0"/>
  </r>
  <r>
    <n v="2019"/>
    <s v="117"/>
    <s v="4470089"/>
    <m/>
    <n v="42558.23"/>
    <s v="1200 - Day-ahead Spot Market E"/>
    <n v="12"/>
    <s v="KWH"/>
    <s v="G0000117"/>
    <s v="PJM"/>
    <n v="0"/>
    <s v="2019-12-01"/>
    <s v="CA0044-D"/>
    <x v="0"/>
    <x v="0"/>
    <x v="0"/>
    <x v="0"/>
  </r>
  <r>
    <n v="2019"/>
    <s v="117"/>
    <s v="4470089"/>
    <m/>
    <n v="-40822.14"/>
    <s v="1200 - Day-ahead Spot Market E"/>
    <n v="12"/>
    <s v="KWH"/>
    <s v="G0000117"/>
    <s v="PJM"/>
    <n v="0"/>
    <s v="2019-12-31"/>
    <s v="CA0048"/>
    <x v="0"/>
    <x v="0"/>
    <x v="0"/>
    <x v="0"/>
  </r>
  <r>
    <n v="2019"/>
    <s v="117"/>
    <s v="4470089"/>
    <m/>
    <n v="-1380.8"/>
    <s v="1205 - Balancing Spot Market E"/>
    <n v="12"/>
    <s v="KWH"/>
    <s v="G0000117"/>
    <s v="PJM"/>
    <n v="0"/>
    <s v="2019-12-01"/>
    <s v="CA0044-D"/>
    <x v="0"/>
    <x v="0"/>
    <x v="0"/>
    <x v="0"/>
  </r>
  <r>
    <n v="2019"/>
    <s v="117"/>
    <s v="4470089"/>
    <m/>
    <n v="6788.19"/>
    <s v="1205 - Balancing Spot Market E"/>
    <n v="12"/>
    <s v="KWH"/>
    <s v="G0000117"/>
    <s v="PJM"/>
    <n v="0"/>
    <s v="2019-12-31"/>
    <s v="CA0044-D"/>
    <x v="0"/>
    <x v="0"/>
    <x v="0"/>
    <x v="0"/>
  </r>
  <r>
    <n v="2019"/>
    <s v="117"/>
    <s v="4470089"/>
    <m/>
    <n v="3938.91"/>
    <s v="1205 - Balancing Spot Market E"/>
    <n v="12"/>
    <s v="KWH"/>
    <s v="G0000117"/>
    <s v="PJM"/>
    <n v="0"/>
    <s v="2019-12-31"/>
    <s v="CA0048"/>
    <x v="0"/>
    <x v="0"/>
    <x v="0"/>
    <x v="0"/>
  </r>
  <r>
    <n v="2019"/>
    <s v="117"/>
    <s v="4470089"/>
    <m/>
    <n v="0"/>
    <s v="Quarterly Reclass of State Jur"/>
    <n v="12"/>
    <m/>
    <s v="G0000117"/>
    <s v="NASIA"/>
    <n v="0"/>
    <s v="2019-12-31"/>
    <s v="AJETXINCON"/>
    <x v="0"/>
    <x v="0"/>
    <x v="30"/>
    <x v="5"/>
  </r>
  <r>
    <n v="2019"/>
    <s v="117"/>
    <s v="4470098"/>
    <m/>
    <n v="10.23"/>
    <s v="1242 - Day-Ahead Load Response"/>
    <n v="12"/>
    <m/>
    <s v="G0000117"/>
    <s v="PJM"/>
    <n v="0"/>
    <s v="2019-12-31"/>
    <s v="PJM_A_2794"/>
    <x v="0"/>
    <x v="0"/>
    <x v="0"/>
    <x v="0"/>
  </r>
  <r>
    <n v="2019"/>
    <s v="117"/>
    <s v="4470098"/>
    <m/>
    <n v="2.59"/>
    <s v="1243 - Real-Time Load Response"/>
    <n v="12"/>
    <m/>
    <s v="G0000117"/>
    <s v="PJM"/>
    <n v="0"/>
    <s v="2019-12-31"/>
    <s v="PJM_A_2794"/>
    <x v="0"/>
    <x v="0"/>
    <x v="0"/>
    <x v="0"/>
  </r>
  <r>
    <n v="2019"/>
    <s v="117"/>
    <s v="4470098"/>
    <m/>
    <n v="-185.76"/>
    <s v="1370 - Day-Ahead Operating Res"/>
    <n v="12"/>
    <m/>
    <s v="G0000117"/>
    <s v="PJM"/>
    <n v="0"/>
    <s v="2019-12-01"/>
    <s v="PJM_ER2789"/>
    <x v="0"/>
    <x v="0"/>
    <x v="0"/>
    <x v="0"/>
  </r>
  <r>
    <n v="2019"/>
    <s v="117"/>
    <s v="4470098"/>
    <m/>
    <n v="67.63"/>
    <s v="1370 - Day-Ahead Operating Res"/>
    <n v="12"/>
    <m/>
    <s v="G0000117"/>
    <s v="PJM"/>
    <n v="0"/>
    <s v="2019-12-31"/>
    <s v="PJM_A_2794"/>
    <x v="0"/>
    <x v="0"/>
    <x v="0"/>
    <x v="0"/>
  </r>
  <r>
    <n v="2019"/>
    <s v="117"/>
    <s v="4470098"/>
    <m/>
    <n v="105.04"/>
    <s v="1370 - Day-Ahead Operating Res"/>
    <n v="12"/>
    <m/>
    <s v="G0000117"/>
    <s v="PJM"/>
    <n v="0"/>
    <s v="2019-12-31"/>
    <s v="PJM_E_6522"/>
    <x v="0"/>
    <x v="0"/>
    <x v="0"/>
    <x v="0"/>
  </r>
  <r>
    <n v="2019"/>
    <s v="117"/>
    <s v="4470098"/>
    <m/>
    <n v="-677.9"/>
    <s v="1375 - Balancing Operating Res"/>
    <n v="12"/>
    <m/>
    <s v="G0000117"/>
    <s v="PJM"/>
    <n v="0"/>
    <s v="2019-12-01"/>
    <s v="PJM_ER2789"/>
    <x v="0"/>
    <x v="0"/>
    <x v="0"/>
    <x v="0"/>
  </r>
  <r>
    <n v="2019"/>
    <s v="117"/>
    <s v="4470098"/>
    <m/>
    <n v="752.3"/>
    <s v="1375 - Balancing Operating Res"/>
    <n v="12"/>
    <m/>
    <s v="G0000117"/>
    <s v="PJM"/>
    <n v="0"/>
    <s v="2019-12-31"/>
    <s v="PJM_A_2794"/>
    <x v="0"/>
    <x v="0"/>
    <x v="0"/>
    <x v="0"/>
  </r>
  <r>
    <n v="2019"/>
    <s v="117"/>
    <s v="4470098"/>
    <m/>
    <n v="309.26"/>
    <s v="1375 - Balancing Operating Res"/>
    <n v="12"/>
    <m/>
    <s v="G0000117"/>
    <s v="PJM"/>
    <n v="0"/>
    <s v="2019-12-31"/>
    <s v="PJM_E_6522"/>
    <x v="0"/>
    <x v="0"/>
    <x v="0"/>
    <x v="0"/>
  </r>
  <r>
    <n v="2019"/>
    <s v="117"/>
    <s v="4470098"/>
    <m/>
    <n v="-22.04"/>
    <s v="1375A - Adj. to Balancing Oper"/>
    <n v="12"/>
    <m/>
    <s v="G0000117"/>
    <s v="PJM"/>
    <n v="0"/>
    <s v="2019-12-31"/>
    <s v="PJM_A_2794"/>
    <x v="0"/>
    <x v="0"/>
    <x v="0"/>
    <x v="0"/>
  </r>
  <r>
    <n v="2019"/>
    <s v="117"/>
    <s v="4470098"/>
    <m/>
    <n v="1081.79"/>
    <s v="2370 - Day-Ahead Operating Res"/>
    <n v="12"/>
    <m/>
    <s v="G0000117"/>
    <s v="PJM"/>
    <n v="0"/>
    <s v="2019-12-01"/>
    <s v="PJM_ER2789"/>
    <x v="0"/>
    <x v="0"/>
    <x v="0"/>
    <x v="0"/>
  </r>
  <r>
    <n v="2019"/>
    <s v="117"/>
    <s v="4470098"/>
    <m/>
    <n v="-1081.79"/>
    <s v="2370 - Day-Ahead Operating Res"/>
    <n v="12"/>
    <m/>
    <s v="G0000117"/>
    <s v="PJM"/>
    <n v="0"/>
    <s v="2019-12-31"/>
    <s v="PJM_A_2794"/>
    <x v="0"/>
    <x v="0"/>
    <x v="0"/>
    <x v="0"/>
  </r>
  <r>
    <n v="2019"/>
    <s v="117"/>
    <s v="4470098"/>
    <m/>
    <n v="-93.26"/>
    <s v="2370 - Day-Ahead Operating Res"/>
    <n v="12"/>
    <m/>
    <s v="G0000117"/>
    <s v="PJM"/>
    <n v="0"/>
    <s v="2019-12-31"/>
    <s v="PJM_E_6522"/>
    <x v="0"/>
    <x v="0"/>
    <x v="0"/>
    <x v="0"/>
  </r>
  <r>
    <n v="2019"/>
    <s v="117"/>
    <s v="4470098"/>
    <m/>
    <n v="0"/>
    <s v="Quarterly Reclass of State Jur"/>
    <n v="12"/>
    <m/>
    <s v="G0000117"/>
    <s v="NASIA"/>
    <n v="0"/>
    <s v="2019-12-31"/>
    <s v="AJETXINCON"/>
    <x v="0"/>
    <x v="0"/>
    <x v="30"/>
    <x v="5"/>
  </r>
  <r>
    <n v="2019"/>
    <s v="117"/>
    <s v="4470099"/>
    <m/>
    <n v="276832.5"/>
    <s v="2600 - RPM Auction Credit"/>
    <n v="12"/>
    <m/>
    <s v="G0000117"/>
    <s v="PJM"/>
    <n v="0"/>
    <s v="2019-12-01"/>
    <s v="PJM_ER2789"/>
    <x v="1"/>
    <x v="0"/>
    <x v="0"/>
    <x v="0"/>
  </r>
  <r>
    <n v="2019"/>
    <s v="117"/>
    <s v="4470099"/>
    <m/>
    <n v="-276832.5"/>
    <s v="2600 - RPM Auction Credit"/>
    <n v="12"/>
    <m/>
    <s v="G0000117"/>
    <s v="PJM"/>
    <n v="0"/>
    <s v="2019-12-31"/>
    <s v="PJM_A_2794"/>
    <x v="1"/>
    <x v="0"/>
    <x v="0"/>
    <x v="0"/>
  </r>
  <r>
    <n v="2019"/>
    <s v="117"/>
    <s v="4470099"/>
    <m/>
    <n v="-267604.75"/>
    <s v="2600 - RPM Auction Credit"/>
    <n v="12"/>
    <m/>
    <s v="G0000117"/>
    <s v="PJM"/>
    <n v="0"/>
    <s v="2019-12-31"/>
    <s v="PJM_E_6522"/>
    <x v="1"/>
    <x v="0"/>
    <x v="0"/>
    <x v="0"/>
  </r>
  <r>
    <n v="2019"/>
    <s v="117"/>
    <s v="4470099"/>
    <m/>
    <n v="1.29"/>
    <s v="2600 - RPM Auction Credit"/>
    <n v="12"/>
    <m/>
    <s v="G0000117"/>
    <s v="PJM"/>
    <n v="0"/>
    <s v="2019-12-31"/>
    <s v="PJM_INV_A"/>
    <x v="1"/>
    <x v="0"/>
    <x v="0"/>
    <x v="0"/>
  </r>
  <r>
    <n v="2019"/>
    <s v="117"/>
    <s v="4470099"/>
    <m/>
    <n v="0"/>
    <s v="Quarterly Reclass of State Jur"/>
    <n v="12"/>
    <m/>
    <s v="G0000117"/>
    <s v="NASIA"/>
    <n v="0"/>
    <s v="2019-12-31"/>
    <s v="AJETXINCON"/>
    <x v="1"/>
    <x v="0"/>
    <x v="30"/>
    <x v="5"/>
  </r>
  <r>
    <n v="2019"/>
    <s v="117"/>
    <s v="4470100"/>
    <m/>
    <n v="6252.76"/>
    <s v="2211 - Transmission Congestion"/>
    <n v="12"/>
    <m/>
    <s v="G0000117"/>
    <s v="PJM"/>
    <n v="0"/>
    <s v="2019-12-01"/>
    <s v="PJM_ER2789"/>
    <x v="0"/>
    <x v="0"/>
    <x v="0"/>
    <x v="0"/>
  </r>
  <r>
    <n v="2019"/>
    <s v="117"/>
    <s v="4470100"/>
    <m/>
    <n v="-6182.11"/>
    <s v="2211 - Transmission Congestion"/>
    <n v="12"/>
    <m/>
    <s v="G0000117"/>
    <s v="PJM"/>
    <n v="0"/>
    <s v="2019-12-31"/>
    <s v="PJM_A_2794"/>
    <x v="0"/>
    <x v="0"/>
    <x v="0"/>
    <x v="0"/>
  </r>
  <r>
    <n v="2019"/>
    <s v="117"/>
    <s v="4470100"/>
    <m/>
    <n v="-6237.94"/>
    <s v="2211 - Transmission Congestion"/>
    <n v="12"/>
    <m/>
    <s v="G0000117"/>
    <s v="PJM"/>
    <n v="0"/>
    <s v="2019-12-31"/>
    <s v="PJM_E_6522"/>
    <x v="0"/>
    <x v="0"/>
    <x v="0"/>
    <x v="0"/>
  </r>
  <r>
    <n v="2019"/>
    <s v="117"/>
    <s v="4470100"/>
    <m/>
    <n v="394.55"/>
    <s v="2211A - Day-ahead Transmission"/>
    <n v="12"/>
    <m/>
    <s v="G0000117"/>
    <s v="PJM"/>
    <n v="0"/>
    <s v="2019-12-31"/>
    <s v="PJM_A_2794"/>
    <x v="0"/>
    <x v="0"/>
    <x v="0"/>
    <x v="0"/>
  </r>
  <r>
    <n v="2019"/>
    <s v="117"/>
    <s v="4470100"/>
    <m/>
    <n v="0"/>
    <s v="Quarterly Reclass of State Jur"/>
    <n v="12"/>
    <m/>
    <s v="G0000117"/>
    <s v="NASIA"/>
    <n v="0"/>
    <s v="2019-12-31"/>
    <s v="AJETXINCON"/>
    <x v="0"/>
    <x v="0"/>
    <x v="30"/>
    <x v="5"/>
  </r>
  <r>
    <n v="2019"/>
    <s v="117"/>
    <s v="4470103"/>
    <m/>
    <n v="276991.51"/>
    <s v="1200 - Day-ahead Spot Market E"/>
    <n v="12"/>
    <s v="KWH"/>
    <s v="G0000117"/>
    <s v="PJM"/>
    <n v="11322675"/>
    <s v="2019-12-01"/>
    <s v="CA0044-D"/>
    <x v="0"/>
    <x v="0"/>
    <x v="0"/>
    <x v="0"/>
  </r>
  <r>
    <n v="2019"/>
    <s v="117"/>
    <s v="4470103"/>
    <m/>
    <n v="-278727.59999999998"/>
    <s v="1200 - Day-ahead Spot Market E"/>
    <n v="12"/>
    <s v="KWH"/>
    <s v="G0000117"/>
    <s v="PJM"/>
    <n v="-11322675"/>
    <s v="2019-12-31"/>
    <s v="CA0048"/>
    <x v="0"/>
    <x v="0"/>
    <x v="0"/>
    <x v="0"/>
  </r>
  <r>
    <n v="2019"/>
    <s v="117"/>
    <s v="4470103"/>
    <m/>
    <n v="396670.31"/>
    <s v="1205 - Balancing Spot Market E"/>
    <n v="12"/>
    <s v="KWH"/>
    <s v="G0000117"/>
    <s v="PJM"/>
    <n v="14142614"/>
    <s v="2019-12-01"/>
    <s v="CA0044-D"/>
    <x v="0"/>
    <x v="0"/>
    <x v="0"/>
    <x v="0"/>
  </r>
  <r>
    <n v="2019"/>
    <s v="117"/>
    <s v="4470103"/>
    <m/>
    <n v="-407434.66"/>
    <s v="1205 - Balancing Spot Market E"/>
    <n v="12"/>
    <s v="KWH"/>
    <s v="G0000117"/>
    <s v="PJM"/>
    <n v="-17177339"/>
    <s v="2019-12-31"/>
    <s v="CA0044-D"/>
    <x v="0"/>
    <x v="0"/>
    <x v="0"/>
    <x v="0"/>
  </r>
  <r>
    <n v="2019"/>
    <s v="117"/>
    <s v="4470103"/>
    <m/>
    <n v="-399228.34"/>
    <s v="1205 - Balancing Spot Market E"/>
    <n v="12"/>
    <s v="KWH"/>
    <s v="G0000117"/>
    <s v="PJM"/>
    <n v="-14142609"/>
    <s v="2019-12-31"/>
    <s v="CA0048"/>
    <x v="0"/>
    <x v="0"/>
    <x v="0"/>
    <x v="0"/>
  </r>
  <r>
    <n v="2019"/>
    <s v="117"/>
    <s v="4470103"/>
    <m/>
    <n v="0"/>
    <s v="Quarterly Reclass of State Jur"/>
    <n v="12"/>
    <m/>
    <s v="G0000117"/>
    <s v="NASIA"/>
    <n v="0"/>
    <s v="2019-12-31"/>
    <s v="AJETXINCON"/>
    <x v="0"/>
    <x v="0"/>
    <x v="30"/>
    <x v="5"/>
  </r>
  <r>
    <n v="2019"/>
    <s v="117"/>
    <s v="4470107"/>
    <m/>
    <n v="-0.21"/>
    <s v="Network Integration Transmissi"/>
    <n v="12"/>
    <m/>
    <s v="G0000117"/>
    <s v="PJM"/>
    <n v="0"/>
    <s v="2019-12-31"/>
    <s v="PJM_NITS_A"/>
    <x v="0"/>
    <x v="0"/>
    <x v="0"/>
    <x v="0"/>
  </r>
  <r>
    <n v="2019"/>
    <s v="117"/>
    <s v="4470110"/>
    <m/>
    <n v="0.01"/>
    <s v="Transmission Owner Scheduling,"/>
    <n v="12"/>
    <m/>
    <s v="G0000117"/>
    <s v="PJM"/>
    <n v="0"/>
    <s v="2019-12-31"/>
    <s v="PJM_NITS_A"/>
    <x v="0"/>
    <x v="0"/>
    <x v="0"/>
    <x v="0"/>
  </r>
  <r>
    <n v="2019"/>
    <s v="117"/>
    <s v="4470112"/>
    <m/>
    <n v="-4289.0600000000004"/>
    <s v="Duquesne Ratio Adjustment"/>
    <n v="12"/>
    <s v="KWH"/>
    <s v="G0000117"/>
    <s v="DLPM"/>
    <n v="0"/>
    <s v="2019-12-01"/>
    <s v="OFFSYS_E"/>
    <x v="0"/>
    <x v="0"/>
    <x v="9"/>
    <x v="0"/>
  </r>
  <r>
    <n v="2019"/>
    <s v="117"/>
    <s v="4470112"/>
    <m/>
    <n v="4285.08"/>
    <s v="Duquesne Ratio Adjustment"/>
    <n v="12"/>
    <s v="KWH"/>
    <s v="G0000117"/>
    <s v="DLPM"/>
    <n v="0"/>
    <s v="2019-12-31"/>
    <s v="OFFSYS_A"/>
    <x v="0"/>
    <x v="0"/>
    <x v="9"/>
    <x v="0"/>
  </r>
  <r>
    <n v="2019"/>
    <s v="117"/>
    <s v="4470112"/>
    <m/>
    <n v="23377.599999999999"/>
    <s v="Hedge activity"/>
    <n v="12"/>
    <s v="KWH"/>
    <s v="G0000117"/>
    <s v="DLPM"/>
    <n v="467000"/>
    <s v="2019-12-01"/>
    <s v="OFFSYS_E"/>
    <x v="0"/>
    <x v="0"/>
    <x v="9"/>
    <x v="0"/>
  </r>
  <r>
    <n v="2019"/>
    <s v="117"/>
    <s v="4470112"/>
    <m/>
    <n v="-23355.8"/>
    <s v="Hedge activity"/>
    <n v="12"/>
    <s v="KWH"/>
    <s v="G0000117"/>
    <s v="DLPM"/>
    <n v="-467000"/>
    <s v="2019-12-31"/>
    <s v="OFFSYS_A"/>
    <x v="0"/>
    <x v="0"/>
    <x v="9"/>
    <x v="0"/>
  </r>
  <r>
    <n v="2019"/>
    <s v="117"/>
    <s v="4470112"/>
    <m/>
    <n v="-290.94"/>
    <s v="Hedge activity"/>
    <n v="12"/>
    <s v="KWH"/>
    <s v="G0000117"/>
    <s v="DLPM"/>
    <n v="-6000"/>
    <s v="2019-12-31"/>
    <s v="OFFSYS_E"/>
    <x v="0"/>
    <x v="0"/>
    <x v="9"/>
    <x v="0"/>
  </r>
  <r>
    <n v="2019"/>
    <s v="117"/>
    <s v="4470112"/>
    <m/>
    <n v="0"/>
    <s v="Non-Trading Bookout Sales-OSS"/>
    <n v="12"/>
    <m/>
    <s v="G0000117"/>
    <s v="NASIA"/>
    <n v="0"/>
    <s v="2019-12-31"/>
    <s v="NONECR"/>
    <x v="0"/>
    <x v="0"/>
    <x v="30"/>
    <x v="5"/>
  </r>
  <r>
    <n v="2019"/>
    <s v="117"/>
    <s v="4470115"/>
    <m/>
    <n v="-147.55000000000001"/>
    <s v="1250 - Meter Correction Charge"/>
    <n v="12"/>
    <m/>
    <s v="G0000117"/>
    <s v="PJM"/>
    <n v="0"/>
    <s v="2019-12-31"/>
    <s v="PJM_A_2794"/>
    <x v="0"/>
    <x v="0"/>
    <x v="0"/>
    <x v="0"/>
  </r>
  <r>
    <n v="2019"/>
    <s v="117"/>
    <s v="4470115"/>
    <m/>
    <n v="0.91"/>
    <s v="1250 - Meter Error Correction"/>
    <n v="12"/>
    <m/>
    <s v="G0000117"/>
    <s v="PJM"/>
    <n v="0"/>
    <s v="2019-12-31"/>
    <s v="PJM_INV_A"/>
    <x v="0"/>
    <x v="0"/>
    <x v="0"/>
    <x v="0"/>
  </r>
  <r>
    <n v="2019"/>
    <s v="117"/>
    <s v="4470115"/>
    <m/>
    <n v="-27.01"/>
    <s v="1250A - Adj. to Meter Error Co"/>
    <n v="12"/>
    <m/>
    <s v="G0000117"/>
    <s v="PJM"/>
    <n v="0"/>
    <s v="2019-12-31"/>
    <s v="PJM_A_2794"/>
    <x v="0"/>
    <x v="0"/>
    <x v="0"/>
    <x v="0"/>
  </r>
  <r>
    <n v="2019"/>
    <s v="117"/>
    <s v="4470115"/>
    <m/>
    <n v="1079.97"/>
    <s v="1980A - Miscellaneous Bilatera"/>
    <n v="12"/>
    <m/>
    <s v="G0000117"/>
    <s v="PJM"/>
    <n v="0"/>
    <s v="2019-12-31"/>
    <s v="PJM_INV_A"/>
    <x v="0"/>
    <x v="0"/>
    <x v="0"/>
    <x v="0"/>
  </r>
  <r>
    <n v="2019"/>
    <s v="117"/>
    <s v="4470115"/>
    <m/>
    <n v="0"/>
    <s v="Quarterly Reclass of State Jur"/>
    <n v="12"/>
    <m/>
    <s v="G0000117"/>
    <s v="NASIA"/>
    <n v="0"/>
    <s v="2019-12-31"/>
    <s v="AJETXINCON"/>
    <x v="0"/>
    <x v="0"/>
    <x v="30"/>
    <x v="5"/>
  </r>
  <r>
    <n v="2019"/>
    <s v="117"/>
    <s v="4470116"/>
    <m/>
    <n v="-3139.05"/>
    <s v="1250 - Meter Correction Charge"/>
    <n v="12"/>
    <m/>
    <s v="G0000117"/>
    <s v="PJM"/>
    <n v="0"/>
    <s v="2019-12-31"/>
    <s v="PJM_A_2794"/>
    <x v="0"/>
    <x v="0"/>
    <x v="0"/>
    <x v="0"/>
  </r>
  <r>
    <n v="2019"/>
    <s v="117"/>
    <s v="4470116"/>
    <m/>
    <n v="19.79"/>
    <s v="1250 - Meter Error Correction"/>
    <n v="12"/>
    <m/>
    <s v="G0000117"/>
    <s v="PJM"/>
    <n v="0"/>
    <s v="2019-12-31"/>
    <s v="PJM_INV_A"/>
    <x v="0"/>
    <x v="0"/>
    <x v="0"/>
    <x v="0"/>
  </r>
  <r>
    <n v="2019"/>
    <s v="117"/>
    <s v="4470116"/>
    <m/>
    <n v="-548.21"/>
    <s v="1250A - Adj. to Meter Error Co"/>
    <n v="12"/>
    <m/>
    <s v="G0000117"/>
    <s v="PJM"/>
    <n v="0"/>
    <s v="2019-12-31"/>
    <s v="PJM_A_2794"/>
    <x v="0"/>
    <x v="0"/>
    <x v="0"/>
    <x v="0"/>
  </r>
  <r>
    <n v="2019"/>
    <s v="117"/>
    <s v="4470116"/>
    <m/>
    <n v="23575.51"/>
    <s v="1980A - Miscellaneous Bilatera"/>
    <n v="12"/>
    <m/>
    <s v="G0000117"/>
    <s v="PJM"/>
    <n v="0"/>
    <s v="2019-12-31"/>
    <s v="PJM_INV_A"/>
    <x v="0"/>
    <x v="0"/>
    <x v="0"/>
    <x v="0"/>
  </r>
  <r>
    <n v="2019"/>
    <s v="117"/>
    <s v="4470116"/>
    <m/>
    <n v="0"/>
    <s v="PJM Meter Corrections-LSE"/>
    <n v="12"/>
    <m/>
    <s v="G0000117"/>
    <s v="NASIA"/>
    <n v="0"/>
    <s v="2019-12-31"/>
    <s v="AJETXLSE"/>
    <x v="0"/>
    <x v="0"/>
    <x v="30"/>
    <x v="5"/>
  </r>
  <r>
    <n v="2019"/>
    <s v="117"/>
    <s v="4470126"/>
    <m/>
    <n v="7971.19"/>
    <s v="1210 - Day-Ahead Transmission"/>
    <n v="12"/>
    <m/>
    <s v="G0000117"/>
    <s v="PJM"/>
    <n v="0"/>
    <s v="2019-12-01"/>
    <s v="PJM_ER2789"/>
    <x v="0"/>
    <x v="0"/>
    <x v="0"/>
    <x v="0"/>
  </r>
  <r>
    <n v="2019"/>
    <s v="117"/>
    <s v="4470126"/>
    <m/>
    <n v="-10544.27"/>
    <s v="1210 - Day-Ahead Transmission"/>
    <n v="12"/>
    <m/>
    <s v="G0000117"/>
    <s v="PJM"/>
    <n v="0"/>
    <s v="2019-12-31"/>
    <s v="PJM_A_2794"/>
    <x v="0"/>
    <x v="0"/>
    <x v="0"/>
    <x v="0"/>
  </r>
  <r>
    <n v="2019"/>
    <s v="117"/>
    <s v="4470126"/>
    <m/>
    <n v="-67.27"/>
    <s v="1210 - Day-Ahead Transmission"/>
    <n v="12"/>
    <m/>
    <s v="G0000117"/>
    <s v="PJM"/>
    <n v="0"/>
    <s v="2019-12-31"/>
    <s v="PJM_E_6522"/>
    <x v="0"/>
    <x v="0"/>
    <x v="0"/>
    <x v="0"/>
  </r>
  <r>
    <n v="2019"/>
    <s v="117"/>
    <s v="4470126"/>
    <m/>
    <n v="249.89"/>
    <s v="1215 - Balancing Transmission"/>
    <n v="12"/>
    <m/>
    <s v="G0000117"/>
    <s v="PJM"/>
    <n v="0"/>
    <s v="2019-12-01"/>
    <s v="PJM_ER2789"/>
    <x v="0"/>
    <x v="0"/>
    <x v="0"/>
    <x v="0"/>
  </r>
  <r>
    <n v="2019"/>
    <s v="117"/>
    <s v="4470126"/>
    <m/>
    <n v="-771.79"/>
    <s v="1215 - Balancing Transmission"/>
    <n v="12"/>
    <m/>
    <s v="G0000117"/>
    <s v="PJM"/>
    <n v="0"/>
    <s v="2019-12-31"/>
    <s v="PJM_A_2794"/>
    <x v="0"/>
    <x v="0"/>
    <x v="0"/>
    <x v="0"/>
  </r>
  <r>
    <n v="2019"/>
    <s v="117"/>
    <s v="4470126"/>
    <m/>
    <n v="-216.75"/>
    <s v="1215 - Balancing Transmission"/>
    <n v="12"/>
    <m/>
    <s v="G0000117"/>
    <s v="PJM"/>
    <n v="0"/>
    <s v="2019-12-31"/>
    <s v="PJM_E_6522"/>
    <x v="0"/>
    <x v="0"/>
    <x v="0"/>
    <x v="0"/>
  </r>
  <r>
    <n v="2019"/>
    <s v="117"/>
    <s v="4470126"/>
    <m/>
    <n v="-0.1"/>
    <s v="1410 - Load Reconciliation for"/>
    <n v="12"/>
    <m/>
    <s v="G0000117"/>
    <s v="PJM"/>
    <n v="0"/>
    <s v="2019-12-31"/>
    <s v="PJM_A_2794"/>
    <x v="0"/>
    <x v="0"/>
    <x v="0"/>
    <x v="0"/>
  </r>
  <r>
    <n v="2019"/>
    <s v="117"/>
    <s v="4470126"/>
    <m/>
    <n v="-8460.85"/>
    <s v="2215 - Balancing Transmission"/>
    <n v="12"/>
    <m/>
    <s v="G0000117"/>
    <s v="PJM"/>
    <n v="0"/>
    <s v="2019-12-01"/>
    <s v="PJM_ER2789"/>
    <x v="0"/>
    <x v="0"/>
    <x v="0"/>
    <x v="0"/>
  </r>
  <r>
    <n v="2019"/>
    <s v="117"/>
    <s v="4470126"/>
    <m/>
    <n v="8505.27"/>
    <s v="2215 - Balancing Transmission"/>
    <n v="12"/>
    <m/>
    <s v="G0000117"/>
    <s v="PJM"/>
    <n v="0"/>
    <s v="2019-12-31"/>
    <s v="PJM_A_2794"/>
    <x v="0"/>
    <x v="0"/>
    <x v="0"/>
    <x v="0"/>
  </r>
  <r>
    <n v="2019"/>
    <s v="117"/>
    <s v="4470126"/>
    <m/>
    <n v="2106.83"/>
    <s v="2215 - Balancing Transmission"/>
    <n v="12"/>
    <m/>
    <s v="G0000117"/>
    <s v="PJM"/>
    <n v="0"/>
    <s v="2019-12-31"/>
    <s v="PJM_E_6522"/>
    <x v="0"/>
    <x v="0"/>
    <x v="0"/>
    <x v="0"/>
  </r>
  <r>
    <n v="2019"/>
    <s v="117"/>
    <s v="4470126"/>
    <m/>
    <n v="134.83000000000001"/>
    <s v="2215A - Balancing Transmission"/>
    <n v="12"/>
    <m/>
    <s v="G0000117"/>
    <s v="PJM"/>
    <n v="0"/>
    <s v="2019-12-31"/>
    <s v="PJM_A_2794"/>
    <x v="0"/>
    <x v="0"/>
    <x v="0"/>
    <x v="0"/>
  </r>
  <r>
    <n v="2019"/>
    <s v="117"/>
    <s v="4470127"/>
    <s v="413"/>
    <n v="-29753"/>
    <s v="Capacity Rev from WPCo"/>
    <n v="12"/>
    <m/>
    <s v="G0000117"/>
    <s v="PJM"/>
    <n v="0"/>
    <s v="2019-12-31"/>
    <s v="PJM_WCAP_A"/>
    <x v="1"/>
    <x v="0"/>
    <x v="0"/>
    <x v="0"/>
  </r>
  <r>
    <n v="2019"/>
    <s v="117"/>
    <s v="4470131"/>
    <m/>
    <n v="-12792.14"/>
    <s v="1200 - Day-Ahead Spot Market E"/>
    <n v="12"/>
    <s v="KWH"/>
    <s v="G0000117"/>
    <s v="PJM"/>
    <n v="-452789"/>
    <s v="2019-12-01"/>
    <s v="PJM_ER2789"/>
    <x v="0"/>
    <x v="0"/>
    <x v="0"/>
    <x v="0"/>
  </r>
  <r>
    <n v="2019"/>
    <s v="117"/>
    <s v="4470131"/>
    <m/>
    <n v="12780.18"/>
    <s v="1200 - Day-Ahead Spot Market E"/>
    <n v="12"/>
    <s v="KWH"/>
    <s v="G0000117"/>
    <s v="PJM"/>
    <n v="452369"/>
    <s v="2019-12-31"/>
    <s v="PJM_A_2794"/>
    <x v="0"/>
    <x v="0"/>
    <x v="0"/>
    <x v="0"/>
  </r>
  <r>
    <n v="2019"/>
    <s v="117"/>
    <s v="4470131"/>
    <m/>
    <n v="-351.56"/>
    <s v="1205 - Balancing Spot Market E"/>
    <n v="12"/>
    <s v="KWH"/>
    <s v="G0000117"/>
    <s v="PJM"/>
    <n v="-9586"/>
    <s v="2019-12-01"/>
    <s v="PJM_ER2789"/>
    <x v="0"/>
    <x v="0"/>
    <x v="0"/>
    <x v="0"/>
  </r>
  <r>
    <n v="2019"/>
    <s v="117"/>
    <s v="4470131"/>
    <m/>
    <n v="351.24"/>
    <s v="1205 - Balancing Spot Market E"/>
    <n v="12"/>
    <s v="KWH"/>
    <s v="G0000117"/>
    <s v="PJM"/>
    <n v="9571"/>
    <s v="2019-12-31"/>
    <s v="PJM_A_2794"/>
    <x v="0"/>
    <x v="0"/>
    <x v="0"/>
    <x v="0"/>
  </r>
  <r>
    <n v="2019"/>
    <s v="117"/>
    <s v="4470131"/>
    <m/>
    <n v="-515.76"/>
    <s v="1210 - Day-Ahead Transmission"/>
    <n v="12"/>
    <m/>
    <s v="G0000117"/>
    <s v="PJM"/>
    <n v="0"/>
    <s v="2019-12-01"/>
    <s v="PJM_ER2789"/>
    <x v="0"/>
    <x v="0"/>
    <x v="0"/>
    <x v="0"/>
  </r>
  <r>
    <n v="2019"/>
    <s v="117"/>
    <s v="4470131"/>
    <m/>
    <n v="515.36"/>
    <s v="1210 - Day-Ahead Transmission"/>
    <n v="12"/>
    <m/>
    <s v="G0000117"/>
    <s v="PJM"/>
    <n v="0"/>
    <s v="2019-12-31"/>
    <s v="PJM_A_2794"/>
    <x v="0"/>
    <x v="0"/>
    <x v="0"/>
    <x v="0"/>
  </r>
  <r>
    <n v="2019"/>
    <s v="117"/>
    <s v="4470131"/>
    <m/>
    <n v="-5.0999999999999996"/>
    <s v="1215 - Balancing Transmission"/>
    <n v="12"/>
    <m/>
    <s v="G0000117"/>
    <s v="PJM"/>
    <n v="0"/>
    <s v="2019-12-01"/>
    <s v="PJM_ER2789"/>
    <x v="0"/>
    <x v="0"/>
    <x v="0"/>
    <x v="0"/>
  </r>
  <r>
    <n v="2019"/>
    <s v="117"/>
    <s v="4470131"/>
    <m/>
    <n v="5.08"/>
    <s v="1215 - Balancing Transmission"/>
    <n v="12"/>
    <m/>
    <s v="G0000117"/>
    <s v="PJM"/>
    <n v="0"/>
    <s v="2019-12-31"/>
    <s v="PJM_A_2794"/>
    <x v="0"/>
    <x v="0"/>
    <x v="0"/>
    <x v="0"/>
  </r>
  <r>
    <n v="2019"/>
    <s v="117"/>
    <s v="4470131"/>
    <m/>
    <n v="34.51"/>
    <s v="1220 - Day-Ahead Transmission"/>
    <n v="12"/>
    <m/>
    <s v="G0000117"/>
    <s v="PJM"/>
    <n v="0"/>
    <s v="2019-12-01"/>
    <s v="PJM_ER2789"/>
    <x v="0"/>
    <x v="0"/>
    <x v="0"/>
    <x v="0"/>
  </r>
  <r>
    <n v="2019"/>
    <s v="117"/>
    <s v="4470131"/>
    <m/>
    <n v="-34.46"/>
    <s v="1220 - Day-Ahead Transmission"/>
    <n v="12"/>
    <m/>
    <s v="G0000117"/>
    <s v="PJM"/>
    <n v="0"/>
    <s v="2019-12-31"/>
    <s v="PJM_A_2794"/>
    <x v="0"/>
    <x v="0"/>
    <x v="0"/>
    <x v="0"/>
  </r>
  <r>
    <n v="2019"/>
    <s v="117"/>
    <s v="4470131"/>
    <m/>
    <n v="4.55"/>
    <s v="1225 - Balancing Transmission"/>
    <n v="12"/>
    <m/>
    <s v="G0000117"/>
    <s v="PJM"/>
    <n v="0"/>
    <s v="2019-12-01"/>
    <s v="PJM_ER2789"/>
    <x v="0"/>
    <x v="0"/>
    <x v="0"/>
    <x v="0"/>
  </r>
  <r>
    <n v="2019"/>
    <s v="117"/>
    <s v="4470131"/>
    <m/>
    <n v="-4.54"/>
    <s v="1225 - Balancing Transmission"/>
    <n v="12"/>
    <m/>
    <s v="G0000117"/>
    <s v="PJM"/>
    <n v="0"/>
    <s v="2019-12-31"/>
    <s v="PJM_A_2794"/>
    <x v="0"/>
    <x v="0"/>
    <x v="0"/>
    <x v="0"/>
  </r>
  <r>
    <n v="2019"/>
    <s v="117"/>
    <s v="4470131"/>
    <m/>
    <n v="5.89"/>
    <s v="1230 - Inadvertent Interchange"/>
    <n v="12"/>
    <m/>
    <s v="G0000117"/>
    <s v="PJM"/>
    <n v="0"/>
    <s v="2019-12-01"/>
    <s v="PJM_ER2789"/>
    <x v="0"/>
    <x v="0"/>
    <x v="0"/>
    <x v="0"/>
  </r>
  <r>
    <n v="2019"/>
    <s v="117"/>
    <s v="4470131"/>
    <m/>
    <n v="-5.89"/>
    <s v="1230 - Inadvertent Interchange"/>
    <n v="12"/>
    <m/>
    <s v="G0000117"/>
    <s v="PJM"/>
    <n v="0"/>
    <s v="2019-12-31"/>
    <s v="PJM_A_2794"/>
    <x v="0"/>
    <x v="0"/>
    <x v="0"/>
    <x v="0"/>
  </r>
  <r>
    <n v="2019"/>
    <s v="117"/>
    <s v="4470131"/>
    <m/>
    <n v="0.05"/>
    <s v="1242 - Day-Ahead Load Response"/>
    <n v="12"/>
    <m/>
    <s v="G0000117"/>
    <s v="PJM"/>
    <n v="0"/>
    <s v="2019-12-31"/>
    <s v="PJM_A_2794"/>
    <x v="0"/>
    <x v="0"/>
    <x v="0"/>
    <x v="0"/>
  </r>
  <r>
    <n v="2019"/>
    <s v="117"/>
    <s v="4470131"/>
    <m/>
    <n v="3.3"/>
    <s v="1250 - Meter Error Correction"/>
    <n v="12"/>
    <m/>
    <s v="G0000117"/>
    <s v="PJM"/>
    <n v="0"/>
    <s v="2019-12-31"/>
    <s v="PJM_A_2794"/>
    <x v="0"/>
    <x v="0"/>
    <x v="0"/>
    <x v="0"/>
  </r>
  <r>
    <n v="2019"/>
    <s v="117"/>
    <s v="4470131"/>
    <m/>
    <n v="-3.27"/>
    <s v="1250A - Adj. to Meter Error Co"/>
    <n v="12"/>
    <m/>
    <s v="G0000117"/>
    <s v="PJM"/>
    <n v="0"/>
    <s v="2019-12-31"/>
    <s v="PJM_A_2794"/>
    <x v="0"/>
    <x v="0"/>
    <x v="0"/>
    <x v="0"/>
  </r>
  <r>
    <n v="2019"/>
    <s v="117"/>
    <s v="4470131"/>
    <m/>
    <n v="-83.94"/>
    <s v="1301 - Schedule 9-1: Control A"/>
    <n v="12"/>
    <m/>
    <s v="G0000117"/>
    <s v="PJM"/>
    <n v="0"/>
    <s v="2019-12-01"/>
    <s v="PJM_ER2789"/>
    <x v="0"/>
    <x v="0"/>
    <x v="0"/>
    <x v="0"/>
  </r>
  <r>
    <n v="2019"/>
    <s v="117"/>
    <s v="4470131"/>
    <m/>
    <n v="100.21"/>
    <s v="1301 - Schedule 9-1: Control A"/>
    <n v="12"/>
    <m/>
    <s v="G0000117"/>
    <s v="PJM"/>
    <n v="0"/>
    <s v="2019-12-31"/>
    <s v="PJM_A_2794"/>
    <x v="0"/>
    <x v="0"/>
    <x v="0"/>
    <x v="0"/>
  </r>
  <r>
    <n v="2019"/>
    <s v="117"/>
    <s v="4470131"/>
    <m/>
    <n v="-21.24"/>
    <s v="1303 - Schedule 9-3: Market Su"/>
    <n v="12"/>
    <m/>
    <s v="G0000117"/>
    <s v="PJM"/>
    <n v="0"/>
    <s v="2019-12-01"/>
    <s v="PJM_ER2789"/>
    <x v="0"/>
    <x v="0"/>
    <x v="0"/>
    <x v="0"/>
  </r>
  <r>
    <n v="2019"/>
    <s v="117"/>
    <s v="4470131"/>
    <m/>
    <n v="25.36"/>
    <s v="1303 - Schedule 9-3: Market Su"/>
    <n v="12"/>
    <m/>
    <s v="G0000117"/>
    <s v="PJM"/>
    <n v="0"/>
    <s v="2019-12-31"/>
    <s v="PJM_A_2794"/>
    <x v="0"/>
    <x v="0"/>
    <x v="0"/>
    <x v="0"/>
  </r>
  <r>
    <n v="2019"/>
    <s v="117"/>
    <s v="4470131"/>
    <m/>
    <n v="-0.75"/>
    <s v="1304 - Schedule 9-4: Regulatio"/>
    <n v="12"/>
    <m/>
    <s v="G0000117"/>
    <s v="PJM"/>
    <n v="0"/>
    <s v="2019-12-01"/>
    <s v="PJM_ER2789"/>
    <x v="0"/>
    <x v="0"/>
    <x v="0"/>
    <x v="0"/>
  </r>
  <r>
    <n v="2019"/>
    <s v="117"/>
    <s v="4470131"/>
    <m/>
    <n v="0.9"/>
    <s v="1304 - Schedule 9-4: Regulatio"/>
    <n v="12"/>
    <m/>
    <s v="G0000117"/>
    <s v="PJM"/>
    <n v="0"/>
    <s v="2019-12-31"/>
    <s v="PJM_A_2794"/>
    <x v="0"/>
    <x v="0"/>
    <x v="0"/>
    <x v="0"/>
  </r>
  <r>
    <n v="2019"/>
    <s v="117"/>
    <s v="4470131"/>
    <m/>
    <n v="-5.25"/>
    <s v="1305 - Schedule 9-5: Capacity"/>
    <n v="12"/>
    <m/>
    <s v="G0000117"/>
    <s v="PJM"/>
    <n v="0"/>
    <s v="2019-12-01"/>
    <s v="PJM_ER2789"/>
    <x v="0"/>
    <x v="0"/>
    <x v="0"/>
    <x v="0"/>
  </r>
  <r>
    <n v="2019"/>
    <s v="117"/>
    <s v="4470131"/>
    <m/>
    <n v="6.3"/>
    <s v="1305 - Schedule 9-5: Capacity"/>
    <n v="12"/>
    <m/>
    <s v="G0000117"/>
    <s v="PJM"/>
    <n v="0"/>
    <s v="2019-12-31"/>
    <s v="PJM_A_2794"/>
    <x v="0"/>
    <x v="0"/>
    <x v="0"/>
    <x v="0"/>
  </r>
  <r>
    <n v="2019"/>
    <s v="117"/>
    <s v="4470131"/>
    <m/>
    <n v="1.48"/>
    <s v="1307 - Schedule 9-3 Offset: Ma"/>
    <n v="12"/>
    <m/>
    <s v="G0000117"/>
    <s v="PJM"/>
    <n v="0"/>
    <s v="2019-12-01"/>
    <s v="PJM_ER2789"/>
    <x v="0"/>
    <x v="0"/>
    <x v="0"/>
    <x v="0"/>
  </r>
  <r>
    <n v="2019"/>
    <s v="117"/>
    <s v="4470131"/>
    <m/>
    <n v="-1.78"/>
    <s v="1307 - Schedule 9-3 Offset: Ma"/>
    <n v="12"/>
    <m/>
    <s v="G0000117"/>
    <s v="PJM"/>
    <n v="0"/>
    <s v="2019-12-31"/>
    <s v="PJM_A_2794"/>
    <x v="0"/>
    <x v="0"/>
    <x v="0"/>
    <x v="0"/>
  </r>
  <r>
    <n v="2019"/>
    <s v="117"/>
    <s v="4470131"/>
    <m/>
    <n v="18.77"/>
    <s v="1308 - Schedule 9-1: Control A"/>
    <n v="12"/>
    <m/>
    <s v="G0000117"/>
    <s v="PJM"/>
    <n v="0"/>
    <s v="2019-12-01"/>
    <s v="PJM_ER2789"/>
    <x v="0"/>
    <x v="0"/>
    <x v="0"/>
    <x v="0"/>
  </r>
  <r>
    <n v="2019"/>
    <s v="117"/>
    <s v="4470131"/>
    <m/>
    <n v="-22.43"/>
    <s v="1308 - Schedule 9-1: Control A"/>
    <n v="12"/>
    <m/>
    <s v="G0000117"/>
    <s v="PJM"/>
    <n v="0"/>
    <s v="2019-12-31"/>
    <s v="PJM_A_2794"/>
    <x v="0"/>
    <x v="0"/>
    <x v="0"/>
    <x v="0"/>
  </r>
  <r>
    <n v="2019"/>
    <s v="117"/>
    <s v="4470131"/>
    <m/>
    <n v="4.38"/>
    <s v="1310 - Schedule 9-3: Market Su"/>
    <n v="12"/>
    <m/>
    <s v="G0000117"/>
    <s v="PJM"/>
    <n v="0"/>
    <s v="2019-12-01"/>
    <s v="PJM_ER2789"/>
    <x v="0"/>
    <x v="0"/>
    <x v="0"/>
    <x v="0"/>
  </r>
  <r>
    <n v="2019"/>
    <s v="117"/>
    <s v="4470131"/>
    <m/>
    <n v="-5.23"/>
    <s v="1310 - Schedule 9-3: Market Su"/>
    <n v="12"/>
    <m/>
    <s v="G0000117"/>
    <s v="PJM"/>
    <n v="0"/>
    <s v="2019-12-31"/>
    <s v="PJM_A_2794"/>
    <x v="0"/>
    <x v="0"/>
    <x v="0"/>
    <x v="0"/>
  </r>
  <r>
    <n v="2019"/>
    <s v="117"/>
    <s v="4470131"/>
    <m/>
    <n v="0.25"/>
    <s v="1311 - Schedule 9-4: Regulatio"/>
    <n v="12"/>
    <m/>
    <s v="G0000117"/>
    <s v="PJM"/>
    <n v="0"/>
    <s v="2019-12-01"/>
    <s v="PJM_ER2789"/>
    <x v="0"/>
    <x v="0"/>
    <x v="0"/>
    <x v="0"/>
  </r>
  <r>
    <n v="2019"/>
    <s v="117"/>
    <s v="4470131"/>
    <m/>
    <n v="-0.3"/>
    <s v="1311 - Schedule 9-4: Regulatio"/>
    <n v="12"/>
    <m/>
    <s v="G0000117"/>
    <s v="PJM"/>
    <n v="0"/>
    <s v="2019-12-31"/>
    <s v="PJM_A_2794"/>
    <x v="0"/>
    <x v="0"/>
    <x v="0"/>
    <x v="0"/>
  </r>
  <r>
    <n v="2019"/>
    <s v="117"/>
    <s v="4470131"/>
    <m/>
    <n v="1"/>
    <s v="1312 - Schedule 9-5: Capacity"/>
    <n v="12"/>
    <m/>
    <s v="G0000117"/>
    <s v="PJM"/>
    <n v="0"/>
    <s v="2019-12-01"/>
    <s v="PJM_ER2789"/>
    <x v="0"/>
    <x v="0"/>
    <x v="0"/>
    <x v="0"/>
  </r>
  <r>
    <n v="2019"/>
    <s v="117"/>
    <s v="4470131"/>
    <m/>
    <n v="-1.2"/>
    <s v="1312 - Schedule 9-5: Capacity"/>
    <n v="12"/>
    <m/>
    <s v="G0000117"/>
    <s v="PJM"/>
    <n v="0"/>
    <s v="2019-12-31"/>
    <s v="PJM_A_2794"/>
    <x v="0"/>
    <x v="0"/>
    <x v="0"/>
    <x v="0"/>
  </r>
  <r>
    <n v="2019"/>
    <s v="117"/>
    <s v="4470131"/>
    <m/>
    <n v="-1.48"/>
    <s v="1313 - Schedule 9-PJMSettlemen"/>
    <n v="12"/>
    <m/>
    <s v="G0000117"/>
    <s v="PJM"/>
    <n v="0"/>
    <s v="2019-12-01"/>
    <s v="PJM_ER2789"/>
    <x v="0"/>
    <x v="0"/>
    <x v="0"/>
    <x v="0"/>
  </r>
  <r>
    <n v="2019"/>
    <s v="117"/>
    <s v="4470131"/>
    <m/>
    <n v="1.78"/>
    <s v="1313 - Schedule 9-PJMSettlemen"/>
    <n v="12"/>
    <m/>
    <s v="G0000117"/>
    <s v="PJM"/>
    <n v="0"/>
    <s v="2019-12-31"/>
    <s v="PJM_A_2794"/>
    <x v="0"/>
    <x v="0"/>
    <x v="0"/>
    <x v="0"/>
  </r>
  <r>
    <n v="2019"/>
    <s v="117"/>
    <s v="4470131"/>
    <m/>
    <n v="-2.21"/>
    <s v="1314 - Schedule 9-Market Monit"/>
    <n v="12"/>
    <m/>
    <s v="G0000117"/>
    <s v="PJM"/>
    <n v="0"/>
    <s v="2019-12-01"/>
    <s v="PJM_ER2789"/>
    <x v="0"/>
    <x v="0"/>
    <x v="0"/>
    <x v="0"/>
  </r>
  <r>
    <n v="2019"/>
    <s v="117"/>
    <s v="4470131"/>
    <m/>
    <n v="2.64"/>
    <s v="1314 - Schedule 9-Market Monit"/>
    <n v="12"/>
    <m/>
    <s v="G0000117"/>
    <s v="PJM"/>
    <n v="0"/>
    <s v="2019-12-31"/>
    <s v="PJM_A_2794"/>
    <x v="0"/>
    <x v="0"/>
    <x v="0"/>
    <x v="0"/>
  </r>
  <r>
    <n v="2019"/>
    <s v="117"/>
    <s v="4470131"/>
    <m/>
    <n v="-30.17"/>
    <s v="1315 - Schedule 9-FERC: FERC A"/>
    <n v="12"/>
    <m/>
    <s v="G0000117"/>
    <s v="PJM"/>
    <n v="0"/>
    <s v="2019-12-01"/>
    <s v="PJM_ER2789"/>
    <x v="0"/>
    <x v="0"/>
    <x v="0"/>
    <x v="0"/>
  </r>
  <r>
    <n v="2019"/>
    <s v="117"/>
    <s v="4470131"/>
    <m/>
    <n v="36.049999999999997"/>
    <s v="1315 - Schedule 9-FERC: FERC A"/>
    <n v="12"/>
    <m/>
    <s v="G0000117"/>
    <s v="PJM"/>
    <n v="0"/>
    <s v="2019-12-31"/>
    <s v="PJM_A_2794"/>
    <x v="0"/>
    <x v="0"/>
    <x v="0"/>
    <x v="0"/>
  </r>
  <r>
    <n v="2019"/>
    <s v="117"/>
    <s v="4470131"/>
    <m/>
    <n v="-0.25"/>
    <s v="1316 - Schedule 9-OPSI: Organi"/>
    <n v="12"/>
    <m/>
    <s v="G0000117"/>
    <s v="PJM"/>
    <n v="0"/>
    <s v="2019-12-01"/>
    <s v="PJM_ER2789"/>
    <x v="0"/>
    <x v="0"/>
    <x v="0"/>
    <x v="0"/>
  </r>
  <r>
    <n v="2019"/>
    <s v="117"/>
    <s v="4470131"/>
    <m/>
    <n v="0.3"/>
    <s v="1316 - Schedule 9-OPSI: Organi"/>
    <n v="12"/>
    <m/>
    <s v="G0000117"/>
    <s v="PJM"/>
    <n v="0"/>
    <s v="2019-12-31"/>
    <s v="PJM_A_2794"/>
    <x v="0"/>
    <x v="0"/>
    <x v="0"/>
    <x v="0"/>
  </r>
  <r>
    <n v="2019"/>
    <s v="117"/>
    <s v="4470131"/>
    <m/>
    <n v="-5.65"/>
    <s v="1317 - Schedule 10-NERC: North"/>
    <n v="12"/>
    <m/>
    <s v="G0000117"/>
    <s v="PJM"/>
    <n v="0"/>
    <s v="2019-12-01"/>
    <s v="PJM_ER2789"/>
    <x v="0"/>
    <x v="0"/>
    <x v="0"/>
    <x v="0"/>
  </r>
  <r>
    <n v="2019"/>
    <s v="117"/>
    <s v="4470131"/>
    <m/>
    <n v="6.73"/>
    <s v="1317 - Schedule 10-NERC: North"/>
    <n v="12"/>
    <m/>
    <s v="G0000117"/>
    <s v="PJM"/>
    <n v="0"/>
    <s v="2019-12-31"/>
    <s v="PJM_A_2794"/>
    <x v="0"/>
    <x v="0"/>
    <x v="0"/>
    <x v="0"/>
  </r>
  <r>
    <n v="2019"/>
    <s v="117"/>
    <s v="4470131"/>
    <m/>
    <n v="-8.68"/>
    <s v="1318 - Schedule 10-RFC: Reliab"/>
    <n v="12"/>
    <m/>
    <s v="G0000117"/>
    <s v="PJM"/>
    <n v="0"/>
    <s v="2019-12-01"/>
    <s v="PJM_ER2789"/>
    <x v="0"/>
    <x v="0"/>
    <x v="0"/>
    <x v="0"/>
  </r>
  <r>
    <n v="2019"/>
    <s v="117"/>
    <s v="4470131"/>
    <m/>
    <n v="10.37"/>
    <s v="1318 - Schedule 10-RFC: Reliab"/>
    <n v="12"/>
    <m/>
    <s v="G0000117"/>
    <s v="PJM"/>
    <n v="0"/>
    <s v="2019-12-31"/>
    <s v="PJM_A_2794"/>
    <x v="0"/>
    <x v="0"/>
    <x v="0"/>
    <x v="0"/>
  </r>
  <r>
    <n v="2019"/>
    <s v="117"/>
    <s v="4470131"/>
    <m/>
    <n v="-0.24"/>
    <s v="1319 - Schedule 9-CAPS: Consum"/>
    <n v="12"/>
    <m/>
    <s v="G0000117"/>
    <s v="PJM"/>
    <n v="0"/>
    <s v="2019-12-01"/>
    <s v="PJM_ER2789"/>
    <x v="0"/>
    <x v="0"/>
    <x v="0"/>
    <x v="0"/>
  </r>
  <r>
    <n v="2019"/>
    <s v="117"/>
    <s v="4470131"/>
    <m/>
    <n v="0.28999999999999998"/>
    <s v="1319 - Schedule 9-CAPS: Consum"/>
    <n v="12"/>
    <m/>
    <s v="G0000117"/>
    <s v="PJM"/>
    <n v="0"/>
    <s v="2019-12-31"/>
    <s v="PJM_A_2794"/>
    <x v="0"/>
    <x v="0"/>
    <x v="0"/>
    <x v="0"/>
  </r>
  <r>
    <n v="2019"/>
    <s v="117"/>
    <s v="4470131"/>
    <m/>
    <n v="-24.21"/>
    <s v="1320 - Transmission Owner Sche"/>
    <n v="12"/>
    <m/>
    <s v="G0000117"/>
    <s v="PJM"/>
    <n v="0"/>
    <s v="2019-12-01"/>
    <s v="PJM_ER2789"/>
    <x v="0"/>
    <x v="0"/>
    <x v="0"/>
    <x v="0"/>
  </r>
  <r>
    <n v="2019"/>
    <s v="117"/>
    <s v="4470131"/>
    <m/>
    <n v="24.2"/>
    <s v="1320 - Transmission Owner Sche"/>
    <n v="12"/>
    <m/>
    <s v="G0000117"/>
    <s v="PJM"/>
    <n v="0"/>
    <s v="2019-12-31"/>
    <s v="PJM_A_2794"/>
    <x v="0"/>
    <x v="0"/>
    <x v="0"/>
    <x v="0"/>
  </r>
  <r>
    <n v="2019"/>
    <s v="117"/>
    <s v="4470131"/>
    <m/>
    <n v="-27.04"/>
    <s v="1330 - Reactive Supply and Vol"/>
    <n v="12"/>
    <m/>
    <s v="G0000117"/>
    <s v="PJM"/>
    <n v="0"/>
    <s v="2019-12-01"/>
    <s v="PJM_ER2789"/>
    <x v="0"/>
    <x v="0"/>
    <x v="0"/>
    <x v="0"/>
  </r>
  <r>
    <n v="2019"/>
    <s v="117"/>
    <s v="4470131"/>
    <m/>
    <n v="27.04"/>
    <s v="1330 - Reactive Supply and Vol"/>
    <n v="12"/>
    <m/>
    <s v="G0000117"/>
    <s v="PJM"/>
    <n v="0"/>
    <s v="2019-12-31"/>
    <s v="PJM_A_2794"/>
    <x v="0"/>
    <x v="0"/>
    <x v="0"/>
    <x v="0"/>
  </r>
  <r>
    <n v="2019"/>
    <s v="117"/>
    <s v="4470131"/>
    <m/>
    <n v="-3.61"/>
    <s v="1330A - Adj. to Reactive Suppl"/>
    <n v="12"/>
    <m/>
    <s v="G0000117"/>
    <s v="PJM"/>
    <n v="0"/>
    <s v="2019-12-31"/>
    <s v="PJM_A_2794"/>
    <x v="0"/>
    <x v="0"/>
    <x v="0"/>
    <x v="0"/>
  </r>
  <r>
    <n v="2019"/>
    <s v="117"/>
    <s v="4470131"/>
    <m/>
    <n v="-51.64"/>
    <s v="1340 - Regulation and Frequenc"/>
    <n v="12"/>
    <m/>
    <s v="G0000117"/>
    <s v="PJM"/>
    <n v="0"/>
    <s v="2019-12-01"/>
    <s v="PJM_ER2789"/>
    <x v="0"/>
    <x v="0"/>
    <x v="0"/>
    <x v="0"/>
  </r>
  <r>
    <n v="2019"/>
    <s v="117"/>
    <s v="4470131"/>
    <m/>
    <n v="60.59"/>
    <s v="1340 - Regulation and Frequenc"/>
    <n v="12"/>
    <m/>
    <s v="G0000117"/>
    <s v="PJM"/>
    <n v="0"/>
    <s v="2019-12-31"/>
    <s v="PJM_A_2794"/>
    <x v="0"/>
    <x v="0"/>
    <x v="0"/>
    <x v="0"/>
  </r>
  <r>
    <n v="2019"/>
    <s v="117"/>
    <s v="4470131"/>
    <m/>
    <n v="0.02"/>
    <s v="1340A - Adj. to Regulation and"/>
    <n v="12"/>
    <m/>
    <s v="G0000117"/>
    <s v="PJM"/>
    <n v="0"/>
    <s v="2019-12-31"/>
    <s v="PJM_A_2794"/>
    <x v="0"/>
    <x v="0"/>
    <x v="0"/>
    <x v="0"/>
  </r>
  <r>
    <n v="2019"/>
    <s v="117"/>
    <s v="4470131"/>
    <m/>
    <n v="-14.87"/>
    <s v="1360 - Synchronized Reserve Ti"/>
    <n v="12"/>
    <m/>
    <s v="G0000117"/>
    <s v="PJM"/>
    <n v="0"/>
    <s v="2019-12-01"/>
    <s v="PJM_ER2789"/>
    <x v="0"/>
    <x v="0"/>
    <x v="0"/>
    <x v="0"/>
  </r>
  <r>
    <n v="2019"/>
    <s v="117"/>
    <s v="4470131"/>
    <m/>
    <n v="16.260000000000002"/>
    <s v="1360 - Synchronized Reserve Ti"/>
    <n v="12"/>
    <m/>
    <s v="G0000117"/>
    <s v="PJM"/>
    <n v="0"/>
    <s v="2019-12-31"/>
    <s v="PJM_A_2794"/>
    <x v="0"/>
    <x v="0"/>
    <x v="0"/>
    <x v="0"/>
  </r>
  <r>
    <n v="2019"/>
    <s v="117"/>
    <s v="4470131"/>
    <m/>
    <n v="-10.58"/>
    <s v="1362 - Non-Synchronized Reserv"/>
    <n v="12"/>
    <m/>
    <s v="G0000117"/>
    <s v="PJM"/>
    <n v="0"/>
    <s v="2019-12-01"/>
    <s v="PJM_ER2789"/>
    <x v="0"/>
    <x v="0"/>
    <x v="0"/>
    <x v="0"/>
  </r>
  <r>
    <n v="2019"/>
    <s v="117"/>
    <s v="4470131"/>
    <m/>
    <n v="10.96"/>
    <s v="1362 - Non-Synchronized Reserv"/>
    <n v="12"/>
    <m/>
    <s v="G0000117"/>
    <s v="PJM"/>
    <n v="0"/>
    <s v="2019-12-31"/>
    <s v="PJM_A_2794"/>
    <x v="0"/>
    <x v="0"/>
    <x v="0"/>
    <x v="0"/>
  </r>
  <r>
    <n v="2019"/>
    <s v="117"/>
    <s v="4470131"/>
    <m/>
    <n v="-0.03"/>
    <s v="1362A - Non-Synchronized Reser"/>
    <n v="12"/>
    <m/>
    <s v="G0000117"/>
    <s v="PJM"/>
    <n v="0"/>
    <s v="2019-12-31"/>
    <s v="PJM_A_2794"/>
    <x v="0"/>
    <x v="0"/>
    <x v="0"/>
    <x v="0"/>
  </r>
  <r>
    <n v="2019"/>
    <s v="117"/>
    <s v="4470131"/>
    <m/>
    <n v="-1.48"/>
    <s v="1365 - Day-Ahead Scheduling Re"/>
    <n v="12"/>
    <m/>
    <s v="G0000117"/>
    <s v="PJM"/>
    <n v="0"/>
    <s v="2019-12-01"/>
    <s v="PJM_ER2789"/>
    <x v="0"/>
    <x v="0"/>
    <x v="0"/>
    <x v="0"/>
  </r>
  <r>
    <n v="2019"/>
    <s v="117"/>
    <s v="4470131"/>
    <m/>
    <n v="1.49"/>
    <s v="1365 - Day-Ahead Scheduling Re"/>
    <n v="12"/>
    <m/>
    <s v="G0000117"/>
    <s v="PJM"/>
    <n v="0"/>
    <s v="2019-12-31"/>
    <s v="PJM_A_2794"/>
    <x v="0"/>
    <x v="0"/>
    <x v="0"/>
    <x v="0"/>
  </r>
  <r>
    <n v="2019"/>
    <s v="117"/>
    <s v="4470131"/>
    <m/>
    <n v="1.53"/>
    <s v="1365A - Adj. to Day-ahead Sche"/>
    <n v="12"/>
    <m/>
    <s v="G0000117"/>
    <s v="PJM"/>
    <n v="0"/>
    <s v="2019-12-31"/>
    <s v="PJM_A_2794"/>
    <x v="0"/>
    <x v="0"/>
    <x v="0"/>
    <x v="0"/>
  </r>
  <r>
    <n v="2019"/>
    <s v="117"/>
    <s v="4470131"/>
    <m/>
    <n v="-5.77"/>
    <s v="1370 - Day-Ahead Operating Res"/>
    <n v="12"/>
    <m/>
    <s v="G0000117"/>
    <s v="PJM"/>
    <n v="0"/>
    <s v="2019-12-01"/>
    <s v="PJM_ER2789"/>
    <x v="0"/>
    <x v="0"/>
    <x v="0"/>
    <x v="0"/>
  </r>
  <r>
    <n v="2019"/>
    <s v="117"/>
    <s v="4470131"/>
    <m/>
    <n v="1.35"/>
    <s v="1370 - Day-Ahead Operating Res"/>
    <n v="12"/>
    <m/>
    <s v="G0000117"/>
    <s v="PJM"/>
    <n v="0"/>
    <s v="2019-12-31"/>
    <s v="PJM_A_2794"/>
    <x v="0"/>
    <x v="0"/>
    <x v="0"/>
    <x v="0"/>
  </r>
  <r>
    <n v="2019"/>
    <s v="117"/>
    <s v="4470131"/>
    <m/>
    <n v="-18.23"/>
    <s v="1375 - Balancing Operating Res"/>
    <n v="12"/>
    <m/>
    <s v="G0000117"/>
    <s v="PJM"/>
    <n v="0"/>
    <s v="2019-12-01"/>
    <s v="PJM_ER2789"/>
    <x v="0"/>
    <x v="0"/>
    <x v="0"/>
    <x v="0"/>
  </r>
  <r>
    <n v="2019"/>
    <s v="117"/>
    <s v="4470131"/>
    <m/>
    <n v="19.010000000000002"/>
    <s v="1375 - Balancing Operating Res"/>
    <n v="12"/>
    <m/>
    <s v="G0000117"/>
    <s v="PJM"/>
    <n v="0"/>
    <s v="2019-12-31"/>
    <s v="PJM_A_2794"/>
    <x v="0"/>
    <x v="0"/>
    <x v="0"/>
    <x v="0"/>
  </r>
  <r>
    <n v="2019"/>
    <s v="117"/>
    <s v="4470131"/>
    <m/>
    <n v="-2.77"/>
    <s v="1375A - Adj. to Balancing Oper"/>
    <n v="12"/>
    <m/>
    <s v="G0000117"/>
    <s v="PJM"/>
    <n v="0"/>
    <s v="2019-12-31"/>
    <s v="PJM_A_2794"/>
    <x v="0"/>
    <x v="0"/>
    <x v="0"/>
    <x v="0"/>
  </r>
  <r>
    <n v="2019"/>
    <s v="117"/>
    <s v="4470131"/>
    <m/>
    <n v="-2.1"/>
    <s v="1380 - Black Start Service Cha"/>
    <n v="12"/>
    <m/>
    <s v="G0000117"/>
    <s v="PJM"/>
    <n v="0"/>
    <s v="2019-12-01"/>
    <s v="PJM_ER2789"/>
    <x v="0"/>
    <x v="0"/>
    <x v="0"/>
    <x v="0"/>
  </r>
  <r>
    <n v="2019"/>
    <s v="117"/>
    <s v="4470131"/>
    <m/>
    <n v="2.1"/>
    <s v="1380 - Black Start Service Cha"/>
    <n v="12"/>
    <m/>
    <s v="G0000117"/>
    <s v="PJM"/>
    <n v="0"/>
    <s v="2019-12-31"/>
    <s v="PJM_A_2794"/>
    <x v="0"/>
    <x v="0"/>
    <x v="0"/>
    <x v="0"/>
  </r>
  <r>
    <n v="2019"/>
    <s v="117"/>
    <s v="4470131"/>
    <m/>
    <n v="-132.6"/>
    <s v="1400 - Load Reconciliation for"/>
    <n v="12"/>
    <m/>
    <s v="G0000117"/>
    <s v="PJM"/>
    <n v="0"/>
    <s v="2019-12-01"/>
    <s v="PJM_ER2789"/>
    <x v="0"/>
    <x v="0"/>
    <x v="0"/>
    <x v="0"/>
  </r>
  <r>
    <n v="2019"/>
    <s v="117"/>
    <s v="4470131"/>
    <m/>
    <n v="132.6"/>
    <s v="1400 - Load Reconciliation for"/>
    <n v="12"/>
    <m/>
    <s v="G0000117"/>
    <s v="PJM"/>
    <n v="0"/>
    <s v="2019-12-31"/>
    <s v="PJM_A_2794"/>
    <x v="0"/>
    <x v="0"/>
    <x v="0"/>
    <x v="0"/>
  </r>
  <r>
    <n v="2019"/>
    <s v="117"/>
    <s v="4470131"/>
    <m/>
    <n v="9.7200000000000006"/>
    <s v="1400 - Load Reconciliation for"/>
    <n v="12"/>
    <m/>
    <s v="G0000117"/>
    <s v="PJM"/>
    <n v="0"/>
    <s v="2019-12-31"/>
    <s v="PJM_E_7756"/>
    <x v="0"/>
    <x v="0"/>
    <x v="0"/>
    <x v="0"/>
  </r>
  <r>
    <n v="2019"/>
    <s v="117"/>
    <s v="4470131"/>
    <m/>
    <n v="-14.1"/>
    <s v="1410 - Load Reconciliation for"/>
    <n v="12"/>
    <m/>
    <s v="G0000117"/>
    <s v="PJM"/>
    <n v="0"/>
    <s v="2019-12-01"/>
    <s v="PJM_ER2789"/>
    <x v="0"/>
    <x v="0"/>
    <x v="0"/>
    <x v="0"/>
  </r>
  <r>
    <n v="2019"/>
    <s v="117"/>
    <s v="4470131"/>
    <m/>
    <n v="14.1"/>
    <s v="1410 - Load Reconciliation for"/>
    <n v="12"/>
    <m/>
    <s v="G0000117"/>
    <s v="PJM"/>
    <n v="0"/>
    <s v="2019-12-31"/>
    <s v="PJM_A_2794"/>
    <x v="0"/>
    <x v="0"/>
    <x v="0"/>
    <x v="0"/>
  </r>
  <r>
    <n v="2019"/>
    <s v="117"/>
    <s v="4470131"/>
    <m/>
    <n v="0.68"/>
    <s v="1410 - Load Reconciliation for"/>
    <n v="12"/>
    <m/>
    <s v="G0000117"/>
    <s v="PJM"/>
    <n v="0"/>
    <s v="2019-12-31"/>
    <s v="PJM_E_7756"/>
    <x v="0"/>
    <x v="0"/>
    <x v="0"/>
    <x v="0"/>
  </r>
  <r>
    <n v="2019"/>
    <s v="117"/>
    <s v="4470131"/>
    <m/>
    <n v="0.3"/>
    <s v="1420 - Load Reconciliation for"/>
    <n v="12"/>
    <m/>
    <s v="G0000117"/>
    <s v="PJM"/>
    <n v="0"/>
    <s v="2019-12-01"/>
    <s v="PJM_ER2789"/>
    <x v="0"/>
    <x v="0"/>
    <x v="0"/>
    <x v="0"/>
  </r>
  <r>
    <n v="2019"/>
    <s v="117"/>
    <s v="4470131"/>
    <m/>
    <n v="-0.3"/>
    <s v="1420 - Load Reconciliation for"/>
    <n v="12"/>
    <m/>
    <s v="G0000117"/>
    <s v="PJM"/>
    <n v="0"/>
    <s v="2019-12-31"/>
    <s v="PJM_A_2794"/>
    <x v="0"/>
    <x v="0"/>
    <x v="0"/>
    <x v="0"/>
  </r>
  <r>
    <n v="2019"/>
    <s v="117"/>
    <s v="4470131"/>
    <m/>
    <n v="0.06"/>
    <s v="1420 - Load Reconciliation for"/>
    <n v="12"/>
    <m/>
    <s v="G0000117"/>
    <s v="PJM"/>
    <n v="0"/>
    <s v="2019-12-31"/>
    <s v="PJM_E_7756"/>
    <x v="0"/>
    <x v="0"/>
    <x v="0"/>
    <x v="0"/>
  </r>
  <r>
    <n v="2019"/>
    <s v="117"/>
    <s v="4470131"/>
    <m/>
    <n v="-1.2"/>
    <s v="1440 - Load Reconciliation for"/>
    <n v="12"/>
    <m/>
    <s v="G0000117"/>
    <s v="PJM"/>
    <n v="0"/>
    <s v="2019-12-01"/>
    <s v="PJM_ER2789"/>
    <x v="0"/>
    <x v="0"/>
    <x v="0"/>
    <x v="0"/>
  </r>
  <r>
    <n v="2019"/>
    <s v="117"/>
    <s v="4470131"/>
    <m/>
    <n v="1.2"/>
    <s v="1440 - Load Reconciliation for"/>
    <n v="12"/>
    <m/>
    <s v="G0000117"/>
    <s v="PJM"/>
    <n v="0"/>
    <s v="2019-12-31"/>
    <s v="PJM_A_2794"/>
    <x v="0"/>
    <x v="0"/>
    <x v="0"/>
    <x v="0"/>
  </r>
  <r>
    <n v="2019"/>
    <s v="117"/>
    <s v="4470131"/>
    <m/>
    <n v="0.1"/>
    <s v="1440 - Load Reconciliation for"/>
    <n v="12"/>
    <m/>
    <s v="G0000117"/>
    <s v="PJM"/>
    <n v="0"/>
    <s v="2019-12-31"/>
    <s v="PJM_E_7756"/>
    <x v="0"/>
    <x v="0"/>
    <x v="0"/>
    <x v="0"/>
  </r>
  <r>
    <n v="2019"/>
    <s v="117"/>
    <s v="4470131"/>
    <m/>
    <n v="-0.02"/>
    <s v="1441 - Load Reconciliation for"/>
    <n v="12"/>
    <m/>
    <s v="G0000117"/>
    <s v="PJM"/>
    <n v="0"/>
    <s v="2019-12-31"/>
    <s v="PJM_E_7756"/>
    <x v="0"/>
    <x v="0"/>
    <x v="0"/>
    <x v="0"/>
  </r>
  <r>
    <n v="2019"/>
    <s v="117"/>
    <s v="4470131"/>
    <m/>
    <n v="-0.3"/>
    <s v="1445 - Load Reconciliation for"/>
    <n v="12"/>
    <m/>
    <s v="G0000117"/>
    <s v="PJM"/>
    <n v="0"/>
    <s v="2019-12-01"/>
    <s v="PJM_ER2789"/>
    <x v="0"/>
    <x v="0"/>
    <x v="0"/>
    <x v="0"/>
  </r>
  <r>
    <n v="2019"/>
    <s v="117"/>
    <s v="4470131"/>
    <m/>
    <n v="0.3"/>
    <s v="1445 - Load Reconciliation for"/>
    <n v="12"/>
    <m/>
    <s v="G0000117"/>
    <s v="PJM"/>
    <n v="0"/>
    <s v="2019-12-31"/>
    <s v="PJM_A_2794"/>
    <x v="0"/>
    <x v="0"/>
    <x v="0"/>
    <x v="0"/>
  </r>
  <r>
    <n v="2019"/>
    <s v="117"/>
    <s v="4470131"/>
    <m/>
    <n v="0.02"/>
    <s v="1445 - Load Reconciliation for"/>
    <n v="12"/>
    <m/>
    <s v="G0000117"/>
    <s v="PJM"/>
    <n v="0"/>
    <s v="2019-12-31"/>
    <s v="PJM_E_7756"/>
    <x v="0"/>
    <x v="0"/>
    <x v="0"/>
    <x v="0"/>
  </r>
  <r>
    <n v="2019"/>
    <s v="117"/>
    <s v="4470131"/>
    <m/>
    <n v="-0.3"/>
    <s v="1450 - Load Reconciliation for"/>
    <n v="12"/>
    <m/>
    <s v="G0000117"/>
    <s v="PJM"/>
    <n v="0"/>
    <s v="2019-12-01"/>
    <s v="PJM_ER2789"/>
    <x v="0"/>
    <x v="0"/>
    <x v="0"/>
    <x v="0"/>
  </r>
  <r>
    <n v="2019"/>
    <s v="117"/>
    <s v="4470131"/>
    <m/>
    <n v="0.3"/>
    <s v="1450 - Load Reconciliation for"/>
    <n v="12"/>
    <m/>
    <s v="G0000117"/>
    <s v="PJM"/>
    <n v="0"/>
    <s v="2019-12-31"/>
    <s v="PJM_A_2794"/>
    <x v="0"/>
    <x v="0"/>
    <x v="0"/>
    <x v="0"/>
  </r>
  <r>
    <n v="2019"/>
    <s v="117"/>
    <s v="4470131"/>
    <m/>
    <n v="0.02"/>
    <s v="1450 - Load Reconciliation for"/>
    <n v="12"/>
    <m/>
    <s v="G0000117"/>
    <s v="PJM"/>
    <n v="0"/>
    <s v="2019-12-31"/>
    <s v="PJM_E_7756"/>
    <x v="0"/>
    <x v="0"/>
    <x v="0"/>
    <x v="0"/>
  </r>
  <r>
    <n v="2019"/>
    <s v="117"/>
    <s v="4470131"/>
    <m/>
    <n v="-0.6"/>
    <s v="1460 - Load Reconciliation for"/>
    <n v="12"/>
    <m/>
    <s v="G0000117"/>
    <s v="PJM"/>
    <n v="0"/>
    <s v="2019-12-01"/>
    <s v="PJM_ER2789"/>
    <x v="0"/>
    <x v="0"/>
    <x v="0"/>
    <x v="0"/>
  </r>
  <r>
    <n v="2019"/>
    <s v="117"/>
    <s v="4470131"/>
    <m/>
    <n v="0.6"/>
    <s v="1460 - Load Reconciliation for"/>
    <n v="12"/>
    <m/>
    <s v="G0000117"/>
    <s v="PJM"/>
    <n v="0"/>
    <s v="2019-12-31"/>
    <s v="PJM_A_2794"/>
    <x v="0"/>
    <x v="0"/>
    <x v="0"/>
    <x v="0"/>
  </r>
  <r>
    <n v="2019"/>
    <s v="117"/>
    <s v="4470131"/>
    <m/>
    <n v="0.08"/>
    <s v="1460 - Load Reconciliation for"/>
    <n v="12"/>
    <m/>
    <s v="G0000117"/>
    <s v="PJM"/>
    <n v="0"/>
    <s v="2019-12-31"/>
    <s v="PJM_E_7756"/>
    <x v="0"/>
    <x v="0"/>
    <x v="0"/>
    <x v="0"/>
  </r>
  <r>
    <n v="2019"/>
    <s v="117"/>
    <s v="4470131"/>
    <m/>
    <n v="-0.3"/>
    <s v="1470 - Load Reconciliation for"/>
    <n v="12"/>
    <m/>
    <s v="G0000117"/>
    <s v="PJM"/>
    <n v="0"/>
    <s v="2019-12-01"/>
    <s v="PJM_ER2789"/>
    <x v="0"/>
    <x v="0"/>
    <x v="0"/>
    <x v="0"/>
  </r>
  <r>
    <n v="2019"/>
    <s v="117"/>
    <s v="4470131"/>
    <m/>
    <n v="0.3"/>
    <s v="1470 - Load Reconciliation for"/>
    <n v="12"/>
    <m/>
    <s v="G0000117"/>
    <s v="PJM"/>
    <n v="0"/>
    <s v="2019-12-31"/>
    <s v="PJM_A_2794"/>
    <x v="0"/>
    <x v="0"/>
    <x v="0"/>
    <x v="0"/>
  </r>
  <r>
    <n v="2019"/>
    <s v="117"/>
    <s v="4470131"/>
    <m/>
    <n v="0.02"/>
    <s v="1470 - Load Reconciliation for"/>
    <n v="12"/>
    <m/>
    <s v="G0000117"/>
    <s v="PJM"/>
    <n v="0"/>
    <s v="2019-12-31"/>
    <s v="PJM_E_7756"/>
    <x v="0"/>
    <x v="0"/>
    <x v="0"/>
    <x v="0"/>
  </r>
  <r>
    <n v="2019"/>
    <s v="117"/>
    <s v="4470131"/>
    <m/>
    <n v="0.02"/>
    <s v="1475 - Load Reconciliation for"/>
    <n v="12"/>
    <m/>
    <s v="G0000117"/>
    <s v="PJM"/>
    <n v="0"/>
    <s v="2019-12-31"/>
    <s v="PJM_E_7756"/>
    <x v="0"/>
    <x v="0"/>
    <x v="0"/>
    <x v="0"/>
  </r>
  <r>
    <n v="2019"/>
    <s v="117"/>
    <s v="4470131"/>
    <m/>
    <n v="-5483.22"/>
    <s v="1610 - Locational Reliability"/>
    <n v="12"/>
    <m/>
    <s v="G0000117"/>
    <s v="PJM"/>
    <n v="0"/>
    <s v="2019-12-01"/>
    <s v="PJM_ER2789"/>
    <x v="0"/>
    <x v="0"/>
    <x v="0"/>
    <x v="0"/>
  </r>
  <r>
    <n v="2019"/>
    <s v="117"/>
    <s v="4470131"/>
    <m/>
    <n v="5478.06"/>
    <s v="1610 - Locational Reliability"/>
    <n v="12"/>
    <m/>
    <s v="G0000117"/>
    <s v="PJM"/>
    <n v="0"/>
    <s v="2019-12-31"/>
    <s v="PJM_A_2794"/>
    <x v="0"/>
    <x v="0"/>
    <x v="0"/>
    <x v="0"/>
  </r>
  <r>
    <n v="2019"/>
    <s v="117"/>
    <s v="4470131"/>
    <m/>
    <n v="4.2"/>
    <s v="2140 - Non-Firm Point-to-Point"/>
    <n v="12"/>
    <m/>
    <s v="G0000117"/>
    <s v="PJM"/>
    <n v="0"/>
    <s v="2019-12-01"/>
    <s v="PJM_ER2789"/>
    <x v="0"/>
    <x v="0"/>
    <x v="0"/>
    <x v="0"/>
  </r>
  <r>
    <n v="2019"/>
    <s v="117"/>
    <s v="4470131"/>
    <m/>
    <n v="-4.2"/>
    <s v="2140 - Non-Firm Point-to-Point"/>
    <n v="12"/>
    <m/>
    <s v="G0000117"/>
    <s v="PJM"/>
    <n v="0"/>
    <s v="2019-12-31"/>
    <s v="PJM_A_2794"/>
    <x v="0"/>
    <x v="0"/>
    <x v="0"/>
    <x v="0"/>
  </r>
  <r>
    <n v="2019"/>
    <s v="117"/>
    <s v="4470131"/>
    <m/>
    <n v="-0.65"/>
    <s v="2140A - Adj. to Non-Firm Point"/>
    <n v="12"/>
    <m/>
    <s v="G0000117"/>
    <s v="PJM"/>
    <n v="0"/>
    <s v="2019-12-31"/>
    <s v="PJM_A_2794"/>
    <x v="0"/>
    <x v="0"/>
    <x v="0"/>
    <x v="0"/>
  </r>
  <r>
    <n v="2019"/>
    <s v="117"/>
    <s v="4470131"/>
    <m/>
    <n v="-147.66"/>
    <s v="2215 - Balancing Transmission"/>
    <n v="12"/>
    <m/>
    <s v="G0000117"/>
    <s v="PJM"/>
    <n v="0"/>
    <s v="2019-12-01"/>
    <s v="PJM_ER2789"/>
    <x v="0"/>
    <x v="0"/>
    <x v="0"/>
    <x v="0"/>
  </r>
  <r>
    <n v="2019"/>
    <s v="117"/>
    <s v="4470131"/>
    <m/>
    <n v="149.68"/>
    <s v="2215 - Balancing Transmission"/>
    <n v="12"/>
    <m/>
    <s v="G0000117"/>
    <s v="PJM"/>
    <n v="0"/>
    <s v="2019-12-31"/>
    <s v="PJM_A_2794"/>
    <x v="0"/>
    <x v="0"/>
    <x v="0"/>
    <x v="0"/>
  </r>
  <r>
    <n v="2019"/>
    <s v="117"/>
    <s v="4470131"/>
    <m/>
    <n v="2.2000000000000002"/>
    <s v="2215A - Balancing Transmission"/>
    <n v="12"/>
    <m/>
    <s v="G0000117"/>
    <s v="PJM"/>
    <n v="0"/>
    <s v="2019-12-31"/>
    <s v="PJM_A_2794"/>
    <x v="0"/>
    <x v="0"/>
    <x v="0"/>
    <x v="0"/>
  </r>
  <r>
    <n v="2019"/>
    <s v="117"/>
    <s v="4470131"/>
    <m/>
    <n v="119.82"/>
    <s v="2220 - Transmission Losses Cre"/>
    <n v="12"/>
    <m/>
    <s v="G0000117"/>
    <s v="PJM"/>
    <n v="0"/>
    <s v="2019-12-01"/>
    <s v="PJM_ER2789"/>
    <x v="0"/>
    <x v="0"/>
    <x v="0"/>
    <x v="0"/>
  </r>
  <r>
    <n v="2019"/>
    <s v="117"/>
    <s v="4470131"/>
    <m/>
    <n v="-119.71"/>
    <s v="2220 - Transmission Losses Cre"/>
    <n v="12"/>
    <m/>
    <s v="G0000117"/>
    <s v="PJM"/>
    <n v="0"/>
    <s v="2019-12-31"/>
    <s v="PJM_A_2794"/>
    <x v="0"/>
    <x v="0"/>
    <x v="0"/>
    <x v="0"/>
  </r>
  <r>
    <n v="2019"/>
    <s v="117"/>
    <s v="4470131"/>
    <m/>
    <n v="0.02"/>
    <s v="2390 - Fuel Cost Policy Penalt"/>
    <n v="12"/>
    <m/>
    <s v="G0000117"/>
    <s v="PJM"/>
    <n v="0"/>
    <s v="2019-12-01"/>
    <s v="PJM_ER2789"/>
    <x v="0"/>
    <x v="0"/>
    <x v="0"/>
    <x v="0"/>
  </r>
  <r>
    <n v="2019"/>
    <s v="117"/>
    <s v="4470131"/>
    <m/>
    <n v="-7.0000000000000007E-2"/>
    <s v="2390 - Fuel Cost Policy Penalt"/>
    <n v="12"/>
    <m/>
    <s v="G0000117"/>
    <s v="PJM"/>
    <n v="0"/>
    <s v="2019-12-31"/>
    <s v="PJM_A_2794"/>
    <x v="0"/>
    <x v="0"/>
    <x v="0"/>
    <x v="0"/>
  </r>
  <r>
    <n v="2019"/>
    <s v="117"/>
    <s v="4470131"/>
    <m/>
    <n v="-0.05"/>
    <s v="2390A - Fuel Cost Policy Penal"/>
    <n v="12"/>
    <m/>
    <s v="G0000117"/>
    <s v="PJM"/>
    <n v="0"/>
    <s v="2019-12-31"/>
    <s v="PJM_A_2794"/>
    <x v="0"/>
    <x v="0"/>
    <x v="0"/>
    <x v="0"/>
  </r>
  <r>
    <n v="2019"/>
    <s v="117"/>
    <s v="4470131"/>
    <m/>
    <n v="-2.4"/>
    <s v="2415 - Balancing Transmission"/>
    <n v="12"/>
    <m/>
    <s v="G0000117"/>
    <s v="PJM"/>
    <n v="0"/>
    <s v="2019-12-01"/>
    <s v="PJM_ER2789"/>
    <x v="0"/>
    <x v="0"/>
    <x v="0"/>
    <x v="0"/>
  </r>
  <r>
    <n v="2019"/>
    <s v="117"/>
    <s v="4470131"/>
    <m/>
    <n v="2.4"/>
    <s v="2415 - Balancing Transmission"/>
    <n v="12"/>
    <m/>
    <s v="G0000117"/>
    <s v="PJM"/>
    <n v="0"/>
    <s v="2019-12-31"/>
    <s v="PJM_A_2794"/>
    <x v="0"/>
    <x v="0"/>
    <x v="0"/>
    <x v="0"/>
  </r>
  <r>
    <n v="2019"/>
    <s v="117"/>
    <s v="4470131"/>
    <m/>
    <n v="0.14000000000000001"/>
    <s v="2415 - Balancing Transmission"/>
    <n v="12"/>
    <m/>
    <s v="G0000117"/>
    <s v="PJM"/>
    <n v="0"/>
    <s v="2019-12-31"/>
    <s v="PJM_E_7756"/>
    <x v="0"/>
    <x v="0"/>
    <x v="0"/>
    <x v="0"/>
  </r>
  <r>
    <n v="2019"/>
    <s v="117"/>
    <s v="4470131"/>
    <m/>
    <n v="0.9"/>
    <s v="2420 - Load Reconciliation for"/>
    <n v="12"/>
    <m/>
    <s v="G0000117"/>
    <s v="PJM"/>
    <n v="0"/>
    <s v="2019-12-01"/>
    <s v="PJM_ER2789"/>
    <x v="0"/>
    <x v="0"/>
    <x v="0"/>
    <x v="0"/>
  </r>
  <r>
    <n v="2019"/>
    <s v="117"/>
    <s v="4470131"/>
    <m/>
    <n v="-0.9"/>
    <s v="2420 - Load Reconciliation for"/>
    <n v="12"/>
    <m/>
    <s v="G0000117"/>
    <s v="PJM"/>
    <n v="0"/>
    <s v="2019-12-31"/>
    <s v="PJM_A_2794"/>
    <x v="0"/>
    <x v="0"/>
    <x v="0"/>
    <x v="0"/>
  </r>
  <r>
    <n v="2019"/>
    <s v="117"/>
    <s v="4470131"/>
    <m/>
    <n v="-0.08"/>
    <s v="2420 - Load Reconciliation for"/>
    <n v="12"/>
    <m/>
    <s v="G0000117"/>
    <s v="PJM"/>
    <n v="0"/>
    <s v="2019-12-31"/>
    <s v="PJM_E_7756"/>
    <x v="0"/>
    <x v="0"/>
    <x v="0"/>
    <x v="0"/>
  </r>
  <r>
    <n v="2019"/>
    <s v="117"/>
    <s v="4470131"/>
    <m/>
    <n v="152.03"/>
    <s v="2510 - Auction Revenue Rights"/>
    <n v="12"/>
    <m/>
    <s v="G0000117"/>
    <s v="PJM"/>
    <n v="0"/>
    <s v="2019-12-01"/>
    <s v="PJM_ER2789"/>
    <x v="0"/>
    <x v="0"/>
    <x v="0"/>
    <x v="0"/>
  </r>
  <r>
    <n v="2019"/>
    <s v="117"/>
    <s v="4470131"/>
    <m/>
    <n v="-151.82"/>
    <s v="2510 - Auction Revenue Rights"/>
    <n v="12"/>
    <m/>
    <s v="G0000117"/>
    <s v="PJM"/>
    <n v="0"/>
    <s v="2019-12-31"/>
    <s v="PJM_A_2794"/>
    <x v="0"/>
    <x v="0"/>
    <x v="0"/>
    <x v="0"/>
  </r>
  <r>
    <n v="2019"/>
    <s v="117"/>
    <s v="4470131"/>
    <m/>
    <n v="2.7"/>
    <s v="2640 - ICTR for Transmission E"/>
    <n v="12"/>
    <m/>
    <s v="G0000117"/>
    <s v="PJM"/>
    <n v="0"/>
    <s v="2019-12-01"/>
    <s v="PJM_ER2789"/>
    <x v="0"/>
    <x v="0"/>
    <x v="0"/>
    <x v="0"/>
  </r>
  <r>
    <n v="2019"/>
    <s v="117"/>
    <s v="4470131"/>
    <m/>
    <n v="-2.7"/>
    <s v="2640 - ICTR for Transmission E"/>
    <n v="12"/>
    <m/>
    <s v="G0000117"/>
    <s v="PJM"/>
    <n v="0"/>
    <s v="2019-12-31"/>
    <s v="PJM_A_2794"/>
    <x v="0"/>
    <x v="0"/>
    <x v="0"/>
    <x v="0"/>
  </r>
  <r>
    <n v="2019"/>
    <s v="117"/>
    <s v="4470131"/>
    <m/>
    <n v="0.26"/>
    <s v="2661 - Capacity Resource Defic"/>
    <n v="12"/>
    <m/>
    <s v="G0000117"/>
    <s v="PJM"/>
    <n v="0"/>
    <s v="2019-12-01"/>
    <s v="PJM_ER2789"/>
    <x v="0"/>
    <x v="0"/>
    <x v="0"/>
    <x v="0"/>
  </r>
  <r>
    <n v="2019"/>
    <s v="117"/>
    <s v="4470131"/>
    <m/>
    <n v="-0.26"/>
    <s v="2661 - Capacity Resource Defic"/>
    <n v="12"/>
    <m/>
    <s v="G0000117"/>
    <s v="PJM"/>
    <n v="0"/>
    <s v="2019-12-31"/>
    <s v="PJM_A_2794"/>
    <x v="0"/>
    <x v="0"/>
    <x v="0"/>
    <x v="0"/>
  </r>
  <r>
    <n v="2019"/>
    <s v="117"/>
    <s v="4470131"/>
    <m/>
    <n v="0.02"/>
    <s v="PJM (PAR) Adjustments"/>
    <n v="12"/>
    <m/>
    <s v="G0000117"/>
    <s v="PJM"/>
    <n v="0"/>
    <s v="2019-12-31"/>
    <s v="PJMMISCPAR"/>
    <x v="0"/>
    <x v="0"/>
    <x v="0"/>
    <x v="0"/>
  </r>
  <r>
    <n v="2019"/>
    <s v="117"/>
    <s v="4470131"/>
    <m/>
    <n v="0"/>
    <s v="PJM (PAR) Adjustments"/>
    <n v="12"/>
    <s v="KWH"/>
    <s v="G0000117"/>
    <s v="PJM"/>
    <n v="-4786"/>
    <s v="2019-12-01"/>
    <s v="PJM_PAR_E"/>
    <x v="0"/>
    <x v="0"/>
    <x v="0"/>
    <x v="0"/>
  </r>
  <r>
    <n v="2019"/>
    <s v="117"/>
    <s v="4470131"/>
    <m/>
    <n v="0"/>
    <s v="PJM (PAR) Adjustments"/>
    <n v="12"/>
    <s v="KWH"/>
    <s v="G0000117"/>
    <s v="PJM"/>
    <n v="4781"/>
    <s v="2019-12-31"/>
    <s v="PJM_PAR_A"/>
    <x v="0"/>
    <x v="0"/>
    <x v="0"/>
    <x v="0"/>
  </r>
  <r>
    <n v="2019"/>
    <s v="117"/>
    <s v="4470131"/>
    <m/>
    <n v="0"/>
    <s v="PJM (PAR) Adjustments"/>
    <n v="12"/>
    <s v="KWH"/>
    <s v="G0000117"/>
    <s v="PJM"/>
    <n v="5792"/>
    <s v="2019-12-31"/>
    <s v="PJM_PAR_E"/>
    <x v="0"/>
    <x v="0"/>
    <x v="0"/>
    <x v="0"/>
  </r>
  <r>
    <n v="2019"/>
    <s v="117"/>
    <s v="4470143"/>
    <m/>
    <n v="7.8"/>
    <s v="Broker Comm - Actual"/>
    <n v="12"/>
    <m/>
    <s v="G0000117"/>
    <s v="AMRX2"/>
    <n v="0"/>
    <s v="2019-12-31"/>
    <s v="CA0420"/>
    <x v="0"/>
    <x v="0"/>
    <x v="1"/>
    <x v="0"/>
  </r>
  <r>
    <n v="2019"/>
    <s v="117"/>
    <s v="4470143"/>
    <m/>
    <n v="105.19"/>
    <s v="Broker Comm - Actual"/>
    <n v="12"/>
    <m/>
    <s v="G0000117"/>
    <s v="APBE2"/>
    <n v="0"/>
    <s v="2019-12-31"/>
    <s v="CA0420"/>
    <x v="0"/>
    <x v="0"/>
    <x v="2"/>
    <x v="0"/>
  </r>
  <r>
    <n v="2019"/>
    <s v="117"/>
    <s v="4470143"/>
    <m/>
    <n v="6.73"/>
    <s v="Broker Comm - Actual"/>
    <n v="12"/>
    <m/>
    <s v="G0000117"/>
    <s v="EVOF2"/>
    <n v="0"/>
    <s v="2019-12-31"/>
    <s v="CA0420"/>
    <x v="0"/>
    <x v="0"/>
    <x v="3"/>
    <x v="0"/>
  </r>
  <r>
    <n v="2019"/>
    <s v="117"/>
    <s v="4470143"/>
    <m/>
    <n v="6.01"/>
    <s v="Broker Comm - Actual"/>
    <n v="12"/>
    <m/>
    <s v="G0000117"/>
    <s v="ICET2"/>
    <n v="0"/>
    <s v="2019-12-31"/>
    <s v="CA0420"/>
    <x v="0"/>
    <x v="0"/>
    <x v="13"/>
    <x v="0"/>
  </r>
  <r>
    <n v="2019"/>
    <s v="117"/>
    <s v="4470143"/>
    <m/>
    <n v="55.11"/>
    <s v="Broker Comm - Actual"/>
    <n v="12"/>
    <m/>
    <s v="G0000117"/>
    <s v="PREE2"/>
    <n v="0"/>
    <s v="2019-12-31"/>
    <s v="CA0420"/>
    <x v="0"/>
    <x v="0"/>
    <x v="5"/>
    <x v="0"/>
  </r>
  <r>
    <n v="2019"/>
    <s v="117"/>
    <s v="4470143"/>
    <m/>
    <n v="15.64"/>
    <s v="Mizuho - Power - Comm &amp; Fees"/>
    <n v="12"/>
    <m/>
    <s v="G0000117"/>
    <s v="MSUI2"/>
    <n v="0"/>
    <s v="2019-12-31"/>
    <s v="MIZ_FUT"/>
    <x v="0"/>
    <x v="0"/>
    <x v="18"/>
    <x v="0"/>
  </r>
  <r>
    <n v="2019"/>
    <s v="117"/>
    <s v="4470143"/>
    <m/>
    <n v="-462.07"/>
    <s v="RBC &amp; Mizuho Power Accruals"/>
    <n v="12"/>
    <m/>
    <s v="G0000117"/>
    <s v="RBCC2"/>
    <n v="0"/>
    <s v="2019-12-31"/>
    <s v="RBC_MIZ_A"/>
    <x v="0"/>
    <x v="0"/>
    <x v="19"/>
    <x v="0"/>
  </r>
  <r>
    <n v="2019"/>
    <s v="117"/>
    <s v="4470143"/>
    <m/>
    <n v="-75.900000000000006"/>
    <s v="RBC &amp; Mizuho Power Accruals"/>
    <n v="12"/>
    <m/>
    <s v="G0000117"/>
    <s v="WELF2"/>
    <n v="0"/>
    <s v="2019-12-31"/>
    <s v="RBC_MIZ_A"/>
    <x v="0"/>
    <x v="0"/>
    <x v="20"/>
    <x v="0"/>
  </r>
  <r>
    <n v="2019"/>
    <s v="117"/>
    <s v="4470143"/>
    <m/>
    <n v="-10829.3"/>
    <s v="RBC - Power - Gains &amp; Losses"/>
    <n v="12"/>
    <m/>
    <s v="G0000117"/>
    <s v="RBCC2"/>
    <n v="0"/>
    <s v="2019-12-31"/>
    <s v="RBC_FUT"/>
    <x v="0"/>
    <x v="0"/>
    <x v="19"/>
    <x v="0"/>
  </r>
  <r>
    <n v="2019"/>
    <s v="117"/>
    <s v="4470143"/>
    <m/>
    <n v="22.24"/>
    <s v="Re-book Actual CESR Ratio"/>
    <n v="12"/>
    <m/>
    <s v="G0000117"/>
    <s v="MSUI2"/>
    <n v="0"/>
    <s v="2019-12-31"/>
    <s v="CESR_REC"/>
    <x v="0"/>
    <x v="0"/>
    <x v="18"/>
    <x v="0"/>
  </r>
  <r>
    <n v="2019"/>
    <s v="117"/>
    <s v="4470143"/>
    <m/>
    <n v="782.48"/>
    <s v="Re-book Actual CESR Ratio"/>
    <n v="12"/>
    <m/>
    <s v="G0000117"/>
    <s v="RBCC2"/>
    <n v="0"/>
    <s v="2019-12-31"/>
    <s v="CESR_REC"/>
    <x v="0"/>
    <x v="0"/>
    <x v="19"/>
    <x v="0"/>
  </r>
  <r>
    <n v="2019"/>
    <s v="117"/>
    <s v="4470143"/>
    <m/>
    <n v="4960.8999999999996"/>
    <s v="Re-book Actual CESR Ratio"/>
    <n v="12"/>
    <m/>
    <s v="G0000117"/>
    <s v="WELF2"/>
    <n v="0"/>
    <s v="2019-12-31"/>
    <s v="CESR_REC"/>
    <x v="0"/>
    <x v="0"/>
    <x v="20"/>
    <x v="0"/>
  </r>
  <r>
    <n v="2019"/>
    <s v="117"/>
    <s v="4470143"/>
    <m/>
    <n v="-22.26"/>
    <s v="Reverse Estimated CESR Ratio"/>
    <n v="12"/>
    <m/>
    <s v="G0000117"/>
    <s v="MSUI2"/>
    <n v="0"/>
    <s v="2019-12-31"/>
    <s v="CESR_REC"/>
    <x v="0"/>
    <x v="0"/>
    <x v="18"/>
    <x v="0"/>
  </r>
  <r>
    <n v="2019"/>
    <s v="117"/>
    <s v="4470143"/>
    <m/>
    <n v="-783.2"/>
    <s v="Reverse Estimated CESR Ratio"/>
    <n v="12"/>
    <m/>
    <s v="G0000117"/>
    <s v="RBCC2"/>
    <n v="0"/>
    <s v="2019-12-31"/>
    <s v="CESR_REC"/>
    <x v="0"/>
    <x v="0"/>
    <x v="19"/>
    <x v="0"/>
  </r>
  <r>
    <n v="2019"/>
    <s v="117"/>
    <s v="4470143"/>
    <m/>
    <n v="-4965.5"/>
    <s v="Reverse Estimated CESR Ratio"/>
    <n v="12"/>
    <m/>
    <s v="G0000117"/>
    <s v="WELF2"/>
    <n v="0"/>
    <s v="2019-12-31"/>
    <s v="CESR_REC"/>
    <x v="0"/>
    <x v="0"/>
    <x v="20"/>
    <x v="0"/>
  </r>
  <r>
    <n v="2019"/>
    <s v="117"/>
    <s v="4470143"/>
    <m/>
    <n v="4.18"/>
    <s v="WELF - Power - Comm &amp; Fees"/>
    <n v="12"/>
    <m/>
    <s v="G0000117"/>
    <s v="WELF2"/>
    <n v="0"/>
    <s v="2019-12-31"/>
    <s v="WEL_FUT"/>
    <x v="0"/>
    <x v="0"/>
    <x v="20"/>
    <x v="0"/>
  </r>
  <r>
    <n v="2019"/>
    <s v="117"/>
    <s v="4470143"/>
    <m/>
    <n v="-97387.99"/>
    <s v="WELF - Power - Gains &amp; Losses"/>
    <n v="12"/>
    <m/>
    <s v="G0000117"/>
    <s v="WELF2"/>
    <n v="0"/>
    <s v="2019-12-31"/>
    <s v="WEL_FUT"/>
    <x v="0"/>
    <x v="0"/>
    <x v="20"/>
    <x v="0"/>
  </r>
  <r>
    <n v="2019"/>
    <s v="117"/>
    <s v="4470150"/>
    <m/>
    <n v="33.18"/>
    <s v="ACT - NITS 30.9"/>
    <n v="12"/>
    <m/>
    <s v="G0000117"/>
    <s v="PJM"/>
    <n v="0"/>
    <s v="2019-12-31"/>
    <s v="PJMTR_ACT"/>
    <x v="2"/>
    <x v="1"/>
    <x v="24"/>
    <x v="3"/>
  </r>
  <r>
    <n v="2019"/>
    <s v="117"/>
    <s v="4470150"/>
    <m/>
    <n v="243.41"/>
    <s v="ACT - SCHEDULE 1A DISPATCH"/>
    <n v="12"/>
    <m/>
    <s v="G0000117"/>
    <s v="PJM"/>
    <n v="0"/>
    <s v="2019-12-31"/>
    <s v="PJMTR_ACT"/>
    <x v="2"/>
    <x v="1"/>
    <x v="24"/>
    <x v="3"/>
  </r>
  <r>
    <n v="2019"/>
    <s v="117"/>
    <s v="4470150"/>
    <m/>
    <n v="373.52"/>
    <s v="ACT-BUCKEYE EXP"/>
    <n v="12"/>
    <m/>
    <s v="G0000117"/>
    <s v="PJM"/>
    <n v="0"/>
    <s v="2019-12-31"/>
    <s v="PJMTR_N_A"/>
    <x v="2"/>
    <x v="1"/>
    <x v="24"/>
    <x v="3"/>
  </r>
  <r>
    <n v="2019"/>
    <s v="117"/>
    <s v="4470150"/>
    <m/>
    <n v="1579.91"/>
    <s v="ACT-ENHANCMTS EXP"/>
    <n v="12"/>
    <m/>
    <s v="G0000117"/>
    <s v="PJM"/>
    <n v="0"/>
    <s v="2019-12-31"/>
    <s v="PJMTR_N_A"/>
    <x v="2"/>
    <x v="1"/>
    <x v="24"/>
    <x v="3"/>
  </r>
  <r>
    <n v="2019"/>
    <s v="117"/>
    <s v="4470150"/>
    <m/>
    <n v="8223.6"/>
    <s v="ACT-FR ENHANCMTS EXP"/>
    <n v="12"/>
    <m/>
    <s v="G0000117"/>
    <s v="PJM"/>
    <n v="0"/>
    <s v="2019-12-31"/>
    <s v="PJMTR_ACT"/>
    <x v="2"/>
    <x v="1"/>
    <x v="24"/>
    <x v="3"/>
  </r>
  <r>
    <n v="2019"/>
    <s v="117"/>
    <s v="4470150"/>
    <m/>
    <n v="-7.25"/>
    <s v="ACT-FR NITS EXP"/>
    <n v="12"/>
    <m/>
    <s v="G0000117"/>
    <s v="PJM"/>
    <n v="0"/>
    <s v="2019-12-01"/>
    <s v="PJMTRMD_E"/>
    <x v="2"/>
    <x v="1"/>
    <x v="24"/>
    <x v="3"/>
  </r>
  <r>
    <n v="2019"/>
    <s v="117"/>
    <s v="4470150"/>
    <m/>
    <n v="-20.38"/>
    <s v="ACT-FR NITS EXP"/>
    <n v="12"/>
    <m/>
    <s v="G0000117"/>
    <s v="PJM"/>
    <n v="0"/>
    <s v="2019-12-01"/>
    <s v="PJMTRPA_E"/>
    <x v="2"/>
    <x v="1"/>
    <x v="24"/>
    <x v="3"/>
  </r>
  <r>
    <n v="2019"/>
    <s v="117"/>
    <s v="4470150"/>
    <m/>
    <n v="-579.29"/>
    <s v="ACT-FR NITS EXP"/>
    <n v="12"/>
    <m/>
    <s v="G0000117"/>
    <s v="PJM"/>
    <n v="0"/>
    <s v="2019-12-01"/>
    <s v="PJMTRWV_E"/>
    <x v="2"/>
    <x v="1"/>
    <x v="24"/>
    <x v="3"/>
  </r>
  <r>
    <n v="2019"/>
    <s v="117"/>
    <s v="4470150"/>
    <m/>
    <n v="7.25"/>
    <s v="ACT-FR NITS EXP"/>
    <n v="12"/>
    <m/>
    <s v="G0000117"/>
    <s v="PJM"/>
    <n v="0"/>
    <s v="2019-12-31"/>
    <s v="PJMTRMD_A"/>
    <x v="2"/>
    <x v="1"/>
    <x v="24"/>
    <x v="3"/>
  </r>
  <r>
    <n v="2019"/>
    <s v="117"/>
    <s v="4470150"/>
    <m/>
    <n v="7.25"/>
    <s v="ACT-FR NITS EXP"/>
    <n v="12"/>
    <m/>
    <s v="G0000117"/>
    <s v="PJM"/>
    <n v="0"/>
    <s v="2019-12-31"/>
    <s v="PJMTRMD_E"/>
    <x v="2"/>
    <x v="1"/>
    <x v="24"/>
    <x v="3"/>
  </r>
  <r>
    <n v="2019"/>
    <s v="117"/>
    <s v="4470150"/>
    <m/>
    <n v="20.38"/>
    <s v="ACT-FR NITS EXP"/>
    <n v="12"/>
    <m/>
    <s v="G0000117"/>
    <s v="PJM"/>
    <n v="0"/>
    <s v="2019-12-31"/>
    <s v="PJMTRPA_A"/>
    <x v="2"/>
    <x v="1"/>
    <x v="24"/>
    <x v="3"/>
  </r>
  <r>
    <n v="2019"/>
    <s v="117"/>
    <s v="4470150"/>
    <m/>
    <n v="20.38"/>
    <s v="ACT-FR NITS EXP"/>
    <n v="12"/>
    <m/>
    <s v="G0000117"/>
    <s v="PJM"/>
    <n v="0"/>
    <s v="2019-12-31"/>
    <s v="PJMTRPA_E"/>
    <x v="2"/>
    <x v="1"/>
    <x v="24"/>
    <x v="3"/>
  </r>
  <r>
    <n v="2019"/>
    <s v="117"/>
    <s v="4470150"/>
    <m/>
    <n v="579.29"/>
    <s v="ACT-FR NITS EXP"/>
    <n v="12"/>
    <m/>
    <s v="G0000117"/>
    <s v="PJM"/>
    <n v="0"/>
    <s v="2019-12-31"/>
    <s v="PJMTRWV_A"/>
    <x v="2"/>
    <x v="1"/>
    <x v="24"/>
    <x v="3"/>
  </r>
  <r>
    <n v="2019"/>
    <s v="117"/>
    <s v="4470150"/>
    <m/>
    <n v="579.29"/>
    <s v="ACT-FR NITS EXP"/>
    <n v="12"/>
    <m/>
    <s v="G0000117"/>
    <s v="PJM"/>
    <n v="0"/>
    <s v="2019-12-31"/>
    <s v="PJMTRWV_E"/>
    <x v="2"/>
    <x v="1"/>
    <x v="24"/>
    <x v="3"/>
  </r>
  <r>
    <n v="2019"/>
    <s v="117"/>
    <s v="4470150"/>
    <m/>
    <n v="55053.42"/>
    <s v="ACT-FR NITS EXPENSE"/>
    <n v="12"/>
    <m/>
    <s v="G0000117"/>
    <s v="PJM"/>
    <n v="0"/>
    <s v="2019-12-31"/>
    <s v="PJMTR_ACT"/>
    <x v="2"/>
    <x v="1"/>
    <x v="24"/>
    <x v="3"/>
  </r>
  <r>
    <n v="2019"/>
    <s v="117"/>
    <s v="4470150"/>
    <m/>
    <n v="61034.720000000001"/>
    <s v="ACT-NITS EXP"/>
    <n v="12"/>
    <m/>
    <s v="G0000117"/>
    <s v="PJM"/>
    <n v="0"/>
    <s v="2019-12-31"/>
    <s v="PJMTR_N_A"/>
    <x v="2"/>
    <x v="1"/>
    <x v="24"/>
    <x v="3"/>
  </r>
  <r>
    <n v="2019"/>
    <s v="117"/>
    <s v="4470150"/>
    <m/>
    <n v="413.76"/>
    <s v="ACT-PWR FACTOR EXP"/>
    <n v="12"/>
    <m/>
    <s v="G0000117"/>
    <s v="PJM"/>
    <n v="0"/>
    <s v="2019-12-31"/>
    <s v="PJMTR_N_A"/>
    <x v="2"/>
    <x v="1"/>
    <x v="24"/>
    <x v="3"/>
  </r>
  <r>
    <n v="2019"/>
    <s v="117"/>
    <s v="4470150"/>
    <m/>
    <n v="210.9"/>
    <s v="ACT-TRANSM OWNER EXP"/>
    <n v="12"/>
    <m/>
    <s v="G0000117"/>
    <s v="PJM"/>
    <n v="0"/>
    <s v="2019-12-31"/>
    <s v="PJMTR_N_A"/>
    <x v="2"/>
    <x v="1"/>
    <x v="24"/>
    <x v="3"/>
  </r>
  <r>
    <n v="2019"/>
    <s v="117"/>
    <s v="4470150"/>
    <m/>
    <n v="-33.17"/>
    <s v="EST - NITS 30.9"/>
    <n v="12"/>
    <m/>
    <s v="G0000117"/>
    <s v="PJM"/>
    <n v="0"/>
    <s v="2019-12-01"/>
    <s v="PJMTR_EST"/>
    <x v="2"/>
    <x v="1"/>
    <x v="24"/>
    <x v="3"/>
  </r>
  <r>
    <n v="2019"/>
    <s v="117"/>
    <s v="4470150"/>
    <m/>
    <n v="33.18"/>
    <s v="EST - NITS 30.9"/>
    <n v="12"/>
    <m/>
    <s v="G0000117"/>
    <s v="PJM"/>
    <n v="0"/>
    <s v="2019-12-31"/>
    <s v="PJMTR_EST"/>
    <x v="2"/>
    <x v="1"/>
    <x v="24"/>
    <x v="3"/>
  </r>
  <r>
    <n v="2019"/>
    <s v="117"/>
    <s v="4470150"/>
    <m/>
    <n v="-243.41"/>
    <s v="EST - SCHEDULE 1A DISPATCH"/>
    <n v="12"/>
    <m/>
    <s v="G0000117"/>
    <s v="PJM"/>
    <n v="0"/>
    <s v="2019-12-01"/>
    <s v="PJMTR_EST"/>
    <x v="2"/>
    <x v="1"/>
    <x v="24"/>
    <x v="3"/>
  </r>
  <r>
    <n v="2019"/>
    <s v="117"/>
    <s v="4470150"/>
    <m/>
    <n v="266.19"/>
    <s v="EST - SCHEDULE 1A DISPATCH"/>
    <n v="12"/>
    <m/>
    <s v="G0000117"/>
    <s v="PJM"/>
    <n v="0"/>
    <s v="2019-12-31"/>
    <s v="PJMTR_EST"/>
    <x v="2"/>
    <x v="1"/>
    <x v="24"/>
    <x v="3"/>
  </r>
  <r>
    <n v="2019"/>
    <s v="117"/>
    <s v="4470150"/>
    <m/>
    <n v="-8223.6"/>
    <s v="EST-FR ENHANCMTS EXP"/>
    <n v="12"/>
    <m/>
    <s v="G0000117"/>
    <s v="PJM"/>
    <n v="0"/>
    <s v="2019-12-01"/>
    <s v="PJMTR_EST"/>
    <x v="2"/>
    <x v="1"/>
    <x v="24"/>
    <x v="3"/>
  </r>
  <r>
    <n v="2019"/>
    <s v="117"/>
    <s v="4470150"/>
    <m/>
    <n v="8223.6"/>
    <s v="EST-FR ENHANCMTS EXP"/>
    <n v="12"/>
    <m/>
    <s v="G0000117"/>
    <s v="PJM"/>
    <n v="0"/>
    <s v="2019-12-31"/>
    <s v="PJMTR_EST"/>
    <x v="2"/>
    <x v="1"/>
    <x v="24"/>
    <x v="3"/>
  </r>
  <r>
    <n v="2019"/>
    <s v="117"/>
    <s v="4470150"/>
    <m/>
    <n v="-55053.42"/>
    <s v="EST-FR NITS EXPENSE"/>
    <n v="12"/>
    <m/>
    <s v="G0000117"/>
    <s v="PJM"/>
    <n v="0"/>
    <s v="2019-12-01"/>
    <s v="PJMTR_EST"/>
    <x v="2"/>
    <x v="1"/>
    <x v="24"/>
    <x v="3"/>
  </r>
  <r>
    <n v="2019"/>
    <s v="117"/>
    <s v="4470150"/>
    <m/>
    <n v="56889.64"/>
    <s v="EST-FR NITS EXPENSE"/>
    <n v="12"/>
    <m/>
    <s v="G0000117"/>
    <s v="PJM"/>
    <n v="0"/>
    <s v="2019-12-31"/>
    <s v="PJMTR_EST"/>
    <x v="2"/>
    <x v="1"/>
    <x v="24"/>
    <x v="3"/>
  </r>
  <r>
    <n v="2019"/>
    <s v="117"/>
    <s v="4470150"/>
    <m/>
    <n v="-2790.47"/>
    <s v="Formula Rate Expenses"/>
    <n v="12"/>
    <m/>
    <s v="G0000117"/>
    <s v="PJM"/>
    <n v="0"/>
    <s v="2019-12-01"/>
    <s v="PJM_TEA_E"/>
    <x v="2"/>
    <x v="1"/>
    <x v="24"/>
    <x v="3"/>
  </r>
  <r>
    <n v="2019"/>
    <s v="117"/>
    <s v="4470150"/>
    <m/>
    <n v="380.19"/>
    <s v="Formula Rate Expenses"/>
    <n v="12"/>
    <m/>
    <s v="G0000117"/>
    <s v="PJM"/>
    <n v="0"/>
    <s v="2019-12-31"/>
    <s v="PJM_TEA_A"/>
    <x v="2"/>
    <x v="1"/>
    <x v="24"/>
    <x v="3"/>
  </r>
  <r>
    <n v="2019"/>
    <s v="117"/>
    <s v="4470150"/>
    <m/>
    <n v="380.19"/>
    <s v="Formula Rate Expenses"/>
    <n v="12"/>
    <m/>
    <s v="G0000117"/>
    <s v="PJM"/>
    <n v="0"/>
    <s v="2019-12-31"/>
    <s v="PJM_TEA_E"/>
    <x v="2"/>
    <x v="1"/>
    <x v="24"/>
    <x v="3"/>
  </r>
  <r>
    <n v="2019"/>
    <s v="117"/>
    <s v="4470150"/>
    <m/>
    <n v="1961.3"/>
    <s v="PJM PROV FOR REFUND"/>
    <n v="12"/>
    <m/>
    <s v="G0000117"/>
    <s v="PJM"/>
    <n v="0"/>
    <s v="2019-12-31"/>
    <s v="PJMTR_PROV"/>
    <x v="2"/>
    <x v="1"/>
    <x v="24"/>
    <x v="3"/>
  </r>
  <r>
    <n v="2019"/>
    <s v="117"/>
    <s v="4470150"/>
    <m/>
    <n v="714.98"/>
    <s v="PJM PROV FOR REFUND"/>
    <n v="12"/>
    <m/>
    <s v="G0000117"/>
    <s v="PJM"/>
    <n v="0"/>
    <s v="2019-12-31"/>
    <s v="PJM_PROV"/>
    <x v="2"/>
    <x v="1"/>
    <x v="24"/>
    <x v="3"/>
  </r>
  <r>
    <n v="2019"/>
    <s v="117"/>
    <s v="4470150"/>
    <m/>
    <n v="-64166.35"/>
    <s v="RECORD ESTIMATED PJM REVENUE"/>
    <n v="12"/>
    <m/>
    <s v="G0000117"/>
    <s v="PJM"/>
    <n v="0"/>
    <s v="2019-12-01"/>
    <s v="PJMTR_N_E"/>
    <x v="2"/>
    <x v="1"/>
    <x v="24"/>
    <x v="3"/>
  </r>
  <r>
    <n v="2019"/>
    <s v="117"/>
    <s v="4470150"/>
    <m/>
    <n v="65659.75"/>
    <s v="RECORD ESTIMATED PJM REVENUE"/>
    <n v="12"/>
    <m/>
    <s v="G0000117"/>
    <s v="PJM"/>
    <n v="0"/>
    <s v="2019-12-31"/>
    <s v="PJMTR_N_E"/>
    <x v="2"/>
    <x v="1"/>
    <x v="24"/>
    <x v="3"/>
  </r>
  <r>
    <n v="2019"/>
    <s v="117"/>
    <s v="4470151"/>
    <s v="250"/>
    <n v="77575.240000000005"/>
    <s v="AEPSC-AUC MAR 2018 24 MO"/>
    <n v="12"/>
    <s v="KWH"/>
    <s v="G0000117"/>
    <s v="OHPA2"/>
    <n v="1606445.27"/>
    <s v="2019-12-01"/>
    <s v="EPOHAUCT"/>
    <x v="0"/>
    <x v="0"/>
    <x v="25"/>
    <x v="0"/>
  </r>
  <r>
    <n v="2019"/>
    <s v="117"/>
    <s v="4470151"/>
    <s v="250"/>
    <n v="-77542.75"/>
    <s v="AEPSC-AUC MAR 2018 24 MO"/>
    <n v="12"/>
    <s v="KWH"/>
    <s v="G0000117"/>
    <s v="OHPA2"/>
    <n v="-1606492.58"/>
    <s v="2019-12-31"/>
    <s v="EP8OHAUCT"/>
    <x v="0"/>
    <x v="0"/>
    <x v="25"/>
    <x v="0"/>
  </r>
  <r>
    <n v="2019"/>
    <s v="117"/>
    <s v="4470151"/>
    <s v="250"/>
    <n v="-84798.02"/>
    <s v="AEPSC-AUC MAR 2018 24 MO"/>
    <n v="12"/>
    <s v="KWH"/>
    <s v="G0000117"/>
    <s v="OHPA2"/>
    <n v="-1755978.48"/>
    <s v="2019-12-31"/>
    <s v="EPOHAUCT"/>
    <x v="0"/>
    <x v="0"/>
    <x v="25"/>
    <x v="0"/>
  </r>
  <r>
    <n v="2019"/>
    <s v="117"/>
    <s v="4470151"/>
    <s v="250"/>
    <n v="112362.82"/>
    <s v="AEPSC-AUC MAR 2019 12 MO"/>
    <n v="12"/>
    <s v="KWH"/>
    <s v="G0000117"/>
    <s v="OHPA2"/>
    <n v="2409667.96"/>
    <s v="2019-12-01"/>
    <s v="EPOHAUCT"/>
    <x v="0"/>
    <x v="0"/>
    <x v="25"/>
    <x v="0"/>
  </r>
  <r>
    <n v="2019"/>
    <s v="117"/>
    <s v="4470151"/>
    <s v="250"/>
    <n v="-112314.07"/>
    <s v="AEPSC-AUC MAR 2019 12 MO"/>
    <n v="12"/>
    <s v="KWH"/>
    <s v="G0000117"/>
    <s v="OHPA2"/>
    <n v="-2409641.8199999998"/>
    <s v="2019-12-31"/>
    <s v="EP8OHAUCT"/>
    <x v="0"/>
    <x v="0"/>
    <x v="25"/>
    <x v="0"/>
  </r>
  <r>
    <n v="2019"/>
    <s v="117"/>
    <s v="4470151"/>
    <s v="250"/>
    <n v="-122824.54"/>
    <s v="AEPSC-AUC MAR 2019 12 MO"/>
    <n v="12"/>
    <s v="KWH"/>
    <s v="G0000117"/>
    <s v="OHPA2"/>
    <n v="-2634016.98"/>
    <s v="2019-12-31"/>
    <s v="EPOHAUCT"/>
    <x v="0"/>
    <x v="0"/>
    <x v="25"/>
    <x v="0"/>
  </r>
  <r>
    <n v="2019"/>
    <s v="117"/>
    <s v="4470175"/>
    <m/>
    <n v="-1765.74"/>
    <s v="FERC"/>
    <n v="12"/>
    <m/>
    <s v="G0000117"/>
    <s v="ADJUST"/>
    <n v="0"/>
    <s v="2019-12-31"/>
    <s v="MRGN_BCKTE"/>
    <x v="0"/>
    <x v="0"/>
    <x v="26"/>
    <x v="4"/>
  </r>
  <r>
    <n v="2019"/>
    <s v="117"/>
    <s v="4470175"/>
    <m/>
    <n v="143419.09"/>
    <s v="KPCO"/>
    <n v="12"/>
    <m/>
    <s v="G0000117"/>
    <s v="ADJUST"/>
    <n v="0"/>
    <s v="2019-12-31"/>
    <s v="MRGN_BCKTE"/>
    <x v="0"/>
    <x v="0"/>
    <x v="26"/>
    <x v="4"/>
  </r>
  <r>
    <n v="2019"/>
    <s v="117"/>
    <s v="4470176"/>
    <m/>
    <n v="1765.74"/>
    <s v="FERC"/>
    <n v="12"/>
    <m/>
    <s v="G0000117"/>
    <s v="ADJUST"/>
    <n v="0"/>
    <s v="2019-12-31"/>
    <s v="MRGN_BCKTE"/>
    <x v="0"/>
    <x v="0"/>
    <x v="26"/>
    <x v="4"/>
  </r>
  <r>
    <n v="2019"/>
    <s v="117"/>
    <s v="4470176"/>
    <m/>
    <n v="-143419.09"/>
    <s v="KPCO"/>
    <n v="12"/>
    <m/>
    <s v="G0000117"/>
    <s v="ADJUST"/>
    <n v="0"/>
    <s v="2019-12-31"/>
    <s v="MRGN_BCKTE"/>
    <x v="0"/>
    <x v="0"/>
    <x v="26"/>
    <x v="4"/>
  </r>
  <r>
    <n v="2019"/>
    <s v="117"/>
    <s v="4470206"/>
    <m/>
    <n v="1577.34"/>
    <s v="2220 - Transmission Losses Cre"/>
    <n v="12"/>
    <m/>
    <s v="G0000117"/>
    <s v="PJM"/>
    <n v="0"/>
    <s v="2019-12-01"/>
    <s v="PJM_ER2789"/>
    <x v="0"/>
    <x v="0"/>
    <x v="0"/>
    <x v="0"/>
  </r>
  <r>
    <n v="2019"/>
    <s v="117"/>
    <s v="4470206"/>
    <m/>
    <n v="-1579.2"/>
    <s v="2220 - Transmission Losses Cre"/>
    <n v="12"/>
    <m/>
    <s v="G0000117"/>
    <s v="PJM"/>
    <n v="0"/>
    <s v="2019-12-31"/>
    <s v="PJM_A_2794"/>
    <x v="0"/>
    <x v="0"/>
    <x v="0"/>
    <x v="0"/>
  </r>
  <r>
    <n v="2019"/>
    <s v="117"/>
    <s v="4470206"/>
    <m/>
    <n v="-111.03"/>
    <s v="2220 - Transmission Losses Cre"/>
    <n v="12"/>
    <m/>
    <s v="G0000117"/>
    <s v="PJM"/>
    <n v="0"/>
    <s v="2019-12-31"/>
    <s v="PJM_E_6522"/>
    <x v="0"/>
    <x v="0"/>
    <x v="0"/>
    <x v="0"/>
  </r>
  <r>
    <n v="2019"/>
    <s v="117"/>
    <s v="4470206"/>
    <m/>
    <n v="55484.28"/>
    <s v="2220A - Adj to Transmission Lo"/>
    <n v="12"/>
    <m/>
    <s v="G0000117"/>
    <s v="PJM"/>
    <n v="0"/>
    <s v="2019-12-31"/>
    <s v="PJM_INV_E"/>
    <x v="0"/>
    <x v="0"/>
    <x v="0"/>
    <x v="0"/>
  </r>
  <r>
    <n v="2019"/>
    <s v="117"/>
    <s v="4470209"/>
    <m/>
    <n v="-8972.84"/>
    <s v="1220 - Day-Ahead Transmission"/>
    <n v="12"/>
    <m/>
    <s v="G0000117"/>
    <s v="PJM"/>
    <n v="0"/>
    <s v="2019-12-01"/>
    <s v="PJM_ER2789"/>
    <x v="0"/>
    <x v="0"/>
    <x v="0"/>
    <x v="0"/>
  </r>
  <r>
    <n v="2019"/>
    <s v="117"/>
    <s v="4470209"/>
    <m/>
    <n v="8977.3799999999992"/>
    <s v="1220 - Day-Ahead Transmission"/>
    <n v="12"/>
    <m/>
    <s v="G0000117"/>
    <s v="PJM"/>
    <n v="0"/>
    <s v="2019-12-31"/>
    <s v="PJM_A_2794"/>
    <x v="0"/>
    <x v="0"/>
    <x v="0"/>
    <x v="0"/>
  </r>
  <r>
    <n v="2019"/>
    <s v="117"/>
    <s v="4470209"/>
    <m/>
    <n v="249.76"/>
    <s v="1220 - Day-Ahead Transmission"/>
    <n v="12"/>
    <m/>
    <s v="G0000117"/>
    <s v="PJM"/>
    <n v="0"/>
    <s v="2019-12-31"/>
    <s v="PJM_E_6522"/>
    <x v="0"/>
    <x v="0"/>
    <x v="0"/>
    <x v="0"/>
  </r>
  <r>
    <n v="2019"/>
    <s v="117"/>
    <s v="4470209"/>
    <m/>
    <n v="711.79"/>
    <s v="1225 - Balancing Transmission"/>
    <n v="12"/>
    <m/>
    <s v="G0000117"/>
    <s v="PJM"/>
    <n v="0"/>
    <s v="2019-12-01"/>
    <s v="PJM_ER2789"/>
    <x v="0"/>
    <x v="0"/>
    <x v="0"/>
    <x v="0"/>
  </r>
  <r>
    <n v="2019"/>
    <s v="117"/>
    <s v="4470209"/>
    <m/>
    <n v="-744.78"/>
    <s v="1225 - Balancing Transmission"/>
    <n v="12"/>
    <m/>
    <s v="G0000117"/>
    <s v="PJM"/>
    <n v="0"/>
    <s v="2019-12-31"/>
    <s v="PJM_A_2794"/>
    <x v="0"/>
    <x v="0"/>
    <x v="0"/>
    <x v="0"/>
  </r>
  <r>
    <n v="2019"/>
    <s v="117"/>
    <s v="4470209"/>
    <m/>
    <n v="158.25"/>
    <s v="1225 - Balancing Transmission"/>
    <n v="12"/>
    <m/>
    <s v="G0000117"/>
    <s v="PJM"/>
    <n v="0"/>
    <s v="2019-12-31"/>
    <s v="PJM_E_6522"/>
    <x v="0"/>
    <x v="0"/>
    <x v="0"/>
    <x v="0"/>
  </r>
  <r>
    <n v="2019"/>
    <s v="117"/>
    <s v="4470214"/>
    <m/>
    <n v="99.54"/>
    <s v="2365 - Day-Ahead Scheduling Re"/>
    <n v="12"/>
    <m/>
    <s v="G0000117"/>
    <s v="PJM"/>
    <n v="0"/>
    <s v="2019-12-01"/>
    <s v="PJM_ER2789"/>
    <x v="0"/>
    <x v="0"/>
    <x v="0"/>
    <x v="0"/>
  </r>
  <r>
    <n v="2019"/>
    <s v="117"/>
    <s v="4470214"/>
    <m/>
    <n v="-101.79"/>
    <s v="2365 - Day-Ahead Scheduling Re"/>
    <n v="12"/>
    <m/>
    <s v="G0000117"/>
    <s v="PJM"/>
    <n v="0"/>
    <s v="2019-12-31"/>
    <s v="PJM_A_2794"/>
    <x v="0"/>
    <x v="0"/>
    <x v="0"/>
    <x v="0"/>
  </r>
  <r>
    <n v="2019"/>
    <s v="117"/>
    <s v="4470214"/>
    <m/>
    <n v="0"/>
    <s v="Quarterly Reclass of State Jur"/>
    <n v="12"/>
    <m/>
    <s v="G0000117"/>
    <s v="NASIA"/>
    <n v="0"/>
    <s v="2019-12-31"/>
    <s v="AJETXINCON"/>
    <x v="0"/>
    <x v="0"/>
    <x v="30"/>
    <x v="5"/>
  </r>
  <r>
    <n v="2019"/>
    <s v="117"/>
    <s v="4470215"/>
    <m/>
    <n v="-88.9"/>
    <s v="1365 - Day-Ahead Scheduling Re"/>
    <n v="12"/>
    <m/>
    <s v="G0000117"/>
    <s v="PJM"/>
    <n v="0"/>
    <s v="2019-12-01"/>
    <s v="PJM_ER2789"/>
    <x v="0"/>
    <x v="0"/>
    <x v="0"/>
    <x v="0"/>
  </r>
  <r>
    <n v="2019"/>
    <s v="117"/>
    <s v="4470215"/>
    <m/>
    <n v="100.45"/>
    <s v="1365 - Day-Ahead Scheduling Re"/>
    <n v="12"/>
    <m/>
    <s v="G0000117"/>
    <s v="PJM"/>
    <n v="0"/>
    <s v="2019-12-31"/>
    <s v="PJM_A_2794"/>
    <x v="0"/>
    <x v="0"/>
    <x v="0"/>
    <x v="0"/>
  </r>
  <r>
    <n v="2019"/>
    <s v="117"/>
    <s v="4470215"/>
    <m/>
    <n v="-22.68"/>
    <s v="1365A - Adj. to Day-ahead Sche"/>
    <n v="12"/>
    <m/>
    <s v="G0000117"/>
    <s v="PJM"/>
    <n v="0"/>
    <s v="2019-12-31"/>
    <s v="PJM_A_2794"/>
    <x v="0"/>
    <x v="0"/>
    <x v="0"/>
    <x v="0"/>
  </r>
  <r>
    <n v="2019"/>
    <s v="117"/>
    <s v="4470215"/>
    <m/>
    <n v="0"/>
    <s v="Quarterly Reclass of State Jur"/>
    <n v="12"/>
    <m/>
    <s v="G0000117"/>
    <s v="NASIA"/>
    <n v="0"/>
    <s v="2019-12-31"/>
    <s v="AJETXINCON"/>
    <x v="0"/>
    <x v="0"/>
    <x v="30"/>
    <x v="5"/>
  </r>
  <r>
    <n v="2019"/>
    <s v="117"/>
    <s v="4470220"/>
    <m/>
    <n v="-36027.040000000001"/>
    <s v="1340 - Regulation and Frequenc"/>
    <n v="12"/>
    <m/>
    <s v="G0000117"/>
    <s v="PJM"/>
    <n v="0"/>
    <s v="2019-12-01"/>
    <s v="PJM_ER2789"/>
    <x v="0"/>
    <x v="0"/>
    <x v="0"/>
    <x v="0"/>
  </r>
  <r>
    <n v="2019"/>
    <s v="117"/>
    <s v="4470220"/>
    <m/>
    <n v="39600.58"/>
    <s v="1340 - Regulation and Frequenc"/>
    <n v="12"/>
    <m/>
    <s v="G0000117"/>
    <s v="PJM"/>
    <n v="0"/>
    <s v="2019-12-31"/>
    <s v="PJM_A_2794"/>
    <x v="0"/>
    <x v="0"/>
    <x v="0"/>
    <x v="0"/>
  </r>
  <r>
    <n v="2019"/>
    <s v="117"/>
    <s v="4470220"/>
    <m/>
    <n v="12925.4"/>
    <s v="1340 - Regulation and Frequenc"/>
    <n v="12"/>
    <m/>
    <s v="G0000117"/>
    <s v="PJM"/>
    <n v="0"/>
    <s v="2019-12-31"/>
    <s v="PJM_E_6522"/>
    <x v="0"/>
    <x v="0"/>
    <x v="0"/>
    <x v="0"/>
  </r>
  <r>
    <n v="2019"/>
    <s v="117"/>
    <s v="4470220"/>
    <m/>
    <n v="82413.52"/>
    <s v="2340 - Regulation and Frequenc"/>
    <n v="12"/>
    <m/>
    <s v="G0000117"/>
    <s v="PJM"/>
    <n v="0"/>
    <s v="2019-12-01"/>
    <s v="PJM_ER2789"/>
    <x v="0"/>
    <x v="0"/>
    <x v="0"/>
    <x v="0"/>
  </r>
  <r>
    <n v="2019"/>
    <s v="117"/>
    <s v="4470220"/>
    <m/>
    <n v="-91060.26"/>
    <s v="2340 - Regulation and Frequenc"/>
    <n v="12"/>
    <m/>
    <s v="G0000117"/>
    <s v="PJM"/>
    <n v="0"/>
    <s v="2019-12-31"/>
    <s v="PJM_A_2794"/>
    <x v="0"/>
    <x v="0"/>
    <x v="0"/>
    <x v="0"/>
  </r>
  <r>
    <n v="2019"/>
    <s v="117"/>
    <s v="4470220"/>
    <m/>
    <n v="-16467.09"/>
    <s v="2340 - Regulation and Frequenc"/>
    <n v="12"/>
    <m/>
    <s v="G0000117"/>
    <s v="PJM"/>
    <n v="0"/>
    <s v="2019-12-31"/>
    <s v="PJM_E_6522"/>
    <x v="0"/>
    <x v="0"/>
    <x v="0"/>
    <x v="0"/>
  </r>
  <r>
    <n v="2019"/>
    <s v="117"/>
    <s v="4470220"/>
    <m/>
    <n v="0"/>
    <s v="Quarterly Reclass of State Jur"/>
    <n v="12"/>
    <m/>
    <s v="G0000117"/>
    <s v="NASIA"/>
    <n v="0"/>
    <s v="2019-12-31"/>
    <s v="AJETXINCON"/>
    <x v="0"/>
    <x v="0"/>
    <x v="30"/>
    <x v="5"/>
  </r>
  <r>
    <n v="2019"/>
    <s v="117"/>
    <s v="4470221"/>
    <m/>
    <n v="-144.75"/>
    <s v="1360 - Synchronized Reserve Ti"/>
    <n v="12"/>
    <m/>
    <s v="G0000117"/>
    <s v="PJM"/>
    <n v="0"/>
    <s v="2019-12-01"/>
    <s v="PJM_ER2789"/>
    <x v="0"/>
    <x v="0"/>
    <x v="0"/>
    <x v="0"/>
  </r>
  <r>
    <n v="2019"/>
    <s v="117"/>
    <s v="4470221"/>
    <m/>
    <n v="144.76"/>
    <s v="1360 - Synchronized Reserve Ti"/>
    <n v="12"/>
    <m/>
    <s v="G0000117"/>
    <s v="PJM"/>
    <n v="0"/>
    <s v="2019-12-31"/>
    <s v="PJM_A_2794"/>
    <x v="0"/>
    <x v="0"/>
    <x v="0"/>
    <x v="0"/>
  </r>
  <r>
    <n v="2019"/>
    <s v="117"/>
    <s v="4470221"/>
    <m/>
    <n v="235.33"/>
    <s v="2360 - Synchronized Reserve Ti"/>
    <n v="12"/>
    <m/>
    <s v="G0000117"/>
    <s v="PJM"/>
    <n v="0"/>
    <s v="2019-12-01"/>
    <s v="PJM_ER2789"/>
    <x v="0"/>
    <x v="0"/>
    <x v="0"/>
    <x v="0"/>
  </r>
  <r>
    <n v="2019"/>
    <s v="117"/>
    <s v="4470221"/>
    <m/>
    <n v="-235.33"/>
    <s v="2360 - Synchronized Reserve Ti"/>
    <n v="12"/>
    <m/>
    <s v="G0000117"/>
    <s v="PJM"/>
    <n v="0"/>
    <s v="2019-12-31"/>
    <s v="PJM_A_2794"/>
    <x v="0"/>
    <x v="0"/>
    <x v="0"/>
    <x v="0"/>
  </r>
  <r>
    <n v="2019"/>
    <s v="117"/>
    <s v="4470221"/>
    <m/>
    <n v="0"/>
    <s v="Quarterly Reclass of State Jur"/>
    <n v="12"/>
    <m/>
    <s v="G0000117"/>
    <s v="NASIA"/>
    <n v="0"/>
    <s v="2019-12-31"/>
    <s v="AJETXINCON"/>
    <x v="0"/>
    <x v="0"/>
    <x v="30"/>
    <x v="5"/>
  </r>
  <r>
    <n v="2019"/>
    <s v="117"/>
    <s v="4470222"/>
    <m/>
    <n v="8382.0300000000007"/>
    <s v="1330 - Reactive Supply and Vol"/>
    <n v="12"/>
    <m/>
    <s v="G0000117"/>
    <s v="PJM"/>
    <n v="0"/>
    <s v="2019-12-31"/>
    <s v="PJM_A_2794"/>
    <x v="0"/>
    <x v="0"/>
    <x v="0"/>
    <x v="0"/>
  </r>
  <r>
    <n v="2019"/>
    <s v="117"/>
    <s v="4470222"/>
    <m/>
    <n v="-9442.73"/>
    <s v="1330A - Adj. to Reactive Suppl"/>
    <n v="12"/>
    <m/>
    <s v="G0000117"/>
    <s v="PJM"/>
    <n v="0"/>
    <s v="2019-12-31"/>
    <s v="PJM_A_2794"/>
    <x v="0"/>
    <x v="0"/>
    <x v="0"/>
    <x v="0"/>
  </r>
  <r>
    <n v="2019"/>
    <s v="117"/>
    <s v="4470222"/>
    <m/>
    <n v="-3985.77"/>
    <s v="2330 - Reactive Supply and Vol"/>
    <n v="12"/>
    <m/>
    <s v="G0000117"/>
    <s v="PJM"/>
    <n v="0"/>
    <s v="2019-12-31"/>
    <s v="PJM_A_2794"/>
    <x v="0"/>
    <x v="0"/>
    <x v="0"/>
    <x v="0"/>
  </r>
  <r>
    <n v="2019"/>
    <s v="117"/>
    <s v="4470222"/>
    <m/>
    <n v="0"/>
    <s v="Quarterly Reclass of State Jur"/>
    <n v="12"/>
    <m/>
    <s v="G0000117"/>
    <s v="NASIA"/>
    <n v="0"/>
    <s v="2019-12-31"/>
    <s v="AJETXINCON"/>
    <x v="0"/>
    <x v="0"/>
    <x v="30"/>
    <x v="5"/>
  </r>
  <r>
    <n v="2019"/>
    <s v="180"/>
    <s v="4470150"/>
    <m/>
    <n v="43609.67"/>
    <s v="Dedicated East Sales"/>
    <n v="12"/>
    <m/>
    <s v="G0000180"/>
    <s v="COOH2"/>
    <n v="0"/>
    <s v="2019-12-01"/>
    <s v="DEDE_E"/>
    <x v="0"/>
    <x v="1"/>
    <x v="16"/>
    <x v="1"/>
  </r>
  <r>
    <n v="2019"/>
    <s v="180"/>
    <s v="4470150"/>
    <m/>
    <n v="-43856.800000000003"/>
    <s v="Dedicated East Sales"/>
    <n v="12"/>
    <m/>
    <s v="G0000180"/>
    <s v="COOH2"/>
    <n v="0"/>
    <s v="2019-12-31"/>
    <s v="DEDE_A"/>
    <x v="0"/>
    <x v="1"/>
    <x v="16"/>
    <x v="1"/>
  </r>
  <r>
    <n v="2019"/>
    <s v="180"/>
    <s v="4470150"/>
    <m/>
    <n v="-44790.78"/>
    <s v="Dedicated East Sales"/>
    <n v="12"/>
    <m/>
    <s v="G0000180"/>
    <s v="COOH2"/>
    <n v="0"/>
    <s v="2019-12-31"/>
    <s v="DEDE_E"/>
    <x v="0"/>
    <x v="1"/>
    <x v="16"/>
    <x v="1"/>
  </r>
  <r>
    <n v="2019"/>
    <s v="180"/>
    <s v="4470150"/>
    <m/>
    <n v="90736.53"/>
    <s v="Dedicated East Sales"/>
    <n v="12"/>
    <m/>
    <s v="G0000180"/>
    <s v="VANC2"/>
    <n v="0"/>
    <s v="2019-12-01"/>
    <s v="DEDE_E"/>
    <x v="0"/>
    <x v="1"/>
    <x v="17"/>
    <x v="2"/>
  </r>
  <r>
    <n v="2019"/>
    <s v="180"/>
    <s v="4470150"/>
    <m/>
    <n v="-91490.69"/>
    <s v="Dedicated East Sales"/>
    <n v="12"/>
    <m/>
    <s v="G0000180"/>
    <s v="VANC2"/>
    <n v="0"/>
    <s v="2019-12-31"/>
    <s v="DEDE_A"/>
    <x v="0"/>
    <x v="1"/>
    <x v="17"/>
    <x v="2"/>
  </r>
  <r>
    <n v="2019"/>
    <s v="180"/>
    <s v="4470150"/>
    <m/>
    <n v="-93519.38"/>
    <s v="Dedicated East Sales"/>
    <n v="12"/>
    <m/>
    <s v="G0000180"/>
    <s v="VANC2"/>
    <n v="0"/>
    <s v="2019-12-31"/>
    <s v="DEDE_E"/>
    <x v="0"/>
    <x v="1"/>
    <x v="17"/>
    <x v="2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  <r>
    <m/>
    <m/>
    <m/>
    <m/>
    <m/>
    <m/>
    <m/>
    <m/>
    <m/>
    <m/>
    <m/>
    <m/>
    <m/>
    <x v="3"/>
    <x v="2"/>
    <x v="35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6" showMemberPropertyTips="0" useAutoFormatting="1" itemPrintTitles="1" createdVersion="1" indent="0" compact="0" compactData="0" gridDropZones="1">
  <location ref="A3:I12" firstHeaderRow="1" firstDataRow="3" firstDataCol="4"/>
  <pivotFields count="28">
    <pivotField compact="0" outline="0" subtotalTop="0" showAll="0" includeNewItemsInFilter="1"/>
    <pivotField axis="axisRow" compact="0" outline="0" subtotalTop="0" showAll="0" includeNewItemsInFilter="1">
      <items count="4">
        <item x="2"/>
        <item x="1"/>
        <item x="0"/>
        <item t="default"/>
      </items>
    </pivotField>
    <pivotField compact="0" numFmtId="14" outline="0" subtotalTop="0" showAll="0" includeNewItemsInFilter="1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22"/>
        <item x="14"/>
        <item x="15"/>
        <item x="16"/>
        <item x="17"/>
        <item x="18"/>
        <item x="19"/>
        <item x="20"/>
        <item x="21"/>
        <item t="default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2">
        <item x="1"/>
        <item x="0"/>
      </items>
    </pivotField>
    <pivotField axis="axisRow" compact="0" outline="0" subtotalTop="0" showAll="0" includeNewItemsInFilter="1">
      <items count="5">
        <item h="1" x="0"/>
        <item h="1" x="1"/>
        <item x="2"/>
        <item x="3"/>
        <item t="default"/>
      </items>
    </pivotField>
    <pivotField axis="axisCol" compact="0" outline="0" subtotalTop="0" showAll="0" includeNewItemsInFilter="1">
      <items count="13">
        <item h="1" x="0"/>
        <item h="1" x="1"/>
        <item h="1"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165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3">
        <item h="1" x="0"/>
        <item x="1"/>
        <item t="default"/>
      </items>
    </pivotField>
    <pivotField compact="0" numFmtId="14" outline="0" subtotalTop="0" showAll="0" includeNewItemsInFilter="1"/>
    <pivotField compact="0" numFmtId="22" outline="0" subtotalTop="0" showAll="0" includeNewItemsInFilter="1"/>
    <pivotField compact="0" numFmtId="2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4">
        <item x="5"/>
        <item x="7"/>
        <item x="8"/>
        <item x="9"/>
        <item x="10"/>
        <item x="11"/>
        <item x="2"/>
        <item x="0"/>
        <item x="4"/>
        <item x="6"/>
        <item x="3"/>
        <item x="12"/>
        <item x="1"/>
        <item t="default"/>
      </items>
    </pivotField>
  </pivotFields>
  <rowFields count="4">
    <field x="1"/>
    <field x="5"/>
    <field x="4"/>
    <field x="27"/>
  </rowFields>
  <rowItems count="7">
    <i>
      <x v="1"/>
      <x v="3"/>
      <x/>
      <x v="4"/>
    </i>
    <i t="default" r="1">
      <x v="3"/>
    </i>
    <i t="default">
      <x v="1"/>
    </i>
    <i>
      <x v="2"/>
      <x v="2"/>
      <x/>
      <x v="7"/>
    </i>
    <i t="default" r="1">
      <x v="2"/>
    </i>
    <i t="default">
      <x v="2"/>
    </i>
    <i t="grand">
      <x/>
    </i>
  </rowItems>
  <colFields count="2">
    <field x="21"/>
    <field x="6"/>
  </colFields>
  <colItems count="5">
    <i>
      <x v="1"/>
      <x v="3"/>
    </i>
    <i r="1">
      <x v="4"/>
    </i>
    <i r="1">
      <x v="5"/>
    </i>
    <i t="default">
      <x v="1"/>
    </i>
    <i t="grand">
      <x/>
    </i>
  </colItems>
  <dataFields count="1">
    <dataField name="Sum of Amount" fld="11" baseField="0" baseItem="0" numFmtId="43"/>
  </dataFields>
  <formats count="34">
    <format dxfId="48">
      <pivotArea outline="0" fieldPosition="0"/>
    </format>
    <format dxfId="47">
      <pivotArea dataOnly="0" labelOnly="1" outline="0" fieldPosition="0">
        <references count="4">
          <reference field="1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27" count="1">
            <x v="7"/>
          </reference>
        </references>
      </pivotArea>
    </format>
    <format dxfId="46">
      <pivotArea dataOnly="0" labelOnly="1" outline="0" fieldPosition="0">
        <references count="4">
          <reference field="1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27" count="1">
            <x v="7"/>
          </reference>
        </references>
      </pivotArea>
    </format>
    <format dxfId="45">
      <pivotArea field="1" grandCol="1" outline="0" axis="axisRow" fieldPosition="0">
        <references count="1">
          <reference field="1" count="1" selected="0" defaultSubtotal="1">
            <x v="1"/>
          </reference>
        </references>
      </pivotArea>
    </format>
    <format dxfId="44">
      <pivotArea field="1" grandCol="1" outline="0" axis="axisRow" fieldPosition="0">
        <references count="1">
          <reference field="1" count="1" selected="0" defaultSubtotal="1">
            <x v="2"/>
          </reference>
        </references>
      </pivotArea>
    </format>
    <format dxfId="43">
      <pivotArea field="27" grandCol="1" outline="0" axis="axisRow" fieldPosition="3">
        <references count="4">
          <reference field="1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27" count="1" selected="0">
            <x v="4"/>
          </reference>
        </references>
      </pivotArea>
    </format>
    <format dxfId="42">
      <pivotArea field="27" grandCol="1" outline="0" axis="axisRow" fieldPosition="3">
        <references count="4">
          <reference field="1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27" count="1" selected="0">
            <x v="7"/>
          </reference>
        </references>
      </pivotArea>
    </format>
    <format dxfId="41">
      <pivotArea field="1" grandCol="1" outline="0" axis="axisRow" fieldPosition="0">
        <references count="1">
          <reference field="1" count="1" selected="0" defaultSubtotal="1">
            <x v="1"/>
          </reference>
        </references>
      </pivotArea>
    </format>
    <format dxfId="40">
      <pivotArea field="1" grandCol="1" outline="0" axis="axisRow" fieldPosition="0">
        <references count="1">
          <reference field="1" count="1" selected="0" defaultSubtotal="1">
            <x v="2"/>
          </reference>
        </references>
      </pivotArea>
    </format>
    <format dxfId="39">
      <pivotArea type="all" dataOnly="0" outline="0" fieldPosition="0"/>
    </format>
    <format dxfId="38">
      <pivotArea outline="0" fieldPosition="0"/>
    </format>
    <format dxfId="37">
      <pivotArea type="origin" dataOnly="0" labelOnly="1" outline="0" fieldPosition="0"/>
    </format>
    <format dxfId="36">
      <pivotArea field="21" type="button" dataOnly="0" labelOnly="1" outline="0" axis="axisCol" fieldPosition="0"/>
    </format>
    <format dxfId="35">
      <pivotArea field="6" type="button" dataOnly="0" labelOnly="1" outline="0" axis="axisCol" fieldPosition="1"/>
    </format>
    <format dxfId="34">
      <pivotArea type="topRight" dataOnly="0" labelOnly="1" outline="0" fieldPosition="0"/>
    </format>
    <format dxfId="33">
      <pivotArea field="1" type="button" dataOnly="0" labelOnly="1" outline="0" axis="axisRow" fieldPosition="0"/>
    </format>
    <format dxfId="32">
      <pivotArea field="5" type="button" dataOnly="0" labelOnly="1" outline="0" axis="axisRow" fieldPosition="1"/>
    </format>
    <format dxfId="31">
      <pivotArea field="4" type="button" dataOnly="0" labelOnly="1" outline="0" axis="axisRow" fieldPosition="2"/>
    </format>
    <format dxfId="30">
      <pivotArea field="27" type="button" dataOnly="0" labelOnly="1" outline="0" axis="axisRow" fieldPosition="3"/>
    </format>
    <format dxfId="29">
      <pivotArea dataOnly="0" labelOnly="1" outline="0" fieldPosition="0">
        <references count="1">
          <reference field="1" count="2">
            <x v="1"/>
            <x v="2"/>
          </reference>
        </references>
      </pivotArea>
    </format>
    <format dxfId="28">
      <pivotArea dataOnly="0" labelOnly="1" outline="0" fieldPosition="0">
        <references count="1">
          <reference field="1" count="2" defaultSubtotal="1">
            <x v="1"/>
            <x v="2"/>
          </reference>
        </references>
      </pivotArea>
    </format>
    <format dxfId="27">
      <pivotArea dataOnly="0" labelOnly="1" grandRow="1" outline="0" fieldPosition="0"/>
    </format>
    <format dxfId="26">
      <pivotArea dataOnly="0" labelOnly="1" outline="0" fieldPosition="0">
        <references count="2">
          <reference field="1" count="1" selected="0">
            <x v="1"/>
          </reference>
          <reference field="5" count="1">
            <x v="3"/>
          </reference>
        </references>
      </pivotArea>
    </format>
    <format dxfId="25">
      <pivotArea dataOnly="0" labelOnly="1" outline="0" fieldPosition="0">
        <references count="2">
          <reference field="1" count="1" selected="0">
            <x v="1"/>
          </reference>
          <reference field="5" count="1" defaultSubtotal="1">
            <x v="3"/>
          </reference>
        </references>
      </pivotArea>
    </format>
    <format dxfId="24">
      <pivotArea dataOnly="0" labelOnly="1" outline="0" fieldPosition="0">
        <references count="2">
          <reference field="1" count="1" selected="0">
            <x v="2"/>
          </reference>
          <reference field="5" count="1">
            <x v="2"/>
          </reference>
        </references>
      </pivotArea>
    </format>
    <format dxfId="23">
      <pivotArea dataOnly="0" labelOnly="1" outline="0" fieldPosition="0">
        <references count="2">
          <reference field="1" count="1" selected="0">
            <x v="2"/>
          </reference>
          <reference field="5" count="1" defaultSubtotal="1">
            <x v="2"/>
          </reference>
        </references>
      </pivotArea>
    </format>
    <format dxfId="22">
      <pivotArea dataOnly="0" labelOnly="1" outline="0" fieldPosition="0">
        <references count="3">
          <reference field="1" count="1" selected="0">
            <x v="1"/>
          </reference>
          <reference field="4" count="1">
            <x v="0"/>
          </reference>
          <reference field="5" count="1" selected="0">
            <x v="3"/>
          </reference>
        </references>
      </pivotArea>
    </format>
    <format dxfId="21">
      <pivotArea dataOnly="0" labelOnly="1" outline="0" fieldPosition="0">
        <references count="3">
          <reference field="1" count="1" selected="0">
            <x v="2"/>
          </reference>
          <reference field="4" count="1">
            <x v="0"/>
          </reference>
          <reference field="5" count="1" selected="0">
            <x v="2"/>
          </reference>
        </references>
      </pivotArea>
    </format>
    <format dxfId="20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27" count="1">
            <x v="4"/>
          </reference>
        </references>
      </pivotArea>
    </format>
    <format dxfId="19">
      <pivotArea dataOnly="0" labelOnly="1" outline="0" fieldPosition="0">
        <references count="4">
          <reference field="1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27" count="1">
            <x v="7"/>
          </reference>
        </references>
      </pivotArea>
    </format>
    <format dxfId="18">
      <pivotArea dataOnly="0" labelOnly="1" outline="0" fieldPosition="0">
        <references count="1">
          <reference field="21" count="0"/>
        </references>
      </pivotArea>
    </format>
    <format dxfId="17">
      <pivotArea dataOnly="0" labelOnly="1" outline="0" fieldPosition="0">
        <references count="1">
          <reference field="21" count="0" defaultSubtotal="1"/>
        </references>
      </pivotArea>
    </format>
    <format dxfId="16">
      <pivotArea dataOnly="0" labelOnly="1" grandCol="1" outline="0" fieldPosition="0"/>
    </format>
    <format dxfId="15">
      <pivotArea dataOnly="0" labelOnly="1" outline="0" fieldPosition="0">
        <references count="2">
          <reference field="6" count="3">
            <x v="3"/>
            <x v="4"/>
            <x v="5"/>
          </reference>
          <reference field="21" count="0" selected="0"/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1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4" indent="0" compact="0" compactData="0" gridDropZones="1">
  <location ref="A3:F40" firstHeaderRow="1" firstDataRow="2" firstDataCol="2"/>
  <pivotFields count="1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7">
        <item x="1"/>
        <item m="1" x="5"/>
        <item x="2"/>
        <item h="1" x="3"/>
        <item m="1" x="4"/>
        <item x="0"/>
        <item t="default"/>
      </items>
    </pivotField>
    <pivotField axis="axisRow" compact="0" outline="0" subtotalTop="0" showAll="0" includeNewItemsInFilter="1" defaultSubtotal="0">
      <items count="3">
        <item x="0"/>
        <item x="1"/>
        <item x="2"/>
      </items>
    </pivotField>
    <pivotField axis="axisRow" compact="0" outline="0" subtotalTop="0" showAll="0" includeNewItemsInFilter="1" sortType="ascending" defaultSubtotal="0">
      <items count="165">
        <item x="26"/>
        <item m="1" x="44"/>
        <item x="30"/>
        <item m="1" x="127"/>
        <item m="1" x="126"/>
        <item m="1" x="133"/>
        <item m="1" x="50"/>
        <item m="1" x="61"/>
        <item m="1" x="120"/>
        <item x="1"/>
        <item m="1" x="80"/>
        <item m="1" x="70"/>
        <item m="1" x="72"/>
        <item m="1" x="46"/>
        <item m="1" x="39"/>
        <item x="15"/>
        <item m="1" x="102"/>
        <item m="1" x="140"/>
        <item x="29"/>
        <item m="1" x="53"/>
        <item m="1" x="83"/>
        <item m="1" x="108"/>
        <item m="1" x="67"/>
        <item m="1" x="136"/>
        <item m="1" x="89"/>
        <item m="1" x="104"/>
        <item m="1" x="150"/>
        <item x="21"/>
        <item m="1" x="118"/>
        <item m="1" x="119"/>
        <item m="1" x="87"/>
        <item m="1" x="93"/>
        <item m="1" x="82"/>
        <item m="1" x="94"/>
        <item m="1" x="158"/>
        <item m="1" x="66"/>
        <item m="1" x="96"/>
        <item x="16"/>
        <item m="1" x="54"/>
        <item m="1" x="153"/>
        <item m="1" x="95"/>
        <item x="17"/>
        <item m="1" x="84"/>
        <item m="1" x="85"/>
        <item m="1" x="40"/>
        <item m="1" x="125"/>
        <item x="33"/>
        <item m="1" x="151"/>
        <item m="1" x="76"/>
        <item m="1" x="121"/>
        <item m="1" x="56"/>
        <item m="1" x="162"/>
        <item m="1" x="86"/>
        <item m="1" x="135"/>
        <item m="1" x="116"/>
        <item x="10"/>
        <item m="1" x="52"/>
        <item m="1" x="37"/>
        <item m="1" x="160"/>
        <item m="1" x="152"/>
        <item x="8"/>
        <item x="9"/>
        <item m="1" x="71"/>
        <item m="1" x="109"/>
        <item m="1" x="47"/>
        <item m="1" x="145"/>
        <item m="1" x="149"/>
        <item m="1" x="60"/>
        <item m="1" x="129"/>
        <item m="1" x="99"/>
        <item m="1" x="122"/>
        <item m="1" x="117"/>
        <item m="1" x="65"/>
        <item x="31"/>
        <item x="3"/>
        <item m="1" x="114"/>
        <item m="1" x="134"/>
        <item m="1" x="100"/>
        <item x="11"/>
        <item m="1" x="97"/>
        <item m="1" x="68"/>
        <item m="1" x="161"/>
        <item x="2"/>
        <item x="13"/>
        <item m="1" x="156"/>
        <item m="1" x="58"/>
        <item m="1" x="91"/>
        <item m="1" x="139"/>
        <item m="1" x="113"/>
        <item x="4"/>
        <item m="1" x="163"/>
        <item m="1" x="88"/>
        <item m="1" x="143"/>
        <item m="1" x="112"/>
        <item m="1" x="63"/>
        <item m="1" x="107"/>
        <item m="1" x="62"/>
        <item m="1" x="144"/>
        <item m="1" x="155"/>
        <item m="1" x="130"/>
        <item m="1" x="41"/>
        <item x="18"/>
        <item x="22"/>
        <item m="1" x="81"/>
        <item m="1" x="148"/>
        <item m="1" x="79"/>
        <item m="1" x="64"/>
        <item m="1" x="164"/>
        <item x="25"/>
        <item m="1" x="131"/>
        <item m="1" x="90"/>
        <item m="1" x="92"/>
        <item m="1" x="132"/>
        <item m="1" x="106"/>
        <item m="1" x="128"/>
        <item m="1" x="111"/>
        <item x="0"/>
        <item x="24"/>
        <item m="1" x="43"/>
        <item m="1" x="36"/>
        <item x="12"/>
        <item m="1" x="78"/>
        <item m="1" x="59"/>
        <item x="27"/>
        <item m="1" x="45"/>
        <item x="19"/>
        <item m="1" x="98"/>
        <item m="1" x="138"/>
        <item x="6"/>
        <item m="1" x="75"/>
        <item x="32"/>
        <item x="28"/>
        <item x="7"/>
        <item m="1" x="154"/>
        <item m="1" x="74"/>
        <item m="1" x="49"/>
        <item m="1" x="38"/>
        <item m="1" x="146"/>
        <item x="14"/>
        <item x="5"/>
        <item x="34"/>
        <item m="1" x="105"/>
        <item m="1" x="77"/>
        <item m="1" x="157"/>
        <item m="1" x="147"/>
        <item m="1" x="101"/>
        <item m="1" x="141"/>
        <item m="1" x="69"/>
        <item m="1" x="137"/>
        <item m="1" x="51"/>
        <item m="1" x="142"/>
        <item m="1" x="103"/>
        <item m="1" x="73"/>
        <item m="1" x="124"/>
        <item x="23"/>
        <item m="1" x="115"/>
        <item x="20"/>
        <item m="1" x="57"/>
        <item m="1" x="159"/>
        <item m="1" x="55"/>
        <item m="1" x="110"/>
        <item m="1" x="123"/>
        <item m="1" x="42"/>
        <item m="1" x="48"/>
        <item x="35"/>
      </items>
    </pivotField>
    <pivotField compact="0" outline="0" subtotalTop="0" showAll="0" includeNewItemsInFilter="1">
      <items count="9">
        <item m="1" x="7"/>
        <item x="2"/>
        <item x="1"/>
        <item x="0"/>
        <item x="6"/>
        <item x="3"/>
        <item x="5"/>
        <item x="4"/>
        <item t="default"/>
      </items>
    </pivotField>
  </pivotFields>
  <rowFields count="2">
    <field x="14"/>
    <field x="15"/>
  </rowFields>
  <rowItems count="36">
    <i>
      <x/>
      <x/>
    </i>
    <i r="1">
      <x v="2"/>
    </i>
    <i r="1">
      <x v="9"/>
    </i>
    <i r="1">
      <x v="15"/>
    </i>
    <i r="1">
      <x v="18"/>
    </i>
    <i r="1">
      <x v="27"/>
    </i>
    <i r="1">
      <x v="46"/>
    </i>
    <i r="1">
      <x v="55"/>
    </i>
    <i r="1">
      <x v="60"/>
    </i>
    <i r="1">
      <x v="61"/>
    </i>
    <i r="1">
      <x v="73"/>
    </i>
    <i r="1">
      <x v="74"/>
    </i>
    <i r="1">
      <x v="78"/>
    </i>
    <i r="1">
      <x v="82"/>
    </i>
    <i r="1">
      <x v="83"/>
    </i>
    <i r="1">
      <x v="89"/>
    </i>
    <i r="1">
      <x v="101"/>
    </i>
    <i r="1">
      <x v="102"/>
    </i>
    <i r="1">
      <x v="108"/>
    </i>
    <i r="1">
      <x v="116"/>
    </i>
    <i r="1">
      <x v="120"/>
    </i>
    <i r="1">
      <x v="123"/>
    </i>
    <i r="1">
      <x v="125"/>
    </i>
    <i r="1">
      <x v="128"/>
    </i>
    <i r="1">
      <x v="130"/>
    </i>
    <i r="1">
      <x v="131"/>
    </i>
    <i r="1">
      <x v="132"/>
    </i>
    <i r="1">
      <x v="138"/>
    </i>
    <i r="1">
      <x v="139"/>
    </i>
    <i r="1">
      <x v="140"/>
    </i>
    <i r="1">
      <x v="154"/>
    </i>
    <i r="1">
      <x v="156"/>
    </i>
    <i>
      <x v="1"/>
      <x v="37"/>
    </i>
    <i r="1">
      <x v="41"/>
    </i>
    <i r="1">
      <x v="117"/>
    </i>
    <i t="grand">
      <x/>
    </i>
  </rowItems>
  <colFields count="1">
    <field x="13"/>
  </colFields>
  <colItems count="4">
    <i>
      <x/>
    </i>
    <i>
      <x v="2"/>
    </i>
    <i>
      <x v="5"/>
    </i>
    <i t="grand">
      <x/>
    </i>
  </colItems>
  <dataFields count="1">
    <dataField name="Sum of Sum Stat Amt" fld="10" baseField="15" baseItem="0" numFmtId="40"/>
  </dataFields>
  <formats count="15">
    <format dxfId="14">
      <pivotArea outline="0" fieldPosition="0"/>
    </format>
    <format dxfId="13">
      <pivotArea type="all" dataOnly="0" outline="0" fieldPosition="0"/>
    </format>
    <format dxfId="12">
      <pivotArea outline="0" collapsedLevelsAreSubtotals="1" fieldPosition="0"/>
    </format>
    <format dxfId="11">
      <pivotArea type="origin" dataOnly="0" labelOnly="1" outline="0" fieldPosition="0"/>
    </format>
    <format dxfId="10">
      <pivotArea field="13" type="button" dataOnly="0" labelOnly="1" outline="0" axis="axisCol" fieldPosition="0"/>
    </format>
    <format dxfId="9">
      <pivotArea type="topRight" dataOnly="0" labelOnly="1" outline="0" fieldPosition="0"/>
    </format>
    <format dxfId="8">
      <pivotArea field="14" type="button" dataOnly="0" labelOnly="1" outline="0" axis="axisRow" fieldPosition="0"/>
    </format>
    <format dxfId="7">
      <pivotArea field="15" type="button" dataOnly="0" labelOnly="1" outline="0" axis="axisRow" fieldPosition="1"/>
    </format>
    <format dxfId="6">
      <pivotArea dataOnly="0" labelOnly="1" outline="0" fieldPosition="0">
        <references count="1">
          <reference field="14" count="2">
            <x v="0"/>
            <x v="1"/>
          </reference>
        </references>
      </pivotArea>
    </format>
    <format dxfId="5">
      <pivotArea dataOnly="0" labelOnly="1" grandRow="1" outline="0" fieldPosition="0"/>
    </format>
    <format dxfId="4">
      <pivotArea dataOnly="0" labelOnly="1" outline="0" fieldPosition="0">
        <references count="2">
          <reference field="14" count="1" selected="0">
            <x v="0"/>
          </reference>
          <reference field="15" count="32">
            <x v="0"/>
            <x v="2"/>
            <x v="9"/>
            <x v="15"/>
            <x v="18"/>
            <x v="27"/>
            <x v="46"/>
            <x v="55"/>
            <x v="60"/>
            <x v="61"/>
            <x v="73"/>
            <x v="74"/>
            <x v="78"/>
            <x v="82"/>
            <x v="83"/>
            <x v="89"/>
            <x v="101"/>
            <x v="102"/>
            <x v="108"/>
            <x v="116"/>
            <x v="120"/>
            <x v="123"/>
            <x v="125"/>
            <x v="128"/>
            <x v="130"/>
            <x v="131"/>
            <x v="132"/>
            <x v="138"/>
            <x v="139"/>
            <x v="140"/>
            <x v="154"/>
            <x v="156"/>
          </reference>
        </references>
      </pivotArea>
    </format>
    <format dxfId="3">
      <pivotArea dataOnly="0" labelOnly="1" outline="0" fieldPosition="0">
        <references count="2">
          <reference field="14" count="1" selected="0">
            <x v="1"/>
          </reference>
          <reference field="15" count="3">
            <x v="37"/>
            <x v="41"/>
            <x v="117"/>
          </reference>
        </references>
      </pivotArea>
    </format>
    <format dxfId="2">
      <pivotArea dataOnly="0" labelOnly="1" outline="0" fieldPosition="0">
        <references count="1">
          <reference field="13" count="0"/>
        </references>
      </pivotArea>
    </format>
    <format dxfId="1">
      <pivotArea dataOnly="0" labelOnly="1" grandCol="1" outline="0" fieldPosition="0"/>
    </format>
    <format dxfId="0">
      <pivotArea dataOnly="0" labelOnly="1" outline="0" fieldPosition="0">
        <references count="2">
          <reference field="14" count="1" selected="0">
            <x v="1"/>
          </reference>
          <reference field="15" count="2">
            <x v="37"/>
            <x v="4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28" workbookViewId="0">
      <selection activeCell="E46" sqref="E46"/>
    </sheetView>
  </sheetViews>
  <sheetFormatPr defaultRowHeight="14.4" x14ac:dyDescent="0.3"/>
  <cols>
    <col min="1" max="1" width="20.33203125" style="1" customWidth="1"/>
    <col min="2" max="2" width="18.44140625" style="1" customWidth="1"/>
    <col min="3" max="3" width="26.109375" customWidth="1"/>
    <col min="4" max="4" width="42.88671875" customWidth="1"/>
    <col min="5" max="5" width="48.5546875" style="1" customWidth="1"/>
  </cols>
  <sheetData>
    <row r="1" spans="1:6" ht="15.6" x14ac:dyDescent="0.3">
      <c r="D1" s="3" t="s">
        <v>14</v>
      </c>
    </row>
    <row r="2" spans="1:6" ht="15.6" x14ac:dyDescent="0.3">
      <c r="D2" s="3" t="s">
        <v>15</v>
      </c>
    </row>
    <row r="3" spans="1:6" ht="15.6" x14ac:dyDescent="0.3">
      <c r="D3" s="3" t="s">
        <v>16</v>
      </c>
    </row>
    <row r="4" spans="1:6" ht="15.6" x14ac:dyDescent="0.3">
      <c r="D4" s="3" t="s">
        <v>1</v>
      </c>
    </row>
    <row r="7" spans="1:6" x14ac:dyDescent="0.3">
      <c r="A7" s="2" t="s">
        <v>17</v>
      </c>
      <c r="B7" s="2" t="s">
        <v>18</v>
      </c>
      <c r="C7" s="2" t="s">
        <v>0</v>
      </c>
      <c r="D7" s="2" t="s">
        <v>6</v>
      </c>
      <c r="E7" s="2" t="s">
        <v>5</v>
      </c>
      <c r="F7" s="2"/>
    </row>
    <row r="8" spans="1:6" ht="28.8" x14ac:dyDescent="0.3">
      <c r="A8" s="1">
        <v>1</v>
      </c>
      <c r="B8" s="1" t="s">
        <v>19</v>
      </c>
      <c r="C8" s="1" t="s">
        <v>2</v>
      </c>
      <c r="D8" s="1" t="s">
        <v>3</v>
      </c>
      <c r="E8" s="19" t="s">
        <v>129</v>
      </c>
    </row>
    <row r="9" spans="1:6" x14ac:dyDescent="0.3">
      <c r="C9" s="1"/>
      <c r="D9" s="1"/>
      <c r="E9" s="19"/>
    </row>
    <row r="10" spans="1:6" x14ac:dyDescent="0.3">
      <c r="A10" s="1">
        <v>2</v>
      </c>
      <c r="B10" s="1" t="s">
        <v>130</v>
      </c>
      <c r="C10" s="1" t="s">
        <v>2</v>
      </c>
      <c r="D10" s="1" t="s">
        <v>3</v>
      </c>
      <c r="E10" s="19" t="s">
        <v>131</v>
      </c>
    </row>
    <row r="11" spans="1:6" x14ac:dyDescent="0.3">
      <c r="C11" s="1"/>
      <c r="D11" s="1"/>
      <c r="E11" s="19"/>
    </row>
    <row r="12" spans="1:6" x14ac:dyDescent="0.3">
      <c r="A12" s="1">
        <v>3</v>
      </c>
      <c r="B12" s="1" t="s">
        <v>152</v>
      </c>
      <c r="C12" s="1" t="s">
        <v>2</v>
      </c>
      <c r="D12" s="1" t="s">
        <v>3</v>
      </c>
      <c r="E12" s="19" t="s">
        <v>153</v>
      </c>
    </row>
    <row r="13" spans="1:6" x14ac:dyDescent="0.3">
      <c r="C13" s="1"/>
      <c r="D13" s="1"/>
      <c r="E13" s="19"/>
    </row>
    <row r="14" spans="1:6" x14ac:dyDescent="0.3">
      <c r="A14" s="1">
        <v>4</v>
      </c>
      <c r="B14" s="1" t="s">
        <v>182</v>
      </c>
      <c r="C14" s="1" t="s">
        <v>2</v>
      </c>
      <c r="D14" s="1" t="s">
        <v>3</v>
      </c>
      <c r="E14" s="19" t="s">
        <v>232</v>
      </c>
    </row>
    <row r="15" spans="1:6" x14ac:dyDescent="0.3">
      <c r="C15" s="1"/>
      <c r="D15" s="1"/>
      <c r="E15" s="19"/>
    </row>
    <row r="16" spans="1:6" x14ac:dyDescent="0.3">
      <c r="A16" s="1">
        <v>5</v>
      </c>
      <c r="B16" s="1" t="s">
        <v>183</v>
      </c>
      <c r="C16" s="1" t="s">
        <v>2</v>
      </c>
      <c r="D16" s="1" t="s">
        <v>3</v>
      </c>
      <c r="E16" s="19" t="s">
        <v>232</v>
      </c>
    </row>
    <row r="17" spans="1:5" x14ac:dyDescent="0.3">
      <c r="C17" s="1"/>
      <c r="D17" s="1"/>
      <c r="E17" s="19"/>
    </row>
    <row r="18" spans="1:5" x14ac:dyDescent="0.3">
      <c r="A18" s="1">
        <v>6</v>
      </c>
      <c r="B18" s="1" t="s">
        <v>233</v>
      </c>
      <c r="C18" s="1" t="s">
        <v>2</v>
      </c>
      <c r="D18" s="1" t="s">
        <v>3</v>
      </c>
      <c r="E18" s="19" t="s">
        <v>253</v>
      </c>
    </row>
    <row r="19" spans="1:5" x14ac:dyDescent="0.3">
      <c r="C19" s="1"/>
      <c r="D19" s="1"/>
      <c r="E19" s="19"/>
    </row>
    <row r="20" spans="1:5" x14ac:dyDescent="0.3">
      <c r="A20" s="1">
        <f>+A18+1</f>
        <v>7</v>
      </c>
      <c r="B20" s="1" t="s">
        <v>254</v>
      </c>
      <c r="C20" s="1" t="s">
        <v>2</v>
      </c>
      <c r="D20" s="1" t="s">
        <v>3</v>
      </c>
      <c r="E20" s="19" t="s">
        <v>255</v>
      </c>
    </row>
    <row r="21" spans="1:5" x14ac:dyDescent="0.3">
      <c r="C21" s="1"/>
      <c r="D21" s="1"/>
      <c r="E21" s="19"/>
    </row>
    <row r="22" spans="1:5" x14ac:dyDescent="0.3">
      <c r="A22" s="1">
        <f>+A20+1</f>
        <v>8</v>
      </c>
      <c r="B22" s="1" t="s">
        <v>276</v>
      </c>
      <c r="C22" s="1" t="s">
        <v>2</v>
      </c>
      <c r="D22" s="1" t="s">
        <v>3</v>
      </c>
      <c r="E22" s="19" t="s">
        <v>277</v>
      </c>
    </row>
    <row r="23" spans="1:5" x14ac:dyDescent="0.3">
      <c r="C23" s="1"/>
      <c r="D23" s="1"/>
      <c r="E23" s="19"/>
    </row>
    <row r="24" spans="1:5" x14ac:dyDescent="0.3">
      <c r="A24" s="1">
        <f>+A22+1</f>
        <v>9</v>
      </c>
      <c r="B24" s="1" t="s">
        <v>292</v>
      </c>
      <c r="C24" s="1" t="s">
        <v>2</v>
      </c>
      <c r="D24" s="1" t="s">
        <v>3</v>
      </c>
      <c r="E24" s="19" t="s">
        <v>293</v>
      </c>
    </row>
    <row r="25" spans="1:5" x14ac:dyDescent="0.3">
      <c r="C25" s="1"/>
      <c r="D25" s="1"/>
      <c r="E25" s="19"/>
    </row>
    <row r="26" spans="1:5" x14ac:dyDescent="0.3">
      <c r="A26" s="1">
        <f>+A24+1</f>
        <v>10</v>
      </c>
      <c r="B26" s="1" t="s">
        <v>376</v>
      </c>
      <c r="C26" s="1" t="s">
        <v>2</v>
      </c>
      <c r="D26" s="1" t="s">
        <v>3</v>
      </c>
      <c r="E26" s="19" t="s">
        <v>377</v>
      </c>
    </row>
    <row r="27" spans="1:5" x14ac:dyDescent="0.3">
      <c r="C27" s="1"/>
      <c r="D27" s="1"/>
      <c r="E27" s="19"/>
    </row>
    <row r="28" spans="1:5" x14ac:dyDescent="0.3">
      <c r="A28" s="1">
        <f>+A26+1</f>
        <v>11</v>
      </c>
      <c r="B28" s="1" t="s">
        <v>404</v>
      </c>
      <c r="C28" s="1" t="s">
        <v>2</v>
      </c>
      <c r="D28" s="1" t="s">
        <v>3</v>
      </c>
      <c r="E28" s="19" t="s">
        <v>405</v>
      </c>
    </row>
    <row r="29" spans="1:5" x14ac:dyDescent="0.3">
      <c r="C29" s="1"/>
      <c r="D29" s="1"/>
      <c r="E29" s="19"/>
    </row>
    <row r="30" spans="1:5" x14ac:dyDescent="0.3">
      <c r="A30" s="1">
        <f>+A28+1</f>
        <v>12</v>
      </c>
      <c r="B30" s="1" t="s">
        <v>478</v>
      </c>
      <c r="C30" s="1" t="s">
        <v>2</v>
      </c>
      <c r="D30" s="1" t="s">
        <v>10</v>
      </c>
      <c r="E30" s="1" t="s">
        <v>11</v>
      </c>
    </row>
    <row r="31" spans="1:5" x14ac:dyDescent="0.3">
      <c r="C31" s="1"/>
      <c r="D31" s="1"/>
    </row>
    <row r="32" spans="1:5" x14ac:dyDescent="0.3">
      <c r="A32" s="1">
        <f>+A30+1</f>
        <v>13</v>
      </c>
      <c r="B32" s="1" t="s">
        <v>730</v>
      </c>
      <c r="C32" s="1" t="s">
        <v>2</v>
      </c>
      <c r="D32" s="1" t="s">
        <v>4</v>
      </c>
      <c r="E32" s="1" t="s">
        <v>7</v>
      </c>
    </row>
    <row r="33" spans="1:5" x14ac:dyDescent="0.3">
      <c r="C33" s="1"/>
      <c r="D33" s="1"/>
    </row>
    <row r="34" spans="1:5" x14ac:dyDescent="0.3">
      <c r="A34" s="1">
        <f>+A32+1</f>
        <v>14</v>
      </c>
      <c r="B34" s="1" t="s">
        <v>731</v>
      </c>
      <c r="C34" s="1" t="s">
        <v>2</v>
      </c>
      <c r="D34" s="1" t="s">
        <v>8</v>
      </c>
      <c r="E34" s="1" t="s">
        <v>9</v>
      </c>
    </row>
    <row r="35" spans="1:5" x14ac:dyDescent="0.3">
      <c r="C35" s="1"/>
      <c r="D35" s="1"/>
    </row>
    <row r="36" spans="1:5" x14ac:dyDescent="0.3">
      <c r="A36" s="1">
        <f>+A34+1</f>
        <v>15</v>
      </c>
      <c r="B36" s="1" t="s">
        <v>732</v>
      </c>
      <c r="C36" s="1" t="s">
        <v>2</v>
      </c>
      <c r="D36" s="1" t="s">
        <v>8</v>
      </c>
      <c r="E36" s="1" t="s">
        <v>9</v>
      </c>
    </row>
    <row r="37" spans="1:5" x14ac:dyDescent="0.3">
      <c r="C37" s="1"/>
    </row>
    <row r="38" spans="1:5" x14ac:dyDescent="0.3">
      <c r="A38" s="1">
        <f>+A36+1</f>
        <v>16</v>
      </c>
      <c r="B38" s="1" t="s">
        <v>864</v>
      </c>
      <c r="C38" s="1" t="s">
        <v>2</v>
      </c>
      <c r="D38" s="1" t="s">
        <v>12</v>
      </c>
      <c r="E38" s="1" t="s">
        <v>863</v>
      </c>
    </row>
    <row r="39" spans="1:5" x14ac:dyDescent="0.3">
      <c r="C39" s="1"/>
      <c r="D39" s="1"/>
    </row>
    <row r="40" spans="1:5" x14ac:dyDescent="0.3">
      <c r="A40" s="1">
        <f>+A38+1</f>
        <v>17</v>
      </c>
      <c r="B40" s="1" t="s">
        <v>947</v>
      </c>
      <c r="C40" s="1" t="s">
        <v>2</v>
      </c>
      <c r="D40" s="1" t="s">
        <v>13</v>
      </c>
      <c r="E40" s="1" t="s">
        <v>872</v>
      </c>
    </row>
    <row r="41" spans="1:5" x14ac:dyDescent="0.3">
      <c r="C41" s="1"/>
      <c r="D41" s="1"/>
    </row>
    <row r="42" spans="1:5" x14ac:dyDescent="0.3">
      <c r="A42" s="1">
        <f>+A40+1</f>
        <v>18</v>
      </c>
      <c r="B42" s="1" t="s">
        <v>948</v>
      </c>
      <c r="C42" s="1" t="s">
        <v>2</v>
      </c>
      <c r="D42" s="1" t="s">
        <v>13</v>
      </c>
      <c r="E42" s="1" t="s">
        <v>873</v>
      </c>
    </row>
    <row r="43" spans="1:5" x14ac:dyDescent="0.3">
      <c r="C43" s="1"/>
      <c r="D43" s="1"/>
    </row>
    <row r="44" spans="1:5" x14ac:dyDescent="0.3">
      <c r="A44" s="1">
        <f>+A42+1</f>
        <v>19</v>
      </c>
      <c r="B44" s="1" t="s">
        <v>949</v>
      </c>
      <c r="C44" s="1" t="s">
        <v>2</v>
      </c>
      <c r="D44" s="1" t="s">
        <v>13</v>
      </c>
      <c r="E44" s="1" t="s">
        <v>950</v>
      </c>
    </row>
    <row r="45" spans="1:5" x14ac:dyDescent="0.3">
      <c r="C45" s="1"/>
      <c r="D45" s="1"/>
    </row>
    <row r="46" spans="1:5" x14ac:dyDescent="0.3">
      <c r="C46" s="1"/>
      <c r="D46" s="1"/>
    </row>
    <row r="47" spans="1:5" x14ac:dyDescent="0.3">
      <c r="C47" s="1"/>
      <c r="D47" s="1"/>
    </row>
    <row r="48" spans="1:5" x14ac:dyDescent="0.3">
      <c r="C48" s="1"/>
      <c r="D48" s="1"/>
    </row>
    <row r="49" spans="3:4" x14ac:dyDescent="0.3">
      <c r="C49" s="1"/>
      <c r="D49" s="1"/>
    </row>
    <row r="50" spans="3:4" x14ac:dyDescent="0.3">
      <c r="C50" s="1"/>
      <c r="D50" s="1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9"/>
  <sheetViews>
    <sheetView workbookViewId="0">
      <selection activeCell="C16" sqref="C16"/>
    </sheetView>
  </sheetViews>
  <sheetFormatPr defaultRowHeight="13.2" x14ac:dyDescent="0.25"/>
  <cols>
    <col min="1" max="1" width="1" style="103" customWidth="1"/>
    <col min="2" max="2" width="17" style="103" customWidth="1"/>
    <col min="3" max="3" width="15" style="103" customWidth="1"/>
    <col min="4" max="4" width="34" style="103" customWidth="1"/>
    <col min="5" max="5" width="14.88671875" style="103" bestFit="1" customWidth="1"/>
    <col min="6" max="9" width="18" style="103" customWidth="1"/>
    <col min="10" max="10" width="17" style="103" customWidth="1"/>
    <col min="11" max="247" width="9.109375" style="103"/>
    <col min="248" max="248" width="1" style="103" customWidth="1"/>
    <col min="249" max="249" width="17" style="103" customWidth="1"/>
    <col min="250" max="250" width="15" style="103" customWidth="1"/>
    <col min="251" max="251" width="34" style="103" customWidth="1"/>
    <col min="252" max="252" width="14.88671875" style="103" bestFit="1" customWidth="1"/>
    <col min="253" max="256" width="18" style="103" customWidth="1"/>
    <col min="257" max="257" width="17" style="103" customWidth="1"/>
    <col min="258" max="258" width="9.109375" style="103"/>
    <col min="259" max="259" width="15" style="103" bestFit="1" customWidth="1"/>
    <col min="260" max="260" width="9.109375" style="103"/>
    <col min="261" max="261" width="15" style="103" bestFit="1" customWidth="1"/>
    <col min="262" max="503" width="9.109375" style="103"/>
    <col min="504" max="504" width="1" style="103" customWidth="1"/>
    <col min="505" max="505" width="17" style="103" customWidth="1"/>
    <col min="506" max="506" width="15" style="103" customWidth="1"/>
    <col min="507" max="507" width="34" style="103" customWidth="1"/>
    <col min="508" max="508" width="14.88671875" style="103" bestFit="1" customWidth="1"/>
    <col min="509" max="512" width="18" style="103" customWidth="1"/>
    <col min="513" max="513" width="17" style="103" customWidth="1"/>
    <col min="514" max="514" width="9.109375" style="103"/>
    <col min="515" max="515" width="15" style="103" bestFit="1" customWidth="1"/>
    <col min="516" max="516" width="9.109375" style="103"/>
    <col min="517" max="517" width="15" style="103" bestFit="1" customWidth="1"/>
    <col min="518" max="759" width="9.109375" style="103"/>
    <col min="760" max="760" width="1" style="103" customWidth="1"/>
    <col min="761" max="761" width="17" style="103" customWidth="1"/>
    <col min="762" max="762" width="15" style="103" customWidth="1"/>
    <col min="763" max="763" width="34" style="103" customWidth="1"/>
    <col min="764" max="764" width="14.88671875" style="103" bestFit="1" customWidth="1"/>
    <col min="765" max="768" width="18" style="103" customWidth="1"/>
    <col min="769" max="769" width="17" style="103" customWidth="1"/>
    <col min="770" max="770" width="9.109375" style="103"/>
    <col min="771" max="771" width="15" style="103" bestFit="1" customWidth="1"/>
    <col min="772" max="772" width="9.109375" style="103"/>
    <col min="773" max="773" width="15" style="103" bestFit="1" customWidth="1"/>
    <col min="774" max="1015" width="9.109375" style="103"/>
    <col min="1016" max="1016" width="1" style="103" customWidth="1"/>
    <col min="1017" max="1017" width="17" style="103" customWidth="1"/>
    <col min="1018" max="1018" width="15" style="103" customWidth="1"/>
    <col min="1019" max="1019" width="34" style="103" customWidth="1"/>
    <col min="1020" max="1020" width="14.88671875" style="103" bestFit="1" customWidth="1"/>
    <col min="1021" max="1024" width="18" style="103" customWidth="1"/>
    <col min="1025" max="1025" width="17" style="103" customWidth="1"/>
    <col min="1026" max="1026" width="9.109375" style="103"/>
    <col min="1027" max="1027" width="15" style="103" bestFit="1" customWidth="1"/>
    <col min="1028" max="1028" width="9.109375" style="103"/>
    <col min="1029" max="1029" width="15" style="103" bestFit="1" customWidth="1"/>
    <col min="1030" max="1271" width="9.109375" style="103"/>
    <col min="1272" max="1272" width="1" style="103" customWidth="1"/>
    <col min="1273" max="1273" width="17" style="103" customWidth="1"/>
    <col min="1274" max="1274" width="15" style="103" customWidth="1"/>
    <col min="1275" max="1275" width="34" style="103" customWidth="1"/>
    <col min="1276" max="1276" width="14.88671875" style="103" bestFit="1" customWidth="1"/>
    <col min="1277" max="1280" width="18" style="103" customWidth="1"/>
    <col min="1281" max="1281" width="17" style="103" customWidth="1"/>
    <col min="1282" max="1282" width="9.109375" style="103"/>
    <col min="1283" max="1283" width="15" style="103" bestFit="1" customWidth="1"/>
    <col min="1284" max="1284" width="9.109375" style="103"/>
    <col min="1285" max="1285" width="15" style="103" bestFit="1" customWidth="1"/>
    <col min="1286" max="1527" width="9.109375" style="103"/>
    <col min="1528" max="1528" width="1" style="103" customWidth="1"/>
    <col min="1529" max="1529" width="17" style="103" customWidth="1"/>
    <col min="1530" max="1530" width="15" style="103" customWidth="1"/>
    <col min="1531" max="1531" width="34" style="103" customWidth="1"/>
    <col min="1532" max="1532" width="14.88671875" style="103" bestFit="1" customWidth="1"/>
    <col min="1533" max="1536" width="18" style="103" customWidth="1"/>
    <col min="1537" max="1537" width="17" style="103" customWidth="1"/>
    <col min="1538" max="1538" width="9.109375" style="103"/>
    <col min="1539" max="1539" width="15" style="103" bestFit="1" customWidth="1"/>
    <col min="1540" max="1540" width="9.109375" style="103"/>
    <col min="1541" max="1541" width="15" style="103" bestFit="1" customWidth="1"/>
    <col min="1542" max="1783" width="9.109375" style="103"/>
    <col min="1784" max="1784" width="1" style="103" customWidth="1"/>
    <col min="1785" max="1785" width="17" style="103" customWidth="1"/>
    <col min="1786" max="1786" width="15" style="103" customWidth="1"/>
    <col min="1787" max="1787" width="34" style="103" customWidth="1"/>
    <col min="1788" max="1788" width="14.88671875" style="103" bestFit="1" customWidth="1"/>
    <col min="1789" max="1792" width="18" style="103" customWidth="1"/>
    <col min="1793" max="1793" width="17" style="103" customWidth="1"/>
    <col min="1794" max="1794" width="9.109375" style="103"/>
    <col min="1795" max="1795" width="15" style="103" bestFit="1" customWidth="1"/>
    <col min="1796" max="1796" width="9.109375" style="103"/>
    <col min="1797" max="1797" width="15" style="103" bestFit="1" customWidth="1"/>
    <col min="1798" max="2039" width="9.109375" style="103"/>
    <col min="2040" max="2040" width="1" style="103" customWidth="1"/>
    <col min="2041" max="2041" width="17" style="103" customWidth="1"/>
    <col min="2042" max="2042" width="15" style="103" customWidth="1"/>
    <col min="2043" max="2043" width="34" style="103" customWidth="1"/>
    <col min="2044" max="2044" width="14.88671875" style="103" bestFit="1" customWidth="1"/>
    <col min="2045" max="2048" width="18" style="103" customWidth="1"/>
    <col min="2049" max="2049" width="17" style="103" customWidth="1"/>
    <col min="2050" max="2050" width="9.109375" style="103"/>
    <col min="2051" max="2051" width="15" style="103" bestFit="1" customWidth="1"/>
    <col min="2052" max="2052" width="9.109375" style="103"/>
    <col min="2053" max="2053" width="15" style="103" bestFit="1" customWidth="1"/>
    <col min="2054" max="2295" width="9.109375" style="103"/>
    <col min="2296" max="2296" width="1" style="103" customWidth="1"/>
    <col min="2297" max="2297" width="17" style="103" customWidth="1"/>
    <col min="2298" max="2298" width="15" style="103" customWidth="1"/>
    <col min="2299" max="2299" width="34" style="103" customWidth="1"/>
    <col min="2300" max="2300" width="14.88671875" style="103" bestFit="1" customWidth="1"/>
    <col min="2301" max="2304" width="18" style="103" customWidth="1"/>
    <col min="2305" max="2305" width="17" style="103" customWidth="1"/>
    <col min="2306" max="2306" width="9.109375" style="103"/>
    <col min="2307" max="2307" width="15" style="103" bestFit="1" customWidth="1"/>
    <col min="2308" max="2308" width="9.109375" style="103"/>
    <col min="2309" max="2309" width="15" style="103" bestFit="1" customWidth="1"/>
    <col min="2310" max="2551" width="9.109375" style="103"/>
    <col min="2552" max="2552" width="1" style="103" customWidth="1"/>
    <col min="2553" max="2553" width="17" style="103" customWidth="1"/>
    <col min="2554" max="2554" width="15" style="103" customWidth="1"/>
    <col min="2555" max="2555" width="34" style="103" customWidth="1"/>
    <col min="2556" max="2556" width="14.88671875" style="103" bestFit="1" customWidth="1"/>
    <col min="2557" max="2560" width="18" style="103" customWidth="1"/>
    <col min="2561" max="2561" width="17" style="103" customWidth="1"/>
    <col min="2562" max="2562" width="9.109375" style="103"/>
    <col min="2563" max="2563" width="15" style="103" bestFit="1" customWidth="1"/>
    <col min="2564" max="2564" width="9.109375" style="103"/>
    <col min="2565" max="2565" width="15" style="103" bestFit="1" customWidth="1"/>
    <col min="2566" max="2807" width="9.109375" style="103"/>
    <col min="2808" max="2808" width="1" style="103" customWidth="1"/>
    <col min="2809" max="2809" width="17" style="103" customWidth="1"/>
    <col min="2810" max="2810" width="15" style="103" customWidth="1"/>
    <col min="2811" max="2811" width="34" style="103" customWidth="1"/>
    <col min="2812" max="2812" width="14.88671875" style="103" bestFit="1" customWidth="1"/>
    <col min="2813" max="2816" width="18" style="103" customWidth="1"/>
    <col min="2817" max="2817" width="17" style="103" customWidth="1"/>
    <col min="2818" max="2818" width="9.109375" style="103"/>
    <col min="2819" max="2819" width="15" style="103" bestFit="1" customWidth="1"/>
    <col min="2820" max="2820" width="9.109375" style="103"/>
    <col min="2821" max="2821" width="15" style="103" bestFit="1" customWidth="1"/>
    <col min="2822" max="3063" width="9.109375" style="103"/>
    <col min="3064" max="3064" width="1" style="103" customWidth="1"/>
    <col min="3065" max="3065" width="17" style="103" customWidth="1"/>
    <col min="3066" max="3066" width="15" style="103" customWidth="1"/>
    <col min="3067" max="3067" width="34" style="103" customWidth="1"/>
    <col min="3068" max="3068" width="14.88671875" style="103" bestFit="1" customWidth="1"/>
    <col min="3069" max="3072" width="18" style="103" customWidth="1"/>
    <col min="3073" max="3073" width="17" style="103" customWidth="1"/>
    <col min="3074" max="3074" width="9.109375" style="103"/>
    <col min="3075" max="3075" width="15" style="103" bestFit="1" customWidth="1"/>
    <col min="3076" max="3076" width="9.109375" style="103"/>
    <col min="3077" max="3077" width="15" style="103" bestFit="1" customWidth="1"/>
    <col min="3078" max="3319" width="9.109375" style="103"/>
    <col min="3320" max="3320" width="1" style="103" customWidth="1"/>
    <col min="3321" max="3321" width="17" style="103" customWidth="1"/>
    <col min="3322" max="3322" width="15" style="103" customWidth="1"/>
    <col min="3323" max="3323" width="34" style="103" customWidth="1"/>
    <col min="3324" max="3324" width="14.88671875" style="103" bestFit="1" customWidth="1"/>
    <col min="3325" max="3328" width="18" style="103" customWidth="1"/>
    <col min="3329" max="3329" width="17" style="103" customWidth="1"/>
    <col min="3330" max="3330" width="9.109375" style="103"/>
    <col min="3331" max="3331" width="15" style="103" bestFit="1" customWidth="1"/>
    <col min="3332" max="3332" width="9.109375" style="103"/>
    <col min="3333" max="3333" width="15" style="103" bestFit="1" customWidth="1"/>
    <col min="3334" max="3575" width="9.109375" style="103"/>
    <col min="3576" max="3576" width="1" style="103" customWidth="1"/>
    <col min="3577" max="3577" width="17" style="103" customWidth="1"/>
    <col min="3578" max="3578" width="15" style="103" customWidth="1"/>
    <col min="3579" max="3579" width="34" style="103" customWidth="1"/>
    <col min="3580" max="3580" width="14.88671875" style="103" bestFit="1" customWidth="1"/>
    <col min="3581" max="3584" width="18" style="103" customWidth="1"/>
    <col min="3585" max="3585" width="17" style="103" customWidth="1"/>
    <col min="3586" max="3586" width="9.109375" style="103"/>
    <col min="3587" max="3587" width="15" style="103" bestFit="1" customWidth="1"/>
    <col min="3588" max="3588" width="9.109375" style="103"/>
    <col min="3589" max="3589" width="15" style="103" bestFit="1" customWidth="1"/>
    <col min="3590" max="3831" width="9.109375" style="103"/>
    <col min="3832" max="3832" width="1" style="103" customWidth="1"/>
    <col min="3833" max="3833" width="17" style="103" customWidth="1"/>
    <col min="3834" max="3834" width="15" style="103" customWidth="1"/>
    <col min="3835" max="3835" width="34" style="103" customWidth="1"/>
    <col min="3836" max="3836" width="14.88671875" style="103" bestFit="1" customWidth="1"/>
    <col min="3837" max="3840" width="18" style="103" customWidth="1"/>
    <col min="3841" max="3841" width="17" style="103" customWidth="1"/>
    <col min="3842" max="3842" width="9.109375" style="103"/>
    <col min="3843" max="3843" width="15" style="103" bestFit="1" customWidth="1"/>
    <col min="3844" max="3844" width="9.109375" style="103"/>
    <col min="3845" max="3845" width="15" style="103" bestFit="1" customWidth="1"/>
    <col min="3846" max="4087" width="9.109375" style="103"/>
    <col min="4088" max="4088" width="1" style="103" customWidth="1"/>
    <col min="4089" max="4089" width="17" style="103" customWidth="1"/>
    <col min="4090" max="4090" width="15" style="103" customWidth="1"/>
    <col min="4091" max="4091" width="34" style="103" customWidth="1"/>
    <col min="4092" max="4092" width="14.88671875" style="103" bestFit="1" customWidth="1"/>
    <col min="4093" max="4096" width="18" style="103" customWidth="1"/>
    <col min="4097" max="4097" width="17" style="103" customWidth="1"/>
    <col min="4098" max="4098" width="9.109375" style="103"/>
    <col min="4099" max="4099" width="15" style="103" bestFit="1" customWidth="1"/>
    <col min="4100" max="4100" width="9.109375" style="103"/>
    <col min="4101" max="4101" width="15" style="103" bestFit="1" customWidth="1"/>
    <col min="4102" max="4343" width="9.109375" style="103"/>
    <col min="4344" max="4344" width="1" style="103" customWidth="1"/>
    <col min="4345" max="4345" width="17" style="103" customWidth="1"/>
    <col min="4346" max="4346" width="15" style="103" customWidth="1"/>
    <col min="4347" max="4347" width="34" style="103" customWidth="1"/>
    <col min="4348" max="4348" width="14.88671875" style="103" bestFit="1" customWidth="1"/>
    <col min="4349" max="4352" width="18" style="103" customWidth="1"/>
    <col min="4353" max="4353" width="17" style="103" customWidth="1"/>
    <col min="4354" max="4354" width="9.109375" style="103"/>
    <col min="4355" max="4355" width="15" style="103" bestFit="1" customWidth="1"/>
    <col min="4356" max="4356" width="9.109375" style="103"/>
    <col min="4357" max="4357" width="15" style="103" bestFit="1" customWidth="1"/>
    <col min="4358" max="4599" width="9.109375" style="103"/>
    <col min="4600" max="4600" width="1" style="103" customWidth="1"/>
    <col min="4601" max="4601" width="17" style="103" customWidth="1"/>
    <col min="4602" max="4602" width="15" style="103" customWidth="1"/>
    <col min="4603" max="4603" width="34" style="103" customWidth="1"/>
    <col min="4604" max="4604" width="14.88671875" style="103" bestFit="1" customWidth="1"/>
    <col min="4605" max="4608" width="18" style="103" customWidth="1"/>
    <col min="4609" max="4609" width="17" style="103" customWidth="1"/>
    <col min="4610" max="4610" width="9.109375" style="103"/>
    <col min="4611" max="4611" width="15" style="103" bestFit="1" customWidth="1"/>
    <col min="4612" max="4612" width="9.109375" style="103"/>
    <col min="4613" max="4613" width="15" style="103" bestFit="1" customWidth="1"/>
    <col min="4614" max="4855" width="9.109375" style="103"/>
    <col min="4856" max="4856" width="1" style="103" customWidth="1"/>
    <col min="4857" max="4857" width="17" style="103" customWidth="1"/>
    <col min="4858" max="4858" width="15" style="103" customWidth="1"/>
    <col min="4859" max="4859" width="34" style="103" customWidth="1"/>
    <col min="4860" max="4860" width="14.88671875" style="103" bestFit="1" customWidth="1"/>
    <col min="4861" max="4864" width="18" style="103" customWidth="1"/>
    <col min="4865" max="4865" width="17" style="103" customWidth="1"/>
    <col min="4866" max="4866" width="9.109375" style="103"/>
    <col min="4867" max="4867" width="15" style="103" bestFit="1" customWidth="1"/>
    <col min="4868" max="4868" width="9.109375" style="103"/>
    <col min="4869" max="4869" width="15" style="103" bestFit="1" customWidth="1"/>
    <col min="4870" max="5111" width="9.109375" style="103"/>
    <col min="5112" max="5112" width="1" style="103" customWidth="1"/>
    <col min="5113" max="5113" width="17" style="103" customWidth="1"/>
    <col min="5114" max="5114" width="15" style="103" customWidth="1"/>
    <col min="5115" max="5115" width="34" style="103" customWidth="1"/>
    <col min="5116" max="5116" width="14.88671875" style="103" bestFit="1" customWidth="1"/>
    <col min="5117" max="5120" width="18" style="103" customWidth="1"/>
    <col min="5121" max="5121" width="17" style="103" customWidth="1"/>
    <col min="5122" max="5122" width="9.109375" style="103"/>
    <col min="5123" max="5123" width="15" style="103" bestFit="1" customWidth="1"/>
    <col min="5124" max="5124" width="9.109375" style="103"/>
    <col min="5125" max="5125" width="15" style="103" bestFit="1" customWidth="1"/>
    <col min="5126" max="5367" width="9.109375" style="103"/>
    <col min="5368" max="5368" width="1" style="103" customWidth="1"/>
    <col min="5369" max="5369" width="17" style="103" customWidth="1"/>
    <col min="5370" max="5370" width="15" style="103" customWidth="1"/>
    <col min="5371" max="5371" width="34" style="103" customWidth="1"/>
    <col min="5372" max="5372" width="14.88671875" style="103" bestFit="1" customWidth="1"/>
    <col min="5373" max="5376" width="18" style="103" customWidth="1"/>
    <col min="5377" max="5377" width="17" style="103" customWidth="1"/>
    <col min="5378" max="5378" width="9.109375" style="103"/>
    <col min="5379" max="5379" width="15" style="103" bestFit="1" customWidth="1"/>
    <col min="5380" max="5380" width="9.109375" style="103"/>
    <col min="5381" max="5381" width="15" style="103" bestFit="1" customWidth="1"/>
    <col min="5382" max="5623" width="9.109375" style="103"/>
    <col min="5624" max="5624" width="1" style="103" customWidth="1"/>
    <col min="5625" max="5625" width="17" style="103" customWidth="1"/>
    <col min="5626" max="5626" width="15" style="103" customWidth="1"/>
    <col min="5627" max="5627" width="34" style="103" customWidth="1"/>
    <col min="5628" max="5628" width="14.88671875" style="103" bestFit="1" customWidth="1"/>
    <col min="5629" max="5632" width="18" style="103" customWidth="1"/>
    <col min="5633" max="5633" width="17" style="103" customWidth="1"/>
    <col min="5634" max="5634" width="9.109375" style="103"/>
    <col min="5635" max="5635" width="15" style="103" bestFit="1" customWidth="1"/>
    <col min="5636" max="5636" width="9.109375" style="103"/>
    <col min="5637" max="5637" width="15" style="103" bestFit="1" customWidth="1"/>
    <col min="5638" max="5879" width="9.109375" style="103"/>
    <col min="5880" max="5880" width="1" style="103" customWidth="1"/>
    <col min="5881" max="5881" width="17" style="103" customWidth="1"/>
    <col min="5882" max="5882" width="15" style="103" customWidth="1"/>
    <col min="5883" max="5883" width="34" style="103" customWidth="1"/>
    <col min="5884" max="5884" width="14.88671875" style="103" bestFit="1" customWidth="1"/>
    <col min="5885" max="5888" width="18" style="103" customWidth="1"/>
    <col min="5889" max="5889" width="17" style="103" customWidth="1"/>
    <col min="5890" max="5890" width="9.109375" style="103"/>
    <col min="5891" max="5891" width="15" style="103" bestFit="1" customWidth="1"/>
    <col min="5892" max="5892" width="9.109375" style="103"/>
    <col min="5893" max="5893" width="15" style="103" bestFit="1" customWidth="1"/>
    <col min="5894" max="6135" width="9.109375" style="103"/>
    <col min="6136" max="6136" width="1" style="103" customWidth="1"/>
    <col min="6137" max="6137" width="17" style="103" customWidth="1"/>
    <col min="6138" max="6138" width="15" style="103" customWidth="1"/>
    <col min="6139" max="6139" width="34" style="103" customWidth="1"/>
    <col min="6140" max="6140" width="14.88671875" style="103" bestFit="1" customWidth="1"/>
    <col min="6141" max="6144" width="18" style="103" customWidth="1"/>
    <col min="6145" max="6145" width="17" style="103" customWidth="1"/>
    <col min="6146" max="6146" width="9.109375" style="103"/>
    <col min="6147" max="6147" width="15" style="103" bestFit="1" customWidth="1"/>
    <col min="6148" max="6148" width="9.109375" style="103"/>
    <col min="6149" max="6149" width="15" style="103" bestFit="1" customWidth="1"/>
    <col min="6150" max="6391" width="9.109375" style="103"/>
    <col min="6392" max="6392" width="1" style="103" customWidth="1"/>
    <col min="6393" max="6393" width="17" style="103" customWidth="1"/>
    <col min="6394" max="6394" width="15" style="103" customWidth="1"/>
    <col min="6395" max="6395" width="34" style="103" customWidth="1"/>
    <col min="6396" max="6396" width="14.88671875" style="103" bestFit="1" customWidth="1"/>
    <col min="6397" max="6400" width="18" style="103" customWidth="1"/>
    <col min="6401" max="6401" width="17" style="103" customWidth="1"/>
    <col min="6402" max="6402" width="9.109375" style="103"/>
    <col min="6403" max="6403" width="15" style="103" bestFit="1" customWidth="1"/>
    <col min="6404" max="6404" width="9.109375" style="103"/>
    <col min="6405" max="6405" width="15" style="103" bestFit="1" customWidth="1"/>
    <col min="6406" max="6647" width="9.109375" style="103"/>
    <col min="6648" max="6648" width="1" style="103" customWidth="1"/>
    <col min="6649" max="6649" width="17" style="103" customWidth="1"/>
    <col min="6650" max="6650" width="15" style="103" customWidth="1"/>
    <col min="6651" max="6651" width="34" style="103" customWidth="1"/>
    <col min="6652" max="6652" width="14.88671875" style="103" bestFit="1" customWidth="1"/>
    <col min="6653" max="6656" width="18" style="103" customWidth="1"/>
    <col min="6657" max="6657" width="17" style="103" customWidth="1"/>
    <col min="6658" max="6658" width="9.109375" style="103"/>
    <col min="6659" max="6659" width="15" style="103" bestFit="1" customWidth="1"/>
    <col min="6660" max="6660" width="9.109375" style="103"/>
    <col min="6661" max="6661" width="15" style="103" bestFit="1" customWidth="1"/>
    <col min="6662" max="6903" width="9.109375" style="103"/>
    <col min="6904" max="6904" width="1" style="103" customWidth="1"/>
    <col min="6905" max="6905" width="17" style="103" customWidth="1"/>
    <col min="6906" max="6906" width="15" style="103" customWidth="1"/>
    <col min="6907" max="6907" width="34" style="103" customWidth="1"/>
    <col min="6908" max="6908" width="14.88671875" style="103" bestFit="1" customWidth="1"/>
    <col min="6909" max="6912" width="18" style="103" customWidth="1"/>
    <col min="6913" max="6913" width="17" style="103" customWidth="1"/>
    <col min="6914" max="6914" width="9.109375" style="103"/>
    <col min="6915" max="6915" width="15" style="103" bestFit="1" customWidth="1"/>
    <col min="6916" max="6916" width="9.109375" style="103"/>
    <col min="6917" max="6917" width="15" style="103" bestFit="1" customWidth="1"/>
    <col min="6918" max="7159" width="9.109375" style="103"/>
    <col min="7160" max="7160" width="1" style="103" customWidth="1"/>
    <col min="7161" max="7161" width="17" style="103" customWidth="1"/>
    <col min="7162" max="7162" width="15" style="103" customWidth="1"/>
    <col min="7163" max="7163" width="34" style="103" customWidth="1"/>
    <col min="7164" max="7164" width="14.88671875" style="103" bestFit="1" customWidth="1"/>
    <col min="7165" max="7168" width="18" style="103" customWidth="1"/>
    <col min="7169" max="7169" width="17" style="103" customWidth="1"/>
    <col min="7170" max="7170" width="9.109375" style="103"/>
    <col min="7171" max="7171" width="15" style="103" bestFit="1" customWidth="1"/>
    <col min="7172" max="7172" width="9.109375" style="103"/>
    <col min="7173" max="7173" width="15" style="103" bestFit="1" customWidth="1"/>
    <col min="7174" max="7415" width="9.109375" style="103"/>
    <col min="7416" max="7416" width="1" style="103" customWidth="1"/>
    <col min="7417" max="7417" width="17" style="103" customWidth="1"/>
    <col min="7418" max="7418" width="15" style="103" customWidth="1"/>
    <col min="7419" max="7419" width="34" style="103" customWidth="1"/>
    <col min="7420" max="7420" width="14.88671875" style="103" bestFit="1" customWidth="1"/>
    <col min="7421" max="7424" width="18" style="103" customWidth="1"/>
    <col min="7425" max="7425" width="17" style="103" customWidth="1"/>
    <col min="7426" max="7426" width="9.109375" style="103"/>
    <col min="7427" max="7427" width="15" style="103" bestFit="1" customWidth="1"/>
    <col min="7428" max="7428" width="9.109375" style="103"/>
    <col min="7429" max="7429" width="15" style="103" bestFit="1" customWidth="1"/>
    <col min="7430" max="7671" width="9.109375" style="103"/>
    <col min="7672" max="7672" width="1" style="103" customWidth="1"/>
    <col min="7673" max="7673" width="17" style="103" customWidth="1"/>
    <col min="7674" max="7674" width="15" style="103" customWidth="1"/>
    <col min="7675" max="7675" width="34" style="103" customWidth="1"/>
    <col min="7676" max="7676" width="14.88671875" style="103" bestFit="1" customWidth="1"/>
    <col min="7677" max="7680" width="18" style="103" customWidth="1"/>
    <col min="7681" max="7681" width="17" style="103" customWidth="1"/>
    <col min="7682" max="7682" width="9.109375" style="103"/>
    <col min="7683" max="7683" width="15" style="103" bestFit="1" customWidth="1"/>
    <col min="7684" max="7684" width="9.109375" style="103"/>
    <col min="7685" max="7685" width="15" style="103" bestFit="1" customWidth="1"/>
    <col min="7686" max="7927" width="9.109375" style="103"/>
    <col min="7928" max="7928" width="1" style="103" customWidth="1"/>
    <col min="7929" max="7929" width="17" style="103" customWidth="1"/>
    <col min="7930" max="7930" width="15" style="103" customWidth="1"/>
    <col min="7931" max="7931" width="34" style="103" customWidth="1"/>
    <col min="7932" max="7932" width="14.88671875" style="103" bestFit="1" customWidth="1"/>
    <col min="7933" max="7936" width="18" style="103" customWidth="1"/>
    <col min="7937" max="7937" width="17" style="103" customWidth="1"/>
    <col min="7938" max="7938" width="9.109375" style="103"/>
    <col min="7939" max="7939" width="15" style="103" bestFit="1" customWidth="1"/>
    <col min="7940" max="7940" width="9.109375" style="103"/>
    <col min="7941" max="7941" width="15" style="103" bestFit="1" customWidth="1"/>
    <col min="7942" max="8183" width="9.109375" style="103"/>
    <col min="8184" max="8184" width="1" style="103" customWidth="1"/>
    <col min="8185" max="8185" width="17" style="103" customWidth="1"/>
    <col min="8186" max="8186" width="15" style="103" customWidth="1"/>
    <col min="8187" max="8187" width="34" style="103" customWidth="1"/>
    <col min="8188" max="8188" width="14.88671875" style="103" bestFit="1" customWidth="1"/>
    <col min="8189" max="8192" width="18" style="103" customWidth="1"/>
    <col min="8193" max="8193" width="17" style="103" customWidth="1"/>
    <col min="8194" max="8194" width="9.109375" style="103"/>
    <col min="8195" max="8195" width="15" style="103" bestFit="1" customWidth="1"/>
    <col min="8196" max="8196" width="9.109375" style="103"/>
    <col min="8197" max="8197" width="15" style="103" bestFit="1" customWidth="1"/>
    <col min="8198" max="8439" width="9.109375" style="103"/>
    <col min="8440" max="8440" width="1" style="103" customWidth="1"/>
    <col min="8441" max="8441" width="17" style="103" customWidth="1"/>
    <col min="8442" max="8442" width="15" style="103" customWidth="1"/>
    <col min="8443" max="8443" width="34" style="103" customWidth="1"/>
    <col min="8444" max="8444" width="14.88671875" style="103" bestFit="1" customWidth="1"/>
    <col min="8445" max="8448" width="18" style="103" customWidth="1"/>
    <col min="8449" max="8449" width="17" style="103" customWidth="1"/>
    <col min="8450" max="8450" width="9.109375" style="103"/>
    <col min="8451" max="8451" width="15" style="103" bestFit="1" customWidth="1"/>
    <col min="8452" max="8452" width="9.109375" style="103"/>
    <col min="8453" max="8453" width="15" style="103" bestFit="1" customWidth="1"/>
    <col min="8454" max="8695" width="9.109375" style="103"/>
    <col min="8696" max="8696" width="1" style="103" customWidth="1"/>
    <col min="8697" max="8697" width="17" style="103" customWidth="1"/>
    <col min="8698" max="8698" width="15" style="103" customWidth="1"/>
    <col min="8699" max="8699" width="34" style="103" customWidth="1"/>
    <col min="8700" max="8700" width="14.88671875" style="103" bestFit="1" customWidth="1"/>
    <col min="8701" max="8704" width="18" style="103" customWidth="1"/>
    <col min="8705" max="8705" width="17" style="103" customWidth="1"/>
    <col min="8706" max="8706" width="9.109375" style="103"/>
    <col min="8707" max="8707" width="15" style="103" bestFit="1" customWidth="1"/>
    <col min="8708" max="8708" width="9.109375" style="103"/>
    <col min="8709" max="8709" width="15" style="103" bestFit="1" customWidth="1"/>
    <col min="8710" max="8951" width="9.109375" style="103"/>
    <col min="8952" max="8952" width="1" style="103" customWidth="1"/>
    <col min="8953" max="8953" width="17" style="103" customWidth="1"/>
    <col min="8954" max="8954" width="15" style="103" customWidth="1"/>
    <col min="8955" max="8955" width="34" style="103" customWidth="1"/>
    <col min="8956" max="8956" width="14.88671875" style="103" bestFit="1" customWidth="1"/>
    <col min="8957" max="8960" width="18" style="103" customWidth="1"/>
    <col min="8961" max="8961" width="17" style="103" customWidth="1"/>
    <col min="8962" max="8962" width="9.109375" style="103"/>
    <col min="8963" max="8963" width="15" style="103" bestFit="1" customWidth="1"/>
    <col min="8964" max="8964" width="9.109375" style="103"/>
    <col min="8965" max="8965" width="15" style="103" bestFit="1" customWidth="1"/>
    <col min="8966" max="9207" width="9.109375" style="103"/>
    <col min="9208" max="9208" width="1" style="103" customWidth="1"/>
    <col min="9209" max="9209" width="17" style="103" customWidth="1"/>
    <col min="9210" max="9210" width="15" style="103" customWidth="1"/>
    <col min="9211" max="9211" width="34" style="103" customWidth="1"/>
    <col min="9212" max="9212" width="14.88671875" style="103" bestFit="1" customWidth="1"/>
    <col min="9213" max="9216" width="18" style="103" customWidth="1"/>
    <col min="9217" max="9217" width="17" style="103" customWidth="1"/>
    <col min="9218" max="9218" width="9.109375" style="103"/>
    <col min="9219" max="9219" width="15" style="103" bestFit="1" customWidth="1"/>
    <col min="9220" max="9220" width="9.109375" style="103"/>
    <col min="9221" max="9221" width="15" style="103" bestFit="1" customWidth="1"/>
    <col min="9222" max="9463" width="9.109375" style="103"/>
    <col min="9464" max="9464" width="1" style="103" customWidth="1"/>
    <col min="9465" max="9465" width="17" style="103" customWidth="1"/>
    <col min="9466" max="9466" width="15" style="103" customWidth="1"/>
    <col min="9467" max="9467" width="34" style="103" customWidth="1"/>
    <col min="9468" max="9468" width="14.88671875" style="103" bestFit="1" customWidth="1"/>
    <col min="9469" max="9472" width="18" style="103" customWidth="1"/>
    <col min="9473" max="9473" width="17" style="103" customWidth="1"/>
    <col min="9474" max="9474" width="9.109375" style="103"/>
    <col min="9475" max="9475" width="15" style="103" bestFit="1" customWidth="1"/>
    <col min="9476" max="9476" width="9.109375" style="103"/>
    <col min="9477" max="9477" width="15" style="103" bestFit="1" customWidth="1"/>
    <col min="9478" max="9719" width="9.109375" style="103"/>
    <col min="9720" max="9720" width="1" style="103" customWidth="1"/>
    <col min="9721" max="9721" width="17" style="103" customWidth="1"/>
    <col min="9722" max="9722" width="15" style="103" customWidth="1"/>
    <col min="9723" max="9723" width="34" style="103" customWidth="1"/>
    <col min="9724" max="9724" width="14.88671875" style="103" bestFit="1" customWidth="1"/>
    <col min="9725" max="9728" width="18" style="103" customWidth="1"/>
    <col min="9729" max="9729" width="17" style="103" customWidth="1"/>
    <col min="9730" max="9730" width="9.109375" style="103"/>
    <col min="9731" max="9731" width="15" style="103" bestFit="1" customWidth="1"/>
    <col min="9732" max="9732" width="9.109375" style="103"/>
    <col min="9733" max="9733" width="15" style="103" bestFit="1" customWidth="1"/>
    <col min="9734" max="9975" width="9.109375" style="103"/>
    <col min="9976" max="9976" width="1" style="103" customWidth="1"/>
    <col min="9977" max="9977" width="17" style="103" customWidth="1"/>
    <col min="9978" max="9978" width="15" style="103" customWidth="1"/>
    <col min="9979" max="9979" width="34" style="103" customWidth="1"/>
    <col min="9980" max="9980" width="14.88671875" style="103" bestFit="1" customWidth="1"/>
    <col min="9981" max="9984" width="18" style="103" customWidth="1"/>
    <col min="9985" max="9985" width="17" style="103" customWidth="1"/>
    <col min="9986" max="9986" width="9.109375" style="103"/>
    <col min="9987" max="9987" width="15" style="103" bestFit="1" customWidth="1"/>
    <col min="9988" max="9988" width="9.109375" style="103"/>
    <col min="9989" max="9989" width="15" style="103" bestFit="1" customWidth="1"/>
    <col min="9990" max="10231" width="9.109375" style="103"/>
    <col min="10232" max="10232" width="1" style="103" customWidth="1"/>
    <col min="10233" max="10233" width="17" style="103" customWidth="1"/>
    <col min="10234" max="10234" width="15" style="103" customWidth="1"/>
    <col min="10235" max="10235" width="34" style="103" customWidth="1"/>
    <col min="10236" max="10236" width="14.88671875" style="103" bestFit="1" customWidth="1"/>
    <col min="10237" max="10240" width="18" style="103" customWidth="1"/>
    <col min="10241" max="10241" width="17" style="103" customWidth="1"/>
    <col min="10242" max="10242" width="9.109375" style="103"/>
    <col min="10243" max="10243" width="15" style="103" bestFit="1" customWidth="1"/>
    <col min="10244" max="10244" width="9.109375" style="103"/>
    <col min="10245" max="10245" width="15" style="103" bestFit="1" customWidth="1"/>
    <col min="10246" max="10487" width="9.109375" style="103"/>
    <col min="10488" max="10488" width="1" style="103" customWidth="1"/>
    <col min="10489" max="10489" width="17" style="103" customWidth="1"/>
    <col min="10490" max="10490" width="15" style="103" customWidth="1"/>
    <col min="10491" max="10491" width="34" style="103" customWidth="1"/>
    <col min="10492" max="10492" width="14.88671875" style="103" bestFit="1" customWidth="1"/>
    <col min="10493" max="10496" width="18" style="103" customWidth="1"/>
    <col min="10497" max="10497" width="17" style="103" customWidth="1"/>
    <col min="10498" max="10498" width="9.109375" style="103"/>
    <col min="10499" max="10499" width="15" style="103" bestFit="1" customWidth="1"/>
    <col min="10500" max="10500" width="9.109375" style="103"/>
    <col min="10501" max="10501" width="15" style="103" bestFit="1" customWidth="1"/>
    <col min="10502" max="10743" width="9.109375" style="103"/>
    <col min="10744" max="10744" width="1" style="103" customWidth="1"/>
    <col min="10745" max="10745" width="17" style="103" customWidth="1"/>
    <col min="10746" max="10746" width="15" style="103" customWidth="1"/>
    <col min="10747" max="10747" width="34" style="103" customWidth="1"/>
    <col min="10748" max="10748" width="14.88671875" style="103" bestFit="1" customWidth="1"/>
    <col min="10749" max="10752" width="18" style="103" customWidth="1"/>
    <col min="10753" max="10753" width="17" style="103" customWidth="1"/>
    <col min="10754" max="10754" width="9.109375" style="103"/>
    <col min="10755" max="10755" width="15" style="103" bestFit="1" customWidth="1"/>
    <col min="10756" max="10756" width="9.109375" style="103"/>
    <col min="10757" max="10757" width="15" style="103" bestFit="1" customWidth="1"/>
    <col min="10758" max="10999" width="9.109375" style="103"/>
    <col min="11000" max="11000" width="1" style="103" customWidth="1"/>
    <col min="11001" max="11001" width="17" style="103" customWidth="1"/>
    <col min="11002" max="11002" width="15" style="103" customWidth="1"/>
    <col min="11003" max="11003" width="34" style="103" customWidth="1"/>
    <col min="11004" max="11004" width="14.88671875" style="103" bestFit="1" customWidth="1"/>
    <col min="11005" max="11008" width="18" style="103" customWidth="1"/>
    <col min="11009" max="11009" width="17" style="103" customWidth="1"/>
    <col min="11010" max="11010" width="9.109375" style="103"/>
    <col min="11011" max="11011" width="15" style="103" bestFit="1" customWidth="1"/>
    <col min="11012" max="11012" width="9.109375" style="103"/>
    <col min="11013" max="11013" width="15" style="103" bestFit="1" customWidth="1"/>
    <col min="11014" max="11255" width="9.109375" style="103"/>
    <col min="11256" max="11256" width="1" style="103" customWidth="1"/>
    <col min="11257" max="11257" width="17" style="103" customWidth="1"/>
    <col min="11258" max="11258" width="15" style="103" customWidth="1"/>
    <col min="11259" max="11259" width="34" style="103" customWidth="1"/>
    <col min="11260" max="11260" width="14.88671875" style="103" bestFit="1" customWidth="1"/>
    <col min="11261" max="11264" width="18" style="103" customWidth="1"/>
    <col min="11265" max="11265" width="17" style="103" customWidth="1"/>
    <col min="11266" max="11266" width="9.109375" style="103"/>
    <col min="11267" max="11267" width="15" style="103" bestFit="1" customWidth="1"/>
    <col min="11268" max="11268" width="9.109375" style="103"/>
    <col min="11269" max="11269" width="15" style="103" bestFit="1" customWidth="1"/>
    <col min="11270" max="11511" width="9.109375" style="103"/>
    <col min="11512" max="11512" width="1" style="103" customWidth="1"/>
    <col min="11513" max="11513" width="17" style="103" customWidth="1"/>
    <col min="11514" max="11514" width="15" style="103" customWidth="1"/>
    <col min="11515" max="11515" width="34" style="103" customWidth="1"/>
    <col min="11516" max="11516" width="14.88671875" style="103" bestFit="1" customWidth="1"/>
    <col min="11517" max="11520" width="18" style="103" customWidth="1"/>
    <col min="11521" max="11521" width="17" style="103" customWidth="1"/>
    <col min="11522" max="11522" width="9.109375" style="103"/>
    <col min="11523" max="11523" width="15" style="103" bestFit="1" customWidth="1"/>
    <col min="11524" max="11524" width="9.109375" style="103"/>
    <col min="11525" max="11525" width="15" style="103" bestFit="1" customWidth="1"/>
    <col min="11526" max="11767" width="9.109375" style="103"/>
    <col min="11768" max="11768" width="1" style="103" customWidth="1"/>
    <col min="11769" max="11769" width="17" style="103" customWidth="1"/>
    <col min="11770" max="11770" width="15" style="103" customWidth="1"/>
    <col min="11771" max="11771" width="34" style="103" customWidth="1"/>
    <col min="11772" max="11772" width="14.88671875" style="103" bestFit="1" customWidth="1"/>
    <col min="11773" max="11776" width="18" style="103" customWidth="1"/>
    <col min="11777" max="11777" width="17" style="103" customWidth="1"/>
    <col min="11778" max="11778" width="9.109375" style="103"/>
    <col min="11779" max="11779" width="15" style="103" bestFit="1" customWidth="1"/>
    <col min="11780" max="11780" width="9.109375" style="103"/>
    <col min="11781" max="11781" width="15" style="103" bestFit="1" customWidth="1"/>
    <col min="11782" max="12023" width="9.109375" style="103"/>
    <col min="12024" max="12024" width="1" style="103" customWidth="1"/>
    <col min="12025" max="12025" width="17" style="103" customWidth="1"/>
    <col min="12026" max="12026" width="15" style="103" customWidth="1"/>
    <col min="12027" max="12027" width="34" style="103" customWidth="1"/>
    <col min="12028" max="12028" width="14.88671875" style="103" bestFit="1" customWidth="1"/>
    <col min="12029" max="12032" width="18" style="103" customWidth="1"/>
    <col min="12033" max="12033" width="17" style="103" customWidth="1"/>
    <col min="12034" max="12034" width="9.109375" style="103"/>
    <col min="12035" max="12035" width="15" style="103" bestFit="1" customWidth="1"/>
    <col min="12036" max="12036" width="9.109375" style="103"/>
    <col min="12037" max="12037" width="15" style="103" bestFit="1" customWidth="1"/>
    <col min="12038" max="12279" width="9.109375" style="103"/>
    <col min="12280" max="12280" width="1" style="103" customWidth="1"/>
    <col min="12281" max="12281" width="17" style="103" customWidth="1"/>
    <col min="12282" max="12282" width="15" style="103" customWidth="1"/>
    <col min="12283" max="12283" width="34" style="103" customWidth="1"/>
    <col min="12284" max="12284" width="14.88671875" style="103" bestFit="1" customWidth="1"/>
    <col min="12285" max="12288" width="18" style="103" customWidth="1"/>
    <col min="12289" max="12289" width="17" style="103" customWidth="1"/>
    <col min="12290" max="12290" width="9.109375" style="103"/>
    <col min="12291" max="12291" width="15" style="103" bestFit="1" customWidth="1"/>
    <col min="12292" max="12292" width="9.109375" style="103"/>
    <col min="12293" max="12293" width="15" style="103" bestFit="1" customWidth="1"/>
    <col min="12294" max="12535" width="9.109375" style="103"/>
    <col min="12536" max="12536" width="1" style="103" customWidth="1"/>
    <col min="12537" max="12537" width="17" style="103" customWidth="1"/>
    <col min="12538" max="12538" width="15" style="103" customWidth="1"/>
    <col min="12539" max="12539" width="34" style="103" customWidth="1"/>
    <col min="12540" max="12540" width="14.88671875" style="103" bestFit="1" customWidth="1"/>
    <col min="12541" max="12544" width="18" style="103" customWidth="1"/>
    <col min="12545" max="12545" width="17" style="103" customWidth="1"/>
    <col min="12546" max="12546" width="9.109375" style="103"/>
    <col min="12547" max="12547" width="15" style="103" bestFit="1" customWidth="1"/>
    <col min="12548" max="12548" width="9.109375" style="103"/>
    <col min="12549" max="12549" width="15" style="103" bestFit="1" customWidth="1"/>
    <col min="12550" max="12791" width="9.109375" style="103"/>
    <col min="12792" max="12792" width="1" style="103" customWidth="1"/>
    <col min="12793" max="12793" width="17" style="103" customWidth="1"/>
    <col min="12794" max="12794" width="15" style="103" customWidth="1"/>
    <col min="12795" max="12795" width="34" style="103" customWidth="1"/>
    <col min="12796" max="12796" width="14.88671875" style="103" bestFit="1" customWidth="1"/>
    <col min="12797" max="12800" width="18" style="103" customWidth="1"/>
    <col min="12801" max="12801" width="17" style="103" customWidth="1"/>
    <col min="12802" max="12802" width="9.109375" style="103"/>
    <col min="12803" max="12803" width="15" style="103" bestFit="1" customWidth="1"/>
    <col min="12804" max="12804" width="9.109375" style="103"/>
    <col min="12805" max="12805" width="15" style="103" bestFit="1" customWidth="1"/>
    <col min="12806" max="13047" width="9.109375" style="103"/>
    <col min="13048" max="13048" width="1" style="103" customWidth="1"/>
    <col min="13049" max="13049" width="17" style="103" customWidth="1"/>
    <col min="13050" max="13050" width="15" style="103" customWidth="1"/>
    <col min="13051" max="13051" width="34" style="103" customWidth="1"/>
    <col min="13052" max="13052" width="14.88671875" style="103" bestFit="1" customWidth="1"/>
    <col min="13053" max="13056" width="18" style="103" customWidth="1"/>
    <col min="13057" max="13057" width="17" style="103" customWidth="1"/>
    <col min="13058" max="13058" width="9.109375" style="103"/>
    <col min="13059" max="13059" width="15" style="103" bestFit="1" customWidth="1"/>
    <col min="13060" max="13060" width="9.109375" style="103"/>
    <col min="13061" max="13061" width="15" style="103" bestFit="1" customWidth="1"/>
    <col min="13062" max="13303" width="9.109375" style="103"/>
    <col min="13304" max="13304" width="1" style="103" customWidth="1"/>
    <col min="13305" max="13305" width="17" style="103" customWidth="1"/>
    <col min="13306" max="13306" width="15" style="103" customWidth="1"/>
    <col min="13307" max="13307" width="34" style="103" customWidth="1"/>
    <col min="13308" max="13308" width="14.88671875" style="103" bestFit="1" customWidth="1"/>
    <col min="13309" max="13312" width="18" style="103" customWidth="1"/>
    <col min="13313" max="13313" width="17" style="103" customWidth="1"/>
    <col min="13314" max="13314" width="9.109375" style="103"/>
    <col min="13315" max="13315" width="15" style="103" bestFit="1" customWidth="1"/>
    <col min="13316" max="13316" width="9.109375" style="103"/>
    <col min="13317" max="13317" width="15" style="103" bestFit="1" customWidth="1"/>
    <col min="13318" max="13559" width="9.109375" style="103"/>
    <col min="13560" max="13560" width="1" style="103" customWidth="1"/>
    <col min="13561" max="13561" width="17" style="103" customWidth="1"/>
    <col min="13562" max="13562" width="15" style="103" customWidth="1"/>
    <col min="13563" max="13563" width="34" style="103" customWidth="1"/>
    <col min="13564" max="13564" width="14.88671875" style="103" bestFit="1" customWidth="1"/>
    <col min="13565" max="13568" width="18" style="103" customWidth="1"/>
    <col min="13569" max="13569" width="17" style="103" customWidth="1"/>
    <col min="13570" max="13570" width="9.109375" style="103"/>
    <col min="13571" max="13571" width="15" style="103" bestFit="1" customWidth="1"/>
    <col min="13572" max="13572" width="9.109375" style="103"/>
    <col min="13573" max="13573" width="15" style="103" bestFit="1" customWidth="1"/>
    <col min="13574" max="13815" width="9.109375" style="103"/>
    <col min="13816" max="13816" width="1" style="103" customWidth="1"/>
    <col min="13817" max="13817" width="17" style="103" customWidth="1"/>
    <col min="13818" max="13818" width="15" style="103" customWidth="1"/>
    <col min="13819" max="13819" width="34" style="103" customWidth="1"/>
    <col min="13820" max="13820" width="14.88671875" style="103" bestFit="1" customWidth="1"/>
    <col min="13821" max="13824" width="18" style="103" customWidth="1"/>
    <col min="13825" max="13825" width="17" style="103" customWidth="1"/>
    <col min="13826" max="13826" width="9.109375" style="103"/>
    <col min="13827" max="13827" width="15" style="103" bestFit="1" customWidth="1"/>
    <col min="13828" max="13828" width="9.109375" style="103"/>
    <col min="13829" max="13829" width="15" style="103" bestFit="1" customWidth="1"/>
    <col min="13830" max="14071" width="9.109375" style="103"/>
    <col min="14072" max="14072" width="1" style="103" customWidth="1"/>
    <col min="14073" max="14073" width="17" style="103" customWidth="1"/>
    <col min="14074" max="14074" width="15" style="103" customWidth="1"/>
    <col min="14075" max="14075" width="34" style="103" customWidth="1"/>
    <col min="14076" max="14076" width="14.88671875" style="103" bestFit="1" customWidth="1"/>
    <col min="14077" max="14080" width="18" style="103" customWidth="1"/>
    <col min="14081" max="14081" width="17" style="103" customWidth="1"/>
    <col min="14082" max="14082" width="9.109375" style="103"/>
    <col min="14083" max="14083" width="15" style="103" bestFit="1" customWidth="1"/>
    <col min="14084" max="14084" width="9.109375" style="103"/>
    <col min="14085" max="14085" width="15" style="103" bestFit="1" customWidth="1"/>
    <col min="14086" max="14327" width="9.109375" style="103"/>
    <col min="14328" max="14328" width="1" style="103" customWidth="1"/>
    <col min="14329" max="14329" width="17" style="103" customWidth="1"/>
    <col min="14330" max="14330" width="15" style="103" customWidth="1"/>
    <col min="14331" max="14331" width="34" style="103" customWidth="1"/>
    <col min="14332" max="14332" width="14.88671875" style="103" bestFit="1" customWidth="1"/>
    <col min="14333" max="14336" width="18" style="103" customWidth="1"/>
    <col min="14337" max="14337" width="17" style="103" customWidth="1"/>
    <col min="14338" max="14338" width="9.109375" style="103"/>
    <col min="14339" max="14339" width="15" style="103" bestFit="1" customWidth="1"/>
    <col min="14340" max="14340" width="9.109375" style="103"/>
    <col min="14341" max="14341" width="15" style="103" bestFit="1" customWidth="1"/>
    <col min="14342" max="14583" width="9.109375" style="103"/>
    <col min="14584" max="14584" width="1" style="103" customWidth="1"/>
    <col min="14585" max="14585" width="17" style="103" customWidth="1"/>
    <col min="14586" max="14586" width="15" style="103" customWidth="1"/>
    <col min="14587" max="14587" width="34" style="103" customWidth="1"/>
    <col min="14588" max="14588" width="14.88671875" style="103" bestFit="1" customWidth="1"/>
    <col min="14589" max="14592" width="18" style="103" customWidth="1"/>
    <col min="14593" max="14593" width="17" style="103" customWidth="1"/>
    <col min="14594" max="14594" width="9.109375" style="103"/>
    <col min="14595" max="14595" width="15" style="103" bestFit="1" customWidth="1"/>
    <col min="14596" max="14596" width="9.109375" style="103"/>
    <col min="14597" max="14597" width="15" style="103" bestFit="1" customWidth="1"/>
    <col min="14598" max="14839" width="9.109375" style="103"/>
    <col min="14840" max="14840" width="1" style="103" customWidth="1"/>
    <col min="14841" max="14841" width="17" style="103" customWidth="1"/>
    <col min="14842" max="14842" width="15" style="103" customWidth="1"/>
    <col min="14843" max="14843" width="34" style="103" customWidth="1"/>
    <col min="14844" max="14844" width="14.88671875" style="103" bestFit="1" customWidth="1"/>
    <col min="14845" max="14848" width="18" style="103" customWidth="1"/>
    <col min="14849" max="14849" width="17" style="103" customWidth="1"/>
    <col min="14850" max="14850" width="9.109375" style="103"/>
    <col min="14851" max="14851" width="15" style="103" bestFit="1" customWidth="1"/>
    <col min="14852" max="14852" width="9.109375" style="103"/>
    <col min="14853" max="14853" width="15" style="103" bestFit="1" customWidth="1"/>
    <col min="14854" max="15095" width="9.109375" style="103"/>
    <col min="15096" max="15096" width="1" style="103" customWidth="1"/>
    <col min="15097" max="15097" width="17" style="103" customWidth="1"/>
    <col min="15098" max="15098" width="15" style="103" customWidth="1"/>
    <col min="15099" max="15099" width="34" style="103" customWidth="1"/>
    <col min="15100" max="15100" width="14.88671875" style="103" bestFit="1" customWidth="1"/>
    <col min="15101" max="15104" width="18" style="103" customWidth="1"/>
    <col min="15105" max="15105" width="17" style="103" customWidth="1"/>
    <col min="15106" max="15106" width="9.109375" style="103"/>
    <col min="15107" max="15107" width="15" style="103" bestFit="1" customWidth="1"/>
    <col min="15108" max="15108" width="9.109375" style="103"/>
    <col min="15109" max="15109" width="15" style="103" bestFit="1" customWidth="1"/>
    <col min="15110" max="15351" width="9.109375" style="103"/>
    <col min="15352" max="15352" width="1" style="103" customWidth="1"/>
    <col min="15353" max="15353" width="17" style="103" customWidth="1"/>
    <col min="15354" max="15354" width="15" style="103" customWidth="1"/>
    <col min="15355" max="15355" width="34" style="103" customWidth="1"/>
    <col min="15356" max="15356" width="14.88671875" style="103" bestFit="1" customWidth="1"/>
    <col min="15357" max="15360" width="18" style="103" customWidth="1"/>
    <col min="15361" max="15361" width="17" style="103" customWidth="1"/>
    <col min="15362" max="15362" width="9.109375" style="103"/>
    <col min="15363" max="15363" width="15" style="103" bestFit="1" customWidth="1"/>
    <col min="15364" max="15364" width="9.109375" style="103"/>
    <col min="15365" max="15365" width="15" style="103" bestFit="1" customWidth="1"/>
    <col min="15366" max="15607" width="9.109375" style="103"/>
    <col min="15608" max="15608" width="1" style="103" customWidth="1"/>
    <col min="15609" max="15609" width="17" style="103" customWidth="1"/>
    <col min="15610" max="15610" width="15" style="103" customWidth="1"/>
    <col min="15611" max="15611" width="34" style="103" customWidth="1"/>
    <col min="15612" max="15612" width="14.88671875" style="103" bestFit="1" customWidth="1"/>
    <col min="15613" max="15616" width="18" style="103" customWidth="1"/>
    <col min="15617" max="15617" width="17" style="103" customWidth="1"/>
    <col min="15618" max="15618" width="9.109375" style="103"/>
    <col min="15619" max="15619" width="15" style="103" bestFit="1" customWidth="1"/>
    <col min="15620" max="15620" width="9.109375" style="103"/>
    <col min="15621" max="15621" width="15" style="103" bestFit="1" customWidth="1"/>
    <col min="15622" max="15863" width="9.109375" style="103"/>
    <col min="15864" max="15864" width="1" style="103" customWidth="1"/>
    <col min="15865" max="15865" width="17" style="103" customWidth="1"/>
    <col min="15866" max="15866" width="15" style="103" customWidth="1"/>
    <col min="15867" max="15867" width="34" style="103" customWidth="1"/>
    <col min="15868" max="15868" width="14.88671875" style="103" bestFit="1" customWidth="1"/>
    <col min="15869" max="15872" width="18" style="103" customWidth="1"/>
    <col min="15873" max="15873" width="17" style="103" customWidth="1"/>
    <col min="15874" max="15874" width="9.109375" style="103"/>
    <col min="15875" max="15875" width="15" style="103" bestFit="1" customWidth="1"/>
    <col min="15876" max="15876" width="9.109375" style="103"/>
    <col min="15877" max="15877" width="15" style="103" bestFit="1" customWidth="1"/>
    <col min="15878" max="16119" width="9.109375" style="103"/>
    <col min="16120" max="16120" width="1" style="103" customWidth="1"/>
    <col min="16121" max="16121" width="17" style="103" customWidth="1"/>
    <col min="16122" max="16122" width="15" style="103" customWidth="1"/>
    <col min="16123" max="16123" width="34" style="103" customWidth="1"/>
    <col min="16124" max="16124" width="14.88671875" style="103" bestFit="1" customWidth="1"/>
    <col min="16125" max="16128" width="18" style="103" customWidth="1"/>
    <col min="16129" max="16129" width="17" style="103" customWidth="1"/>
    <col min="16130" max="16130" width="9.109375" style="103"/>
    <col min="16131" max="16131" width="15" style="103" bestFit="1" customWidth="1"/>
    <col min="16132" max="16132" width="9.109375" style="103"/>
    <col min="16133" max="16133" width="15" style="103" bestFit="1" customWidth="1"/>
    <col min="16134" max="16384" width="9.109375" style="103"/>
  </cols>
  <sheetData>
    <row r="1" spans="2:10" ht="7.5" customHeight="1" x14ac:dyDescent="0.25">
      <c r="B1" s="123"/>
      <c r="C1" s="123"/>
      <c r="D1" s="123"/>
      <c r="E1" s="123"/>
      <c r="F1" s="123"/>
      <c r="G1" s="123"/>
      <c r="H1" s="123"/>
      <c r="I1" s="123"/>
      <c r="J1" s="123"/>
    </row>
    <row r="2" spans="2:10" ht="15" customHeight="1" x14ac:dyDescent="0.25">
      <c r="B2" s="123"/>
      <c r="C2" s="123"/>
      <c r="D2" s="123"/>
      <c r="E2" s="123" t="s">
        <v>242</v>
      </c>
      <c r="F2" s="123" t="s">
        <v>249</v>
      </c>
      <c r="G2" s="123" t="s">
        <v>236</v>
      </c>
      <c r="H2" s="123"/>
      <c r="I2" s="123" t="s">
        <v>283</v>
      </c>
      <c r="J2" s="123"/>
    </row>
    <row r="3" spans="2:10" ht="15" customHeight="1" x14ac:dyDescent="0.25">
      <c r="B3" s="123"/>
      <c r="C3" s="123"/>
      <c r="D3" s="123"/>
      <c r="E3" s="123" t="s">
        <v>287</v>
      </c>
      <c r="F3" s="123" t="s">
        <v>295</v>
      </c>
      <c r="G3" s="123" t="s">
        <v>286</v>
      </c>
      <c r="H3" s="123" t="s">
        <v>296</v>
      </c>
      <c r="I3" s="123"/>
      <c r="J3" s="123" t="s">
        <v>235</v>
      </c>
    </row>
    <row r="4" spans="2:10" ht="15" customHeight="1" x14ac:dyDescent="0.25">
      <c r="B4" s="123" t="s">
        <v>297</v>
      </c>
      <c r="C4" s="123" t="s">
        <v>298</v>
      </c>
      <c r="D4" s="123"/>
      <c r="E4" s="123">
        <v>-7.75</v>
      </c>
      <c r="F4" s="123"/>
      <c r="G4" s="123"/>
      <c r="H4" s="123">
        <f>+SUM(E4:G4)</f>
        <v>-7.75</v>
      </c>
      <c r="I4" s="123"/>
      <c r="J4" s="123">
        <v>-7.75</v>
      </c>
    </row>
    <row r="5" spans="2:10" ht="15" customHeight="1" x14ac:dyDescent="0.25">
      <c r="B5" s="123" t="s">
        <v>299</v>
      </c>
      <c r="C5" s="123" t="s">
        <v>300</v>
      </c>
      <c r="D5" s="123"/>
      <c r="E5" s="123"/>
      <c r="F5" s="123"/>
      <c r="G5" s="123">
        <v>196262.60999999987</v>
      </c>
      <c r="H5" s="123">
        <f t="shared" ref="H5:H35" si="0">+SUM(E5:G5)</f>
        <v>196262.60999999987</v>
      </c>
      <c r="I5" s="123"/>
      <c r="J5" s="123">
        <v>196262.60999999987</v>
      </c>
    </row>
    <row r="6" spans="2:10" ht="15" customHeight="1" x14ac:dyDescent="0.25">
      <c r="B6" s="123" t="s">
        <v>301</v>
      </c>
      <c r="C6" s="123" t="s">
        <v>302</v>
      </c>
      <c r="D6" s="123"/>
      <c r="E6" s="123">
        <v>-71918.25</v>
      </c>
      <c r="F6" s="123"/>
      <c r="G6" s="123"/>
      <c r="H6" s="123">
        <f t="shared" si="0"/>
        <v>-71918.25</v>
      </c>
      <c r="I6" s="123"/>
      <c r="J6" s="123">
        <v>-71918.25</v>
      </c>
    </row>
    <row r="7" spans="2:10" ht="15" customHeight="1" x14ac:dyDescent="0.25">
      <c r="B7" s="123" t="s">
        <v>303</v>
      </c>
      <c r="C7" s="123" t="s">
        <v>304</v>
      </c>
      <c r="D7" s="123"/>
      <c r="E7" s="123"/>
      <c r="F7" s="123"/>
      <c r="G7" s="123">
        <v>-243039.05000000005</v>
      </c>
      <c r="H7" s="123">
        <f t="shared" si="0"/>
        <v>-243039.05000000005</v>
      </c>
      <c r="I7" s="123"/>
      <c r="J7" s="123">
        <v>-243039.05000000005</v>
      </c>
    </row>
    <row r="8" spans="2:10" ht="15" customHeight="1" x14ac:dyDescent="0.25">
      <c r="B8" s="123" t="s">
        <v>305</v>
      </c>
      <c r="C8" s="123" t="s">
        <v>306</v>
      </c>
      <c r="D8" s="123"/>
      <c r="E8" s="123">
        <v>0</v>
      </c>
      <c r="F8" s="123"/>
      <c r="G8" s="123"/>
      <c r="H8" s="123">
        <f t="shared" si="0"/>
        <v>0</v>
      </c>
      <c r="I8" s="123"/>
      <c r="J8" s="123">
        <v>0</v>
      </c>
    </row>
    <row r="9" spans="2:10" ht="15" customHeight="1" x14ac:dyDescent="0.25">
      <c r="B9" s="123" t="s">
        <v>307</v>
      </c>
      <c r="C9" s="123" t="s">
        <v>308</v>
      </c>
      <c r="D9" s="123"/>
      <c r="E9" s="123">
        <v>0</v>
      </c>
      <c r="F9" s="123"/>
      <c r="G9" s="123"/>
      <c r="H9" s="123">
        <f t="shared" si="0"/>
        <v>0</v>
      </c>
      <c r="I9" s="123"/>
      <c r="J9" s="123">
        <v>0</v>
      </c>
    </row>
    <row r="10" spans="2:10" ht="15" customHeight="1" x14ac:dyDescent="0.25">
      <c r="B10" s="123" t="s">
        <v>309</v>
      </c>
      <c r="C10" s="123" t="s">
        <v>310</v>
      </c>
      <c r="D10" s="123"/>
      <c r="E10" s="123"/>
      <c r="F10" s="123">
        <v>-75279300.790000007</v>
      </c>
      <c r="G10" s="123"/>
      <c r="H10" s="123">
        <f t="shared" si="0"/>
        <v>-75279300.790000007</v>
      </c>
      <c r="I10" s="123">
        <v>75279300.789999992</v>
      </c>
      <c r="J10" s="123">
        <v>-1.4901161193847656E-8</v>
      </c>
    </row>
    <row r="11" spans="2:10" ht="15" customHeight="1" x14ac:dyDescent="0.25">
      <c r="B11" s="123" t="s">
        <v>311</v>
      </c>
      <c r="C11" s="123" t="s">
        <v>312</v>
      </c>
      <c r="D11" s="123"/>
      <c r="E11" s="123">
        <v>135211.87000000005</v>
      </c>
      <c r="F11" s="123">
        <v>-146797.78</v>
      </c>
      <c r="G11" s="123"/>
      <c r="H11" s="123">
        <f t="shared" si="0"/>
        <v>-11585.909999999945</v>
      </c>
      <c r="I11" s="123"/>
      <c r="J11" s="123">
        <v>-11585.909999999945</v>
      </c>
    </row>
    <row r="12" spans="2:10" ht="15" customHeight="1" x14ac:dyDescent="0.25">
      <c r="B12" s="123" t="s">
        <v>313</v>
      </c>
      <c r="C12" s="123" t="s">
        <v>314</v>
      </c>
      <c r="D12" s="123"/>
      <c r="E12" s="123">
        <v>-766099.98</v>
      </c>
      <c r="F12" s="123"/>
      <c r="G12" s="123"/>
      <c r="H12" s="123">
        <f t="shared" si="0"/>
        <v>-766099.98</v>
      </c>
      <c r="I12" s="123"/>
      <c r="J12" s="123">
        <v>-766099.98</v>
      </c>
    </row>
    <row r="13" spans="2:10" ht="15" customHeight="1" x14ac:dyDescent="0.25">
      <c r="B13" s="123" t="s">
        <v>315</v>
      </c>
      <c r="C13" s="123" t="s">
        <v>316</v>
      </c>
      <c r="D13" s="123"/>
      <c r="E13" s="123"/>
      <c r="F13" s="123">
        <v>-90852.3</v>
      </c>
      <c r="G13" s="123"/>
      <c r="H13" s="123">
        <f t="shared" si="0"/>
        <v>-90852.3</v>
      </c>
      <c r="I13" s="123"/>
      <c r="J13" s="123">
        <v>-90852.3</v>
      </c>
    </row>
    <row r="14" spans="2:10" ht="15" customHeight="1" x14ac:dyDescent="0.25">
      <c r="B14" s="123" t="s">
        <v>317</v>
      </c>
      <c r="C14" s="123" t="s">
        <v>318</v>
      </c>
      <c r="D14" s="123"/>
      <c r="E14" s="123"/>
      <c r="F14" s="123">
        <v>-6262117.71</v>
      </c>
      <c r="G14" s="123"/>
      <c r="H14" s="123">
        <f t="shared" si="0"/>
        <v>-6262117.71</v>
      </c>
      <c r="I14" s="123"/>
      <c r="J14" s="123">
        <v>-6262117.71</v>
      </c>
    </row>
    <row r="15" spans="2:10" ht="15" customHeight="1" x14ac:dyDescent="0.25">
      <c r="B15" s="123" t="s">
        <v>319</v>
      </c>
      <c r="C15" s="123" t="s">
        <v>320</v>
      </c>
      <c r="D15" s="123"/>
      <c r="E15" s="123"/>
      <c r="F15" s="123">
        <v>0</v>
      </c>
      <c r="G15" s="123"/>
      <c r="H15" s="123">
        <f>+SUM(E15:G15)</f>
        <v>0</v>
      </c>
      <c r="I15" s="123"/>
      <c r="J15" s="123">
        <v>0</v>
      </c>
    </row>
    <row r="16" spans="2:10" ht="15" customHeight="1" x14ac:dyDescent="0.25">
      <c r="B16" s="123" t="s">
        <v>321</v>
      </c>
      <c r="C16" s="123" t="s">
        <v>322</v>
      </c>
      <c r="D16" s="123"/>
      <c r="E16" s="123"/>
      <c r="F16" s="123">
        <v>-54517.5</v>
      </c>
      <c r="G16" s="123"/>
      <c r="H16" s="123">
        <f>+SUM(E16:G16)</f>
        <v>-54517.5</v>
      </c>
      <c r="I16" s="123"/>
      <c r="J16" s="123">
        <v>-54517.5</v>
      </c>
    </row>
    <row r="17" spans="2:10" ht="15" customHeight="1" x14ac:dyDescent="0.25">
      <c r="B17" s="123" t="s">
        <v>323</v>
      </c>
      <c r="C17" s="123" t="s">
        <v>324</v>
      </c>
      <c r="D17" s="123"/>
      <c r="E17" s="123"/>
      <c r="F17" s="123"/>
      <c r="G17" s="123">
        <v>0</v>
      </c>
      <c r="H17" s="123">
        <f t="shared" si="0"/>
        <v>0</v>
      </c>
      <c r="I17" s="123"/>
      <c r="J17" s="123">
        <v>0</v>
      </c>
    </row>
    <row r="18" spans="2:10" ht="15" customHeight="1" x14ac:dyDescent="0.25">
      <c r="B18" s="123" t="s">
        <v>325</v>
      </c>
      <c r="C18" s="123" t="s">
        <v>326</v>
      </c>
      <c r="D18" s="123"/>
      <c r="E18" s="123"/>
      <c r="F18" s="123">
        <v>-9518.9600000000009</v>
      </c>
      <c r="G18" s="123"/>
      <c r="H18" s="123">
        <f t="shared" si="0"/>
        <v>-9518.9600000000009</v>
      </c>
      <c r="I18" s="123"/>
      <c r="J18" s="123">
        <v>-9518.9600000000009</v>
      </c>
    </row>
    <row r="19" spans="2:10" ht="15" customHeight="1" x14ac:dyDescent="0.25">
      <c r="B19" s="123" t="s">
        <v>327</v>
      </c>
      <c r="C19" s="123" t="s">
        <v>328</v>
      </c>
      <c r="D19" s="123"/>
      <c r="E19" s="123"/>
      <c r="F19" s="123">
        <v>-2247573.38</v>
      </c>
      <c r="G19" s="123"/>
      <c r="H19" s="123">
        <f t="shared" si="0"/>
        <v>-2247573.38</v>
      </c>
      <c r="I19" s="123"/>
      <c r="J19" s="123">
        <v>-2247573.38</v>
      </c>
    </row>
    <row r="20" spans="2:10" ht="15" customHeight="1" x14ac:dyDescent="0.25">
      <c r="B20" s="123" t="s">
        <v>329</v>
      </c>
      <c r="C20" s="123" t="s">
        <v>330</v>
      </c>
      <c r="D20" s="123"/>
      <c r="E20" s="123"/>
      <c r="F20" s="123">
        <v>-16973.23</v>
      </c>
      <c r="G20" s="123"/>
      <c r="H20" s="123">
        <f t="shared" si="0"/>
        <v>-16973.23</v>
      </c>
      <c r="I20" s="123"/>
      <c r="J20" s="123">
        <v>-16973.23</v>
      </c>
    </row>
    <row r="21" spans="2:10" ht="15" customHeight="1" x14ac:dyDescent="0.25">
      <c r="B21" s="123" t="s">
        <v>331</v>
      </c>
      <c r="C21" s="123" t="s">
        <v>332</v>
      </c>
      <c r="D21" s="123"/>
      <c r="E21" s="123"/>
      <c r="F21" s="123">
        <v>-48767216.219999999</v>
      </c>
      <c r="G21" s="123"/>
      <c r="H21" s="123">
        <f>+SUM(E21:G21)</f>
        <v>-48767216.219999999</v>
      </c>
      <c r="I21" s="123"/>
      <c r="J21" s="123">
        <v>-48767216.219999999</v>
      </c>
    </row>
    <row r="22" spans="2:10" ht="15" customHeight="1" x14ac:dyDescent="0.25">
      <c r="B22" s="123" t="s">
        <v>333</v>
      </c>
      <c r="C22" s="123" t="s">
        <v>334</v>
      </c>
      <c r="D22" s="123"/>
      <c r="E22" s="123"/>
      <c r="F22" s="123">
        <v>-304291.53000000003</v>
      </c>
      <c r="G22" s="123"/>
      <c r="H22" s="123">
        <f>+SUM(E22:G22)</f>
        <v>-304291.53000000003</v>
      </c>
      <c r="I22" s="123"/>
      <c r="J22" s="123">
        <v>-304291.53000000003</v>
      </c>
    </row>
    <row r="23" spans="2:10" ht="15" customHeight="1" x14ac:dyDescent="0.25">
      <c r="B23" s="123" t="s">
        <v>335</v>
      </c>
      <c r="C23" s="123" t="s">
        <v>336</v>
      </c>
      <c r="D23" s="123"/>
      <c r="E23" s="123">
        <v>39632057.43</v>
      </c>
      <c r="F23" s="123"/>
      <c r="G23" s="123"/>
      <c r="H23" s="123">
        <f>+SUM(E23:G23)</f>
        <v>39632057.43</v>
      </c>
      <c r="I23" s="123"/>
      <c r="J23" s="123">
        <v>39632057.43</v>
      </c>
    </row>
    <row r="24" spans="2:10" ht="15" customHeight="1" x14ac:dyDescent="0.25">
      <c r="B24" s="123" t="s">
        <v>337</v>
      </c>
      <c r="C24" s="123" t="s">
        <v>338</v>
      </c>
      <c r="D24" s="123"/>
      <c r="E24" s="123">
        <v>166622.85</v>
      </c>
      <c r="F24" s="123"/>
      <c r="G24" s="123"/>
      <c r="H24" s="123">
        <f>+SUM(E24:G24)</f>
        <v>166622.85</v>
      </c>
      <c r="I24" s="123"/>
      <c r="J24" s="123">
        <v>166622.85</v>
      </c>
    </row>
    <row r="25" spans="2:10" ht="15" customHeight="1" x14ac:dyDescent="0.25">
      <c r="B25" s="123" t="s">
        <v>339</v>
      </c>
      <c r="C25" s="123" t="s">
        <v>340</v>
      </c>
      <c r="D25" s="123"/>
      <c r="E25" s="123"/>
      <c r="F25" s="123">
        <v>-1312539.42</v>
      </c>
      <c r="G25" s="123"/>
      <c r="H25" s="123">
        <f t="shared" si="0"/>
        <v>-1312539.42</v>
      </c>
      <c r="I25" s="123"/>
      <c r="J25" s="123">
        <v>-1312539.42</v>
      </c>
    </row>
    <row r="26" spans="2:10" ht="15" customHeight="1" x14ac:dyDescent="0.25">
      <c r="B26" s="123" t="s">
        <v>341</v>
      </c>
      <c r="C26" s="123" t="s">
        <v>342</v>
      </c>
      <c r="D26" s="123"/>
      <c r="E26" s="123"/>
      <c r="F26" s="123">
        <v>-1185337.76</v>
      </c>
      <c r="G26" s="123"/>
      <c r="H26" s="123">
        <f>+SUM(E26:G26)</f>
        <v>-1185337.76</v>
      </c>
      <c r="I26" s="123"/>
      <c r="J26" s="123">
        <v>-1185337.76</v>
      </c>
    </row>
    <row r="27" spans="2:10" ht="15" customHeight="1" x14ac:dyDescent="0.25">
      <c r="B27" s="123" t="s">
        <v>343</v>
      </c>
      <c r="C27" s="123" t="s">
        <v>344</v>
      </c>
      <c r="D27" s="123"/>
      <c r="E27" s="123">
        <v>963754.68</v>
      </c>
      <c r="F27" s="123"/>
      <c r="G27" s="123"/>
      <c r="H27" s="123">
        <f>+SUM(E27:G27)</f>
        <v>963754.68</v>
      </c>
      <c r="I27" s="123"/>
      <c r="J27" s="123">
        <v>963754.68</v>
      </c>
    </row>
    <row r="28" spans="2:10" ht="15" customHeight="1" x14ac:dyDescent="0.25">
      <c r="B28" s="123" t="s">
        <v>345</v>
      </c>
      <c r="C28" s="123" t="s">
        <v>346</v>
      </c>
      <c r="D28" s="123"/>
      <c r="E28" s="123"/>
      <c r="F28" s="123">
        <v>-54541.34</v>
      </c>
      <c r="G28" s="123"/>
      <c r="H28" s="123">
        <f t="shared" si="0"/>
        <v>-54541.34</v>
      </c>
      <c r="I28" s="123"/>
      <c r="J28" s="123">
        <v>-54541.34</v>
      </c>
    </row>
    <row r="29" spans="2:10" ht="15" customHeight="1" x14ac:dyDescent="0.25">
      <c r="B29" s="123" t="s">
        <v>347</v>
      </c>
      <c r="C29" s="123" t="s">
        <v>348</v>
      </c>
      <c r="D29" s="123"/>
      <c r="E29" s="123">
        <v>67968</v>
      </c>
      <c r="F29" s="123"/>
      <c r="G29" s="123"/>
      <c r="H29" s="123">
        <f>+SUM(E29:G29)</f>
        <v>67968</v>
      </c>
      <c r="I29" s="123"/>
      <c r="J29" s="123">
        <v>67968</v>
      </c>
    </row>
    <row r="30" spans="2:10" ht="15" customHeight="1" x14ac:dyDescent="0.25">
      <c r="B30" s="123" t="s">
        <v>349</v>
      </c>
      <c r="C30" s="123" t="s">
        <v>350</v>
      </c>
      <c r="D30" s="123"/>
      <c r="E30" s="123"/>
      <c r="F30" s="123">
        <v>-3330546.21</v>
      </c>
      <c r="G30" s="123"/>
      <c r="H30" s="123">
        <f>+SUM(E30:G30)</f>
        <v>-3330546.21</v>
      </c>
      <c r="I30" s="123"/>
      <c r="J30" s="123">
        <v>-3330546.21</v>
      </c>
    </row>
    <row r="31" spans="2:10" ht="15" customHeight="1" x14ac:dyDescent="0.25">
      <c r="B31" s="123" t="s">
        <v>351</v>
      </c>
      <c r="C31" s="123" t="s">
        <v>352</v>
      </c>
      <c r="D31" s="123"/>
      <c r="E31" s="123"/>
      <c r="F31" s="123">
        <v>-170495.15</v>
      </c>
      <c r="G31" s="123"/>
      <c r="H31" s="123">
        <f t="shared" si="0"/>
        <v>-170495.15</v>
      </c>
      <c r="I31" s="123"/>
      <c r="J31" s="123">
        <v>-170495.15</v>
      </c>
    </row>
    <row r="32" spans="2:10" ht="15" customHeight="1" x14ac:dyDescent="0.25">
      <c r="B32" s="123" t="s">
        <v>353</v>
      </c>
      <c r="C32" s="123" t="s">
        <v>354</v>
      </c>
      <c r="D32" s="123"/>
      <c r="E32" s="123"/>
      <c r="F32" s="123">
        <v>-410904.32000000007</v>
      </c>
      <c r="G32" s="123"/>
      <c r="H32" s="123">
        <f t="shared" si="0"/>
        <v>-410904.32000000007</v>
      </c>
      <c r="I32" s="123"/>
      <c r="J32" s="123">
        <v>-410904.32000000007</v>
      </c>
    </row>
    <row r="33" spans="2:10" ht="15" customHeight="1" x14ac:dyDescent="0.25">
      <c r="B33" s="123" t="s">
        <v>355</v>
      </c>
      <c r="C33" s="123" t="s">
        <v>356</v>
      </c>
      <c r="D33" s="123"/>
      <c r="E33" s="123"/>
      <c r="F33" s="123">
        <v>18580.34</v>
      </c>
      <c r="G33" s="123"/>
      <c r="H33" s="123">
        <f t="shared" si="0"/>
        <v>18580.34</v>
      </c>
      <c r="I33" s="123"/>
      <c r="J33" s="123">
        <v>18580.34</v>
      </c>
    </row>
    <row r="34" spans="2:10" ht="15" customHeight="1" x14ac:dyDescent="0.25">
      <c r="B34" s="123" t="s">
        <v>357</v>
      </c>
      <c r="C34" s="123" t="s">
        <v>358</v>
      </c>
      <c r="D34" s="123"/>
      <c r="E34" s="123"/>
      <c r="F34" s="123">
        <v>0</v>
      </c>
      <c r="G34" s="123"/>
      <c r="H34" s="123">
        <f t="shared" si="0"/>
        <v>0</v>
      </c>
      <c r="I34" s="123"/>
      <c r="J34" s="123">
        <v>0</v>
      </c>
    </row>
    <row r="35" spans="2:10" ht="15" customHeight="1" x14ac:dyDescent="0.25">
      <c r="B35" s="123" t="s">
        <v>359</v>
      </c>
      <c r="C35" s="123" t="s">
        <v>360</v>
      </c>
      <c r="D35" s="123"/>
      <c r="E35" s="123"/>
      <c r="F35" s="123">
        <v>0</v>
      </c>
      <c r="G35" s="123"/>
      <c r="H35" s="123">
        <f t="shared" si="0"/>
        <v>0</v>
      </c>
      <c r="I35" s="123"/>
      <c r="J35" s="123">
        <v>0</v>
      </c>
    </row>
    <row r="36" spans="2:10" ht="15" customHeight="1" x14ac:dyDescent="0.25">
      <c r="B36" s="123" t="s">
        <v>235</v>
      </c>
      <c r="C36" s="123"/>
      <c r="D36" s="123"/>
      <c r="E36" s="123">
        <v>40127588.850000009</v>
      </c>
      <c r="F36" s="123">
        <v>-139624943.25999999</v>
      </c>
      <c r="G36" s="123">
        <v>-46776.439999999915</v>
      </c>
      <c r="H36" s="123">
        <f>SUM(H4:H35)</f>
        <v>-99544130.849999979</v>
      </c>
      <c r="I36" s="123">
        <v>75279300.789999992</v>
      </c>
      <c r="J36" s="123">
        <v>-24264830.060000021</v>
      </c>
    </row>
    <row r="37" spans="2:10" x14ac:dyDescent="0.25">
      <c r="B37" s="123"/>
      <c r="C37" s="123"/>
      <c r="D37" s="123"/>
      <c r="E37" s="123"/>
      <c r="F37" s="123"/>
      <c r="G37" s="123"/>
      <c r="H37" s="123"/>
      <c r="I37" s="123"/>
      <c r="J37" s="123"/>
    </row>
    <row r="38" spans="2:10" x14ac:dyDescent="0.25">
      <c r="F38" s="131"/>
      <c r="H38" s="131">
        <f>+J36+99544131</f>
        <v>75279300.939999983</v>
      </c>
      <c r="I38" s="103" t="s">
        <v>361</v>
      </c>
    </row>
    <row r="39" spans="2:10" x14ac:dyDescent="0.25">
      <c r="F39" s="133" t="s">
        <v>362</v>
      </c>
      <c r="H39" s="131">
        <f>+H36+H38</f>
        <v>-24264829.909999996</v>
      </c>
    </row>
    <row r="41" spans="2:10" ht="14.4" x14ac:dyDescent="0.3">
      <c r="B41" s="124" t="s">
        <v>363</v>
      </c>
      <c r="C41" s="10"/>
      <c r="D41" s="10"/>
      <c r="E41" s="125">
        <f>+E29</f>
        <v>67968</v>
      </c>
      <c r="F41" s="10"/>
      <c r="G41" s="10"/>
    </row>
    <row r="42" spans="2:10" ht="14.4" x14ac:dyDescent="0.3">
      <c r="B42" s="124" t="s">
        <v>364</v>
      </c>
      <c r="C42" s="10"/>
      <c r="D42" s="10"/>
      <c r="E42" s="125">
        <f>E11+E12+E23+E27</f>
        <v>39964924</v>
      </c>
      <c r="H42" s="8">
        <f>SUM(E29:F33)</f>
        <v>-3825397.34</v>
      </c>
    </row>
    <row r="43" spans="2:10" ht="14.4" x14ac:dyDescent="0.3">
      <c r="B43" s="124" t="s">
        <v>365</v>
      </c>
      <c r="C43" s="10"/>
      <c r="D43" s="10"/>
      <c r="E43" s="125">
        <f>E24</f>
        <v>166622.85</v>
      </c>
      <c r="F43" s="10"/>
      <c r="G43" s="10"/>
    </row>
    <row r="44" spans="2:10" ht="14.4" x14ac:dyDescent="0.3">
      <c r="B44" s="126" t="s">
        <v>366</v>
      </c>
      <c r="C44" s="10"/>
      <c r="D44" s="10"/>
      <c r="E44" s="128">
        <f>E36-E41-E42-E43</f>
        <v>-71925.999999991065</v>
      </c>
      <c r="F44" s="10"/>
      <c r="G44" s="10"/>
    </row>
    <row r="45" spans="2:10" ht="15" thickBot="1" x14ac:dyDescent="0.35">
      <c r="B45" s="126" t="s">
        <v>367</v>
      </c>
      <c r="C45" s="10"/>
      <c r="D45" s="8"/>
      <c r="E45" s="127">
        <f>SUM(E41:E44)</f>
        <v>40127588.850000009</v>
      </c>
      <c r="F45" s="10"/>
      <c r="G45" s="10"/>
    </row>
    <row r="46" spans="2:10" ht="13.8" thickTop="1" x14ac:dyDescent="0.25"/>
    <row r="48" spans="2:10" ht="14.4" x14ac:dyDescent="0.3">
      <c r="B48" s="124" t="s">
        <v>363</v>
      </c>
      <c r="F48" s="125">
        <f>F30+F31+F32+F33</f>
        <v>-3893365.34</v>
      </c>
    </row>
    <row r="49" spans="2:10" ht="14.4" x14ac:dyDescent="0.3">
      <c r="B49" s="126" t="s">
        <v>368</v>
      </c>
      <c r="F49" s="128">
        <f>F36-F48-F10</f>
        <v>-60452277.12999998</v>
      </c>
      <c r="G49" s="8">
        <f>F49-F16-F10-F15</f>
        <v>14881541.160000026</v>
      </c>
    </row>
    <row r="50" spans="2:10" ht="15" thickBot="1" x14ac:dyDescent="0.35">
      <c r="B50" s="126" t="s">
        <v>369</v>
      </c>
      <c r="F50" s="127">
        <f>SUM(F48:F49)</f>
        <v>-64345642.469999984</v>
      </c>
    </row>
    <row r="51" spans="2:10" ht="13.8" thickTop="1" x14ac:dyDescent="0.25"/>
    <row r="52" spans="2:10" ht="14.4" x14ac:dyDescent="0.3">
      <c r="B52" s="124" t="s">
        <v>370</v>
      </c>
      <c r="G52" s="8">
        <f>G5</f>
        <v>196262.60999999987</v>
      </c>
    </row>
    <row r="53" spans="2:10" ht="14.4" x14ac:dyDescent="0.3">
      <c r="B53" s="126" t="s">
        <v>371</v>
      </c>
      <c r="G53" s="134">
        <f>G36-G5</f>
        <v>-243039.04999999978</v>
      </c>
      <c r="H53" s="131">
        <f>+J36</f>
        <v>-24264830.060000021</v>
      </c>
      <c r="I53" s="103" t="s">
        <v>372</v>
      </c>
    </row>
    <row r="54" spans="2:10" ht="15" thickBot="1" x14ac:dyDescent="0.35">
      <c r="B54" s="126" t="s">
        <v>373</v>
      </c>
      <c r="G54" s="129">
        <f>SUM(G52:G53)</f>
        <v>-46776.439999999915</v>
      </c>
      <c r="H54" s="132">
        <f>+E45+F50+G54</f>
        <v>-24264830.059999976</v>
      </c>
      <c r="I54" s="132">
        <f>+H53-H54</f>
        <v>-4.4703483581542969E-8</v>
      </c>
      <c r="J54" s="103" t="s">
        <v>109</v>
      </c>
    </row>
    <row r="55" spans="2:10" ht="13.8" thickTop="1" x14ac:dyDescent="0.25"/>
    <row r="58" spans="2:10" x14ac:dyDescent="0.25">
      <c r="D58" s="130" t="s">
        <v>374</v>
      </c>
      <c r="F58" s="131">
        <f>SUM(F11:F15)+SUM(F18:F28)</f>
        <v>-60397759.630000003</v>
      </c>
    </row>
    <row r="59" spans="2:10" x14ac:dyDescent="0.25">
      <c r="D59" s="130" t="s">
        <v>375</v>
      </c>
      <c r="F59" s="131">
        <f>+F16</f>
        <v>-54517.5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workbookViewId="0">
      <selection activeCell="L22" sqref="L22"/>
    </sheetView>
  </sheetViews>
  <sheetFormatPr defaultRowHeight="13.2" x14ac:dyDescent="0.25"/>
  <cols>
    <col min="1" max="1" width="1" style="103" customWidth="1"/>
    <col min="2" max="2" width="17" style="103" customWidth="1"/>
    <col min="3" max="3" width="15" style="103" customWidth="1"/>
    <col min="4" max="4" width="34" style="103" customWidth="1"/>
    <col min="5" max="5" width="18" style="103" customWidth="1"/>
    <col min="6" max="6" width="14" style="103" bestFit="1" customWidth="1"/>
    <col min="7" max="7" width="5" style="103" customWidth="1"/>
    <col min="8" max="8" width="18" style="103" customWidth="1"/>
    <col min="9" max="9" width="17" style="103" customWidth="1"/>
    <col min="10" max="256" width="9.109375" style="103"/>
    <col min="257" max="257" width="1" style="103" customWidth="1"/>
    <col min="258" max="258" width="17" style="103" customWidth="1"/>
    <col min="259" max="259" width="15" style="103" customWidth="1"/>
    <col min="260" max="260" width="34" style="103" customWidth="1"/>
    <col min="261" max="261" width="18" style="103" customWidth="1"/>
    <col min="262" max="262" width="14" style="103" bestFit="1" customWidth="1"/>
    <col min="263" max="263" width="5" style="103" customWidth="1"/>
    <col min="264" max="264" width="18" style="103" customWidth="1"/>
    <col min="265" max="265" width="17" style="103" customWidth="1"/>
    <col min="266" max="512" width="9.109375" style="103"/>
    <col min="513" max="513" width="1" style="103" customWidth="1"/>
    <col min="514" max="514" width="17" style="103" customWidth="1"/>
    <col min="515" max="515" width="15" style="103" customWidth="1"/>
    <col min="516" max="516" width="34" style="103" customWidth="1"/>
    <col min="517" max="517" width="18" style="103" customWidth="1"/>
    <col min="518" max="518" width="14" style="103" bestFit="1" customWidth="1"/>
    <col min="519" max="519" width="5" style="103" customWidth="1"/>
    <col min="520" max="520" width="18" style="103" customWidth="1"/>
    <col min="521" max="521" width="17" style="103" customWidth="1"/>
    <col min="522" max="768" width="9.109375" style="103"/>
    <col min="769" max="769" width="1" style="103" customWidth="1"/>
    <col min="770" max="770" width="17" style="103" customWidth="1"/>
    <col min="771" max="771" width="15" style="103" customWidth="1"/>
    <col min="772" max="772" width="34" style="103" customWidth="1"/>
    <col min="773" max="773" width="18" style="103" customWidth="1"/>
    <col min="774" max="774" width="14" style="103" bestFit="1" customWidth="1"/>
    <col min="775" max="775" width="5" style="103" customWidth="1"/>
    <col min="776" max="776" width="18" style="103" customWidth="1"/>
    <col min="777" max="777" width="17" style="103" customWidth="1"/>
    <col min="778" max="1024" width="9.109375" style="103"/>
    <col min="1025" max="1025" width="1" style="103" customWidth="1"/>
    <col min="1026" max="1026" width="17" style="103" customWidth="1"/>
    <col min="1027" max="1027" width="15" style="103" customWidth="1"/>
    <col min="1028" max="1028" width="34" style="103" customWidth="1"/>
    <col min="1029" max="1029" width="18" style="103" customWidth="1"/>
    <col min="1030" max="1030" width="14" style="103" bestFit="1" customWidth="1"/>
    <col min="1031" max="1031" width="5" style="103" customWidth="1"/>
    <col min="1032" max="1032" width="18" style="103" customWidth="1"/>
    <col min="1033" max="1033" width="17" style="103" customWidth="1"/>
    <col min="1034" max="1280" width="9.109375" style="103"/>
    <col min="1281" max="1281" width="1" style="103" customWidth="1"/>
    <col min="1282" max="1282" width="17" style="103" customWidth="1"/>
    <col min="1283" max="1283" width="15" style="103" customWidth="1"/>
    <col min="1284" max="1284" width="34" style="103" customWidth="1"/>
    <col min="1285" max="1285" width="18" style="103" customWidth="1"/>
    <col min="1286" max="1286" width="14" style="103" bestFit="1" customWidth="1"/>
    <col min="1287" max="1287" width="5" style="103" customWidth="1"/>
    <col min="1288" max="1288" width="18" style="103" customWidth="1"/>
    <col min="1289" max="1289" width="17" style="103" customWidth="1"/>
    <col min="1290" max="1536" width="9.109375" style="103"/>
    <col min="1537" max="1537" width="1" style="103" customWidth="1"/>
    <col min="1538" max="1538" width="17" style="103" customWidth="1"/>
    <col min="1539" max="1539" width="15" style="103" customWidth="1"/>
    <col min="1540" max="1540" width="34" style="103" customWidth="1"/>
    <col min="1541" max="1541" width="18" style="103" customWidth="1"/>
    <col min="1542" max="1542" width="14" style="103" bestFit="1" customWidth="1"/>
    <col min="1543" max="1543" width="5" style="103" customWidth="1"/>
    <col min="1544" max="1544" width="18" style="103" customWidth="1"/>
    <col min="1545" max="1545" width="17" style="103" customWidth="1"/>
    <col min="1546" max="1792" width="9.109375" style="103"/>
    <col min="1793" max="1793" width="1" style="103" customWidth="1"/>
    <col min="1794" max="1794" width="17" style="103" customWidth="1"/>
    <col min="1795" max="1795" width="15" style="103" customWidth="1"/>
    <col min="1796" max="1796" width="34" style="103" customWidth="1"/>
    <col min="1797" max="1797" width="18" style="103" customWidth="1"/>
    <col min="1798" max="1798" width="14" style="103" bestFit="1" customWidth="1"/>
    <col min="1799" max="1799" width="5" style="103" customWidth="1"/>
    <col min="1800" max="1800" width="18" style="103" customWidth="1"/>
    <col min="1801" max="1801" width="17" style="103" customWidth="1"/>
    <col min="1802" max="2048" width="9.109375" style="103"/>
    <col min="2049" max="2049" width="1" style="103" customWidth="1"/>
    <col min="2050" max="2050" width="17" style="103" customWidth="1"/>
    <col min="2051" max="2051" width="15" style="103" customWidth="1"/>
    <col min="2052" max="2052" width="34" style="103" customWidth="1"/>
    <col min="2053" max="2053" width="18" style="103" customWidth="1"/>
    <col min="2054" max="2054" width="14" style="103" bestFit="1" customWidth="1"/>
    <col min="2055" max="2055" width="5" style="103" customWidth="1"/>
    <col min="2056" max="2056" width="18" style="103" customWidth="1"/>
    <col min="2057" max="2057" width="17" style="103" customWidth="1"/>
    <col min="2058" max="2304" width="9.109375" style="103"/>
    <col min="2305" max="2305" width="1" style="103" customWidth="1"/>
    <col min="2306" max="2306" width="17" style="103" customWidth="1"/>
    <col min="2307" max="2307" width="15" style="103" customWidth="1"/>
    <col min="2308" max="2308" width="34" style="103" customWidth="1"/>
    <col min="2309" max="2309" width="18" style="103" customWidth="1"/>
    <col min="2310" max="2310" width="14" style="103" bestFit="1" customWidth="1"/>
    <col min="2311" max="2311" width="5" style="103" customWidth="1"/>
    <col min="2312" max="2312" width="18" style="103" customWidth="1"/>
    <col min="2313" max="2313" width="17" style="103" customWidth="1"/>
    <col min="2314" max="2560" width="9.109375" style="103"/>
    <col min="2561" max="2561" width="1" style="103" customWidth="1"/>
    <col min="2562" max="2562" width="17" style="103" customWidth="1"/>
    <col min="2563" max="2563" width="15" style="103" customWidth="1"/>
    <col min="2564" max="2564" width="34" style="103" customWidth="1"/>
    <col min="2565" max="2565" width="18" style="103" customWidth="1"/>
    <col min="2566" max="2566" width="14" style="103" bestFit="1" customWidth="1"/>
    <col min="2567" max="2567" width="5" style="103" customWidth="1"/>
    <col min="2568" max="2568" width="18" style="103" customWidth="1"/>
    <col min="2569" max="2569" width="17" style="103" customWidth="1"/>
    <col min="2570" max="2816" width="9.109375" style="103"/>
    <col min="2817" max="2817" width="1" style="103" customWidth="1"/>
    <col min="2818" max="2818" width="17" style="103" customWidth="1"/>
    <col min="2819" max="2819" width="15" style="103" customWidth="1"/>
    <col min="2820" max="2820" width="34" style="103" customWidth="1"/>
    <col min="2821" max="2821" width="18" style="103" customWidth="1"/>
    <col min="2822" max="2822" width="14" style="103" bestFit="1" customWidth="1"/>
    <col min="2823" max="2823" width="5" style="103" customWidth="1"/>
    <col min="2824" max="2824" width="18" style="103" customWidth="1"/>
    <col min="2825" max="2825" width="17" style="103" customWidth="1"/>
    <col min="2826" max="3072" width="9.109375" style="103"/>
    <col min="3073" max="3073" width="1" style="103" customWidth="1"/>
    <col min="3074" max="3074" width="17" style="103" customWidth="1"/>
    <col min="3075" max="3075" width="15" style="103" customWidth="1"/>
    <col min="3076" max="3076" width="34" style="103" customWidth="1"/>
    <col min="3077" max="3077" width="18" style="103" customWidth="1"/>
    <col min="3078" max="3078" width="14" style="103" bestFit="1" customWidth="1"/>
    <col min="3079" max="3079" width="5" style="103" customWidth="1"/>
    <col min="3080" max="3080" width="18" style="103" customWidth="1"/>
    <col min="3081" max="3081" width="17" style="103" customWidth="1"/>
    <col min="3082" max="3328" width="9.109375" style="103"/>
    <col min="3329" max="3329" width="1" style="103" customWidth="1"/>
    <col min="3330" max="3330" width="17" style="103" customWidth="1"/>
    <col min="3331" max="3331" width="15" style="103" customWidth="1"/>
    <col min="3332" max="3332" width="34" style="103" customWidth="1"/>
    <col min="3333" max="3333" width="18" style="103" customWidth="1"/>
    <col min="3334" max="3334" width="14" style="103" bestFit="1" customWidth="1"/>
    <col min="3335" max="3335" width="5" style="103" customWidth="1"/>
    <col min="3336" max="3336" width="18" style="103" customWidth="1"/>
    <col min="3337" max="3337" width="17" style="103" customWidth="1"/>
    <col min="3338" max="3584" width="9.109375" style="103"/>
    <col min="3585" max="3585" width="1" style="103" customWidth="1"/>
    <col min="3586" max="3586" width="17" style="103" customWidth="1"/>
    <col min="3587" max="3587" width="15" style="103" customWidth="1"/>
    <col min="3588" max="3588" width="34" style="103" customWidth="1"/>
    <col min="3589" max="3589" width="18" style="103" customWidth="1"/>
    <col min="3590" max="3590" width="14" style="103" bestFit="1" customWidth="1"/>
    <col min="3591" max="3591" width="5" style="103" customWidth="1"/>
    <col min="3592" max="3592" width="18" style="103" customWidth="1"/>
    <col min="3593" max="3593" width="17" style="103" customWidth="1"/>
    <col min="3594" max="3840" width="9.109375" style="103"/>
    <col min="3841" max="3841" width="1" style="103" customWidth="1"/>
    <col min="3842" max="3842" width="17" style="103" customWidth="1"/>
    <col min="3843" max="3843" width="15" style="103" customWidth="1"/>
    <col min="3844" max="3844" width="34" style="103" customWidth="1"/>
    <col min="3845" max="3845" width="18" style="103" customWidth="1"/>
    <col min="3846" max="3846" width="14" style="103" bestFit="1" customWidth="1"/>
    <col min="3847" max="3847" width="5" style="103" customWidth="1"/>
    <col min="3848" max="3848" width="18" style="103" customWidth="1"/>
    <col min="3849" max="3849" width="17" style="103" customWidth="1"/>
    <col min="3850" max="4096" width="9.109375" style="103"/>
    <col min="4097" max="4097" width="1" style="103" customWidth="1"/>
    <col min="4098" max="4098" width="17" style="103" customWidth="1"/>
    <col min="4099" max="4099" width="15" style="103" customWidth="1"/>
    <col min="4100" max="4100" width="34" style="103" customWidth="1"/>
    <col min="4101" max="4101" width="18" style="103" customWidth="1"/>
    <col min="4102" max="4102" width="14" style="103" bestFit="1" customWidth="1"/>
    <col min="4103" max="4103" width="5" style="103" customWidth="1"/>
    <col min="4104" max="4104" width="18" style="103" customWidth="1"/>
    <col min="4105" max="4105" width="17" style="103" customWidth="1"/>
    <col min="4106" max="4352" width="9.109375" style="103"/>
    <col min="4353" max="4353" width="1" style="103" customWidth="1"/>
    <col min="4354" max="4354" width="17" style="103" customWidth="1"/>
    <col min="4355" max="4355" width="15" style="103" customWidth="1"/>
    <col min="4356" max="4356" width="34" style="103" customWidth="1"/>
    <col min="4357" max="4357" width="18" style="103" customWidth="1"/>
    <col min="4358" max="4358" width="14" style="103" bestFit="1" customWidth="1"/>
    <col min="4359" max="4359" width="5" style="103" customWidth="1"/>
    <col min="4360" max="4360" width="18" style="103" customWidth="1"/>
    <col min="4361" max="4361" width="17" style="103" customWidth="1"/>
    <col min="4362" max="4608" width="9.109375" style="103"/>
    <col min="4609" max="4609" width="1" style="103" customWidth="1"/>
    <col min="4610" max="4610" width="17" style="103" customWidth="1"/>
    <col min="4611" max="4611" width="15" style="103" customWidth="1"/>
    <col min="4612" max="4612" width="34" style="103" customWidth="1"/>
    <col min="4613" max="4613" width="18" style="103" customWidth="1"/>
    <col min="4614" max="4614" width="14" style="103" bestFit="1" customWidth="1"/>
    <col min="4615" max="4615" width="5" style="103" customWidth="1"/>
    <col min="4616" max="4616" width="18" style="103" customWidth="1"/>
    <col min="4617" max="4617" width="17" style="103" customWidth="1"/>
    <col min="4618" max="4864" width="9.109375" style="103"/>
    <col min="4865" max="4865" width="1" style="103" customWidth="1"/>
    <col min="4866" max="4866" width="17" style="103" customWidth="1"/>
    <col min="4867" max="4867" width="15" style="103" customWidth="1"/>
    <col min="4868" max="4868" width="34" style="103" customWidth="1"/>
    <col min="4869" max="4869" width="18" style="103" customWidth="1"/>
    <col min="4870" max="4870" width="14" style="103" bestFit="1" customWidth="1"/>
    <col min="4871" max="4871" width="5" style="103" customWidth="1"/>
    <col min="4872" max="4872" width="18" style="103" customWidth="1"/>
    <col min="4873" max="4873" width="17" style="103" customWidth="1"/>
    <col min="4874" max="5120" width="9.109375" style="103"/>
    <col min="5121" max="5121" width="1" style="103" customWidth="1"/>
    <col min="5122" max="5122" width="17" style="103" customWidth="1"/>
    <col min="5123" max="5123" width="15" style="103" customWidth="1"/>
    <col min="5124" max="5124" width="34" style="103" customWidth="1"/>
    <col min="5125" max="5125" width="18" style="103" customWidth="1"/>
    <col min="5126" max="5126" width="14" style="103" bestFit="1" customWidth="1"/>
    <col min="5127" max="5127" width="5" style="103" customWidth="1"/>
    <col min="5128" max="5128" width="18" style="103" customWidth="1"/>
    <col min="5129" max="5129" width="17" style="103" customWidth="1"/>
    <col min="5130" max="5376" width="9.109375" style="103"/>
    <col min="5377" max="5377" width="1" style="103" customWidth="1"/>
    <col min="5378" max="5378" width="17" style="103" customWidth="1"/>
    <col min="5379" max="5379" width="15" style="103" customWidth="1"/>
    <col min="5380" max="5380" width="34" style="103" customWidth="1"/>
    <col min="5381" max="5381" width="18" style="103" customWidth="1"/>
    <col min="5382" max="5382" width="14" style="103" bestFit="1" customWidth="1"/>
    <col min="5383" max="5383" width="5" style="103" customWidth="1"/>
    <col min="5384" max="5384" width="18" style="103" customWidth="1"/>
    <col min="5385" max="5385" width="17" style="103" customWidth="1"/>
    <col min="5386" max="5632" width="9.109375" style="103"/>
    <col min="5633" max="5633" width="1" style="103" customWidth="1"/>
    <col min="5634" max="5634" width="17" style="103" customWidth="1"/>
    <col min="5635" max="5635" width="15" style="103" customWidth="1"/>
    <col min="5636" max="5636" width="34" style="103" customWidth="1"/>
    <col min="5637" max="5637" width="18" style="103" customWidth="1"/>
    <col min="5638" max="5638" width="14" style="103" bestFit="1" customWidth="1"/>
    <col min="5639" max="5639" width="5" style="103" customWidth="1"/>
    <col min="5640" max="5640" width="18" style="103" customWidth="1"/>
    <col min="5641" max="5641" width="17" style="103" customWidth="1"/>
    <col min="5642" max="5888" width="9.109375" style="103"/>
    <col min="5889" max="5889" width="1" style="103" customWidth="1"/>
    <col min="5890" max="5890" width="17" style="103" customWidth="1"/>
    <col min="5891" max="5891" width="15" style="103" customWidth="1"/>
    <col min="5892" max="5892" width="34" style="103" customWidth="1"/>
    <col min="5893" max="5893" width="18" style="103" customWidth="1"/>
    <col min="5894" max="5894" width="14" style="103" bestFit="1" customWidth="1"/>
    <col min="5895" max="5895" width="5" style="103" customWidth="1"/>
    <col min="5896" max="5896" width="18" style="103" customWidth="1"/>
    <col min="5897" max="5897" width="17" style="103" customWidth="1"/>
    <col min="5898" max="6144" width="9.109375" style="103"/>
    <col min="6145" max="6145" width="1" style="103" customWidth="1"/>
    <col min="6146" max="6146" width="17" style="103" customWidth="1"/>
    <col min="6147" max="6147" width="15" style="103" customWidth="1"/>
    <col min="6148" max="6148" width="34" style="103" customWidth="1"/>
    <col min="6149" max="6149" width="18" style="103" customWidth="1"/>
    <col min="6150" max="6150" width="14" style="103" bestFit="1" customWidth="1"/>
    <col min="6151" max="6151" width="5" style="103" customWidth="1"/>
    <col min="6152" max="6152" width="18" style="103" customWidth="1"/>
    <col min="6153" max="6153" width="17" style="103" customWidth="1"/>
    <col min="6154" max="6400" width="9.109375" style="103"/>
    <col min="6401" max="6401" width="1" style="103" customWidth="1"/>
    <col min="6402" max="6402" width="17" style="103" customWidth="1"/>
    <col min="6403" max="6403" width="15" style="103" customWidth="1"/>
    <col min="6404" max="6404" width="34" style="103" customWidth="1"/>
    <col min="6405" max="6405" width="18" style="103" customWidth="1"/>
    <col min="6406" max="6406" width="14" style="103" bestFit="1" customWidth="1"/>
    <col min="6407" max="6407" width="5" style="103" customWidth="1"/>
    <col min="6408" max="6408" width="18" style="103" customWidth="1"/>
    <col min="6409" max="6409" width="17" style="103" customWidth="1"/>
    <col min="6410" max="6656" width="9.109375" style="103"/>
    <col min="6657" max="6657" width="1" style="103" customWidth="1"/>
    <col min="6658" max="6658" width="17" style="103" customWidth="1"/>
    <col min="6659" max="6659" width="15" style="103" customWidth="1"/>
    <col min="6660" max="6660" width="34" style="103" customWidth="1"/>
    <col min="6661" max="6661" width="18" style="103" customWidth="1"/>
    <col min="6662" max="6662" width="14" style="103" bestFit="1" customWidth="1"/>
    <col min="6663" max="6663" width="5" style="103" customWidth="1"/>
    <col min="6664" max="6664" width="18" style="103" customWidth="1"/>
    <col min="6665" max="6665" width="17" style="103" customWidth="1"/>
    <col min="6666" max="6912" width="9.109375" style="103"/>
    <col min="6913" max="6913" width="1" style="103" customWidth="1"/>
    <col min="6914" max="6914" width="17" style="103" customWidth="1"/>
    <col min="6915" max="6915" width="15" style="103" customWidth="1"/>
    <col min="6916" max="6916" width="34" style="103" customWidth="1"/>
    <col min="6917" max="6917" width="18" style="103" customWidth="1"/>
    <col min="6918" max="6918" width="14" style="103" bestFit="1" customWidth="1"/>
    <col min="6919" max="6919" width="5" style="103" customWidth="1"/>
    <col min="6920" max="6920" width="18" style="103" customWidth="1"/>
    <col min="6921" max="6921" width="17" style="103" customWidth="1"/>
    <col min="6922" max="7168" width="9.109375" style="103"/>
    <col min="7169" max="7169" width="1" style="103" customWidth="1"/>
    <col min="7170" max="7170" width="17" style="103" customWidth="1"/>
    <col min="7171" max="7171" width="15" style="103" customWidth="1"/>
    <col min="7172" max="7172" width="34" style="103" customWidth="1"/>
    <col min="7173" max="7173" width="18" style="103" customWidth="1"/>
    <col min="7174" max="7174" width="14" style="103" bestFit="1" customWidth="1"/>
    <col min="7175" max="7175" width="5" style="103" customWidth="1"/>
    <col min="7176" max="7176" width="18" style="103" customWidth="1"/>
    <col min="7177" max="7177" width="17" style="103" customWidth="1"/>
    <col min="7178" max="7424" width="9.109375" style="103"/>
    <col min="7425" max="7425" width="1" style="103" customWidth="1"/>
    <col min="7426" max="7426" width="17" style="103" customWidth="1"/>
    <col min="7427" max="7427" width="15" style="103" customWidth="1"/>
    <col min="7428" max="7428" width="34" style="103" customWidth="1"/>
    <col min="7429" max="7429" width="18" style="103" customWidth="1"/>
    <col min="7430" max="7430" width="14" style="103" bestFit="1" customWidth="1"/>
    <col min="7431" max="7431" width="5" style="103" customWidth="1"/>
    <col min="7432" max="7432" width="18" style="103" customWidth="1"/>
    <col min="7433" max="7433" width="17" style="103" customWidth="1"/>
    <col min="7434" max="7680" width="9.109375" style="103"/>
    <col min="7681" max="7681" width="1" style="103" customWidth="1"/>
    <col min="7682" max="7682" width="17" style="103" customWidth="1"/>
    <col min="7683" max="7683" width="15" style="103" customWidth="1"/>
    <col min="7684" max="7684" width="34" style="103" customWidth="1"/>
    <col min="7685" max="7685" width="18" style="103" customWidth="1"/>
    <col min="7686" max="7686" width="14" style="103" bestFit="1" customWidth="1"/>
    <col min="7687" max="7687" width="5" style="103" customWidth="1"/>
    <col min="7688" max="7688" width="18" style="103" customWidth="1"/>
    <col min="7689" max="7689" width="17" style="103" customWidth="1"/>
    <col min="7690" max="7936" width="9.109375" style="103"/>
    <col min="7937" max="7937" width="1" style="103" customWidth="1"/>
    <col min="7938" max="7938" width="17" style="103" customWidth="1"/>
    <col min="7939" max="7939" width="15" style="103" customWidth="1"/>
    <col min="7940" max="7940" width="34" style="103" customWidth="1"/>
    <col min="7941" max="7941" width="18" style="103" customWidth="1"/>
    <col min="7942" max="7942" width="14" style="103" bestFit="1" customWidth="1"/>
    <col min="7943" max="7943" width="5" style="103" customWidth="1"/>
    <col min="7944" max="7944" width="18" style="103" customWidth="1"/>
    <col min="7945" max="7945" width="17" style="103" customWidth="1"/>
    <col min="7946" max="8192" width="9.109375" style="103"/>
    <col min="8193" max="8193" width="1" style="103" customWidth="1"/>
    <col min="8194" max="8194" width="17" style="103" customWidth="1"/>
    <col min="8195" max="8195" width="15" style="103" customWidth="1"/>
    <col min="8196" max="8196" width="34" style="103" customWidth="1"/>
    <col min="8197" max="8197" width="18" style="103" customWidth="1"/>
    <col min="8198" max="8198" width="14" style="103" bestFit="1" customWidth="1"/>
    <col min="8199" max="8199" width="5" style="103" customWidth="1"/>
    <col min="8200" max="8200" width="18" style="103" customWidth="1"/>
    <col min="8201" max="8201" width="17" style="103" customWidth="1"/>
    <col min="8202" max="8448" width="9.109375" style="103"/>
    <col min="8449" max="8449" width="1" style="103" customWidth="1"/>
    <col min="8450" max="8450" width="17" style="103" customWidth="1"/>
    <col min="8451" max="8451" width="15" style="103" customWidth="1"/>
    <col min="8452" max="8452" width="34" style="103" customWidth="1"/>
    <col min="8453" max="8453" width="18" style="103" customWidth="1"/>
    <col min="8454" max="8454" width="14" style="103" bestFit="1" customWidth="1"/>
    <col min="8455" max="8455" width="5" style="103" customWidth="1"/>
    <col min="8456" max="8456" width="18" style="103" customWidth="1"/>
    <col min="8457" max="8457" width="17" style="103" customWidth="1"/>
    <col min="8458" max="8704" width="9.109375" style="103"/>
    <col min="8705" max="8705" width="1" style="103" customWidth="1"/>
    <col min="8706" max="8706" width="17" style="103" customWidth="1"/>
    <col min="8707" max="8707" width="15" style="103" customWidth="1"/>
    <col min="8708" max="8708" width="34" style="103" customWidth="1"/>
    <col min="8709" max="8709" width="18" style="103" customWidth="1"/>
    <col min="8710" max="8710" width="14" style="103" bestFit="1" customWidth="1"/>
    <col min="8711" max="8711" width="5" style="103" customWidth="1"/>
    <col min="8712" max="8712" width="18" style="103" customWidth="1"/>
    <col min="8713" max="8713" width="17" style="103" customWidth="1"/>
    <col min="8714" max="8960" width="9.109375" style="103"/>
    <col min="8961" max="8961" width="1" style="103" customWidth="1"/>
    <col min="8962" max="8962" width="17" style="103" customWidth="1"/>
    <col min="8963" max="8963" width="15" style="103" customWidth="1"/>
    <col min="8964" max="8964" width="34" style="103" customWidth="1"/>
    <col min="8965" max="8965" width="18" style="103" customWidth="1"/>
    <col min="8966" max="8966" width="14" style="103" bestFit="1" customWidth="1"/>
    <col min="8967" max="8967" width="5" style="103" customWidth="1"/>
    <col min="8968" max="8968" width="18" style="103" customWidth="1"/>
    <col min="8969" max="8969" width="17" style="103" customWidth="1"/>
    <col min="8970" max="9216" width="9.109375" style="103"/>
    <col min="9217" max="9217" width="1" style="103" customWidth="1"/>
    <col min="9218" max="9218" width="17" style="103" customWidth="1"/>
    <col min="9219" max="9219" width="15" style="103" customWidth="1"/>
    <col min="9220" max="9220" width="34" style="103" customWidth="1"/>
    <col min="9221" max="9221" width="18" style="103" customWidth="1"/>
    <col min="9222" max="9222" width="14" style="103" bestFit="1" customWidth="1"/>
    <col min="9223" max="9223" width="5" style="103" customWidth="1"/>
    <col min="9224" max="9224" width="18" style="103" customWidth="1"/>
    <col min="9225" max="9225" width="17" style="103" customWidth="1"/>
    <col min="9226" max="9472" width="9.109375" style="103"/>
    <col min="9473" max="9473" width="1" style="103" customWidth="1"/>
    <col min="9474" max="9474" width="17" style="103" customWidth="1"/>
    <col min="9475" max="9475" width="15" style="103" customWidth="1"/>
    <col min="9476" max="9476" width="34" style="103" customWidth="1"/>
    <col min="9477" max="9477" width="18" style="103" customWidth="1"/>
    <col min="9478" max="9478" width="14" style="103" bestFit="1" customWidth="1"/>
    <col min="9479" max="9479" width="5" style="103" customWidth="1"/>
    <col min="9480" max="9480" width="18" style="103" customWidth="1"/>
    <col min="9481" max="9481" width="17" style="103" customWidth="1"/>
    <col min="9482" max="9728" width="9.109375" style="103"/>
    <col min="9729" max="9729" width="1" style="103" customWidth="1"/>
    <col min="9730" max="9730" width="17" style="103" customWidth="1"/>
    <col min="9731" max="9731" width="15" style="103" customWidth="1"/>
    <col min="9732" max="9732" width="34" style="103" customWidth="1"/>
    <col min="9733" max="9733" width="18" style="103" customWidth="1"/>
    <col min="9734" max="9734" width="14" style="103" bestFit="1" customWidth="1"/>
    <col min="9735" max="9735" width="5" style="103" customWidth="1"/>
    <col min="9736" max="9736" width="18" style="103" customWidth="1"/>
    <col min="9737" max="9737" width="17" style="103" customWidth="1"/>
    <col min="9738" max="9984" width="9.109375" style="103"/>
    <col min="9985" max="9985" width="1" style="103" customWidth="1"/>
    <col min="9986" max="9986" width="17" style="103" customWidth="1"/>
    <col min="9987" max="9987" width="15" style="103" customWidth="1"/>
    <col min="9988" max="9988" width="34" style="103" customWidth="1"/>
    <col min="9989" max="9989" width="18" style="103" customWidth="1"/>
    <col min="9990" max="9990" width="14" style="103" bestFit="1" customWidth="1"/>
    <col min="9991" max="9991" width="5" style="103" customWidth="1"/>
    <col min="9992" max="9992" width="18" style="103" customWidth="1"/>
    <col min="9993" max="9993" width="17" style="103" customWidth="1"/>
    <col min="9994" max="10240" width="9.109375" style="103"/>
    <col min="10241" max="10241" width="1" style="103" customWidth="1"/>
    <col min="10242" max="10242" width="17" style="103" customWidth="1"/>
    <col min="10243" max="10243" width="15" style="103" customWidth="1"/>
    <col min="10244" max="10244" width="34" style="103" customWidth="1"/>
    <col min="10245" max="10245" width="18" style="103" customWidth="1"/>
    <col min="10246" max="10246" width="14" style="103" bestFit="1" customWidth="1"/>
    <col min="10247" max="10247" width="5" style="103" customWidth="1"/>
    <col min="10248" max="10248" width="18" style="103" customWidth="1"/>
    <col min="10249" max="10249" width="17" style="103" customWidth="1"/>
    <col min="10250" max="10496" width="9.109375" style="103"/>
    <col min="10497" max="10497" width="1" style="103" customWidth="1"/>
    <col min="10498" max="10498" width="17" style="103" customWidth="1"/>
    <col min="10499" max="10499" width="15" style="103" customWidth="1"/>
    <col min="10500" max="10500" width="34" style="103" customWidth="1"/>
    <col min="10501" max="10501" width="18" style="103" customWidth="1"/>
    <col min="10502" max="10502" width="14" style="103" bestFit="1" customWidth="1"/>
    <col min="10503" max="10503" width="5" style="103" customWidth="1"/>
    <col min="10504" max="10504" width="18" style="103" customWidth="1"/>
    <col min="10505" max="10505" width="17" style="103" customWidth="1"/>
    <col min="10506" max="10752" width="9.109375" style="103"/>
    <col min="10753" max="10753" width="1" style="103" customWidth="1"/>
    <col min="10754" max="10754" width="17" style="103" customWidth="1"/>
    <col min="10755" max="10755" width="15" style="103" customWidth="1"/>
    <col min="10756" max="10756" width="34" style="103" customWidth="1"/>
    <col min="10757" max="10757" width="18" style="103" customWidth="1"/>
    <col min="10758" max="10758" width="14" style="103" bestFit="1" customWidth="1"/>
    <col min="10759" max="10759" width="5" style="103" customWidth="1"/>
    <col min="10760" max="10760" width="18" style="103" customWidth="1"/>
    <col min="10761" max="10761" width="17" style="103" customWidth="1"/>
    <col min="10762" max="11008" width="9.109375" style="103"/>
    <col min="11009" max="11009" width="1" style="103" customWidth="1"/>
    <col min="11010" max="11010" width="17" style="103" customWidth="1"/>
    <col min="11011" max="11011" width="15" style="103" customWidth="1"/>
    <col min="11012" max="11012" width="34" style="103" customWidth="1"/>
    <col min="11013" max="11013" width="18" style="103" customWidth="1"/>
    <col min="11014" max="11014" width="14" style="103" bestFit="1" customWidth="1"/>
    <col min="11015" max="11015" width="5" style="103" customWidth="1"/>
    <col min="11016" max="11016" width="18" style="103" customWidth="1"/>
    <col min="11017" max="11017" width="17" style="103" customWidth="1"/>
    <col min="11018" max="11264" width="9.109375" style="103"/>
    <col min="11265" max="11265" width="1" style="103" customWidth="1"/>
    <col min="11266" max="11266" width="17" style="103" customWidth="1"/>
    <col min="11267" max="11267" width="15" style="103" customWidth="1"/>
    <col min="11268" max="11268" width="34" style="103" customWidth="1"/>
    <col min="11269" max="11269" width="18" style="103" customWidth="1"/>
    <col min="11270" max="11270" width="14" style="103" bestFit="1" customWidth="1"/>
    <col min="11271" max="11271" width="5" style="103" customWidth="1"/>
    <col min="11272" max="11272" width="18" style="103" customWidth="1"/>
    <col min="11273" max="11273" width="17" style="103" customWidth="1"/>
    <col min="11274" max="11520" width="9.109375" style="103"/>
    <col min="11521" max="11521" width="1" style="103" customWidth="1"/>
    <col min="11522" max="11522" width="17" style="103" customWidth="1"/>
    <col min="11523" max="11523" width="15" style="103" customWidth="1"/>
    <col min="11524" max="11524" width="34" style="103" customWidth="1"/>
    <col min="11525" max="11525" width="18" style="103" customWidth="1"/>
    <col min="11526" max="11526" width="14" style="103" bestFit="1" customWidth="1"/>
    <col min="11527" max="11527" width="5" style="103" customWidth="1"/>
    <col min="11528" max="11528" width="18" style="103" customWidth="1"/>
    <col min="11529" max="11529" width="17" style="103" customWidth="1"/>
    <col min="11530" max="11776" width="9.109375" style="103"/>
    <col min="11777" max="11777" width="1" style="103" customWidth="1"/>
    <col min="11778" max="11778" width="17" style="103" customWidth="1"/>
    <col min="11779" max="11779" width="15" style="103" customWidth="1"/>
    <col min="11780" max="11780" width="34" style="103" customWidth="1"/>
    <col min="11781" max="11781" width="18" style="103" customWidth="1"/>
    <col min="11782" max="11782" width="14" style="103" bestFit="1" customWidth="1"/>
    <col min="11783" max="11783" width="5" style="103" customWidth="1"/>
    <col min="11784" max="11784" width="18" style="103" customWidth="1"/>
    <col min="11785" max="11785" width="17" style="103" customWidth="1"/>
    <col min="11786" max="12032" width="9.109375" style="103"/>
    <col min="12033" max="12033" width="1" style="103" customWidth="1"/>
    <col min="12034" max="12034" width="17" style="103" customWidth="1"/>
    <col min="12035" max="12035" width="15" style="103" customWidth="1"/>
    <col min="12036" max="12036" width="34" style="103" customWidth="1"/>
    <col min="12037" max="12037" width="18" style="103" customWidth="1"/>
    <col min="12038" max="12038" width="14" style="103" bestFit="1" customWidth="1"/>
    <col min="12039" max="12039" width="5" style="103" customWidth="1"/>
    <col min="12040" max="12040" width="18" style="103" customWidth="1"/>
    <col min="12041" max="12041" width="17" style="103" customWidth="1"/>
    <col min="12042" max="12288" width="9.109375" style="103"/>
    <col min="12289" max="12289" width="1" style="103" customWidth="1"/>
    <col min="12290" max="12290" width="17" style="103" customWidth="1"/>
    <col min="12291" max="12291" width="15" style="103" customWidth="1"/>
    <col min="12292" max="12292" width="34" style="103" customWidth="1"/>
    <col min="12293" max="12293" width="18" style="103" customWidth="1"/>
    <col min="12294" max="12294" width="14" style="103" bestFit="1" customWidth="1"/>
    <col min="12295" max="12295" width="5" style="103" customWidth="1"/>
    <col min="12296" max="12296" width="18" style="103" customWidth="1"/>
    <col min="12297" max="12297" width="17" style="103" customWidth="1"/>
    <col min="12298" max="12544" width="9.109375" style="103"/>
    <col min="12545" max="12545" width="1" style="103" customWidth="1"/>
    <col min="12546" max="12546" width="17" style="103" customWidth="1"/>
    <col min="12547" max="12547" width="15" style="103" customWidth="1"/>
    <col min="12548" max="12548" width="34" style="103" customWidth="1"/>
    <col min="12549" max="12549" width="18" style="103" customWidth="1"/>
    <col min="12550" max="12550" width="14" style="103" bestFit="1" customWidth="1"/>
    <col min="12551" max="12551" width="5" style="103" customWidth="1"/>
    <col min="12552" max="12552" width="18" style="103" customWidth="1"/>
    <col min="12553" max="12553" width="17" style="103" customWidth="1"/>
    <col min="12554" max="12800" width="9.109375" style="103"/>
    <col min="12801" max="12801" width="1" style="103" customWidth="1"/>
    <col min="12802" max="12802" width="17" style="103" customWidth="1"/>
    <col min="12803" max="12803" width="15" style="103" customWidth="1"/>
    <col min="12804" max="12804" width="34" style="103" customWidth="1"/>
    <col min="12805" max="12805" width="18" style="103" customWidth="1"/>
    <col min="12806" max="12806" width="14" style="103" bestFit="1" customWidth="1"/>
    <col min="12807" max="12807" width="5" style="103" customWidth="1"/>
    <col min="12808" max="12808" width="18" style="103" customWidth="1"/>
    <col min="12809" max="12809" width="17" style="103" customWidth="1"/>
    <col min="12810" max="13056" width="9.109375" style="103"/>
    <col min="13057" max="13057" width="1" style="103" customWidth="1"/>
    <col min="13058" max="13058" width="17" style="103" customWidth="1"/>
    <col min="13059" max="13059" width="15" style="103" customWidth="1"/>
    <col min="13060" max="13060" width="34" style="103" customWidth="1"/>
    <col min="13061" max="13061" width="18" style="103" customWidth="1"/>
    <col min="13062" max="13062" width="14" style="103" bestFit="1" customWidth="1"/>
    <col min="13063" max="13063" width="5" style="103" customWidth="1"/>
    <col min="13064" max="13064" width="18" style="103" customWidth="1"/>
    <col min="13065" max="13065" width="17" style="103" customWidth="1"/>
    <col min="13066" max="13312" width="9.109375" style="103"/>
    <col min="13313" max="13313" width="1" style="103" customWidth="1"/>
    <col min="13314" max="13314" width="17" style="103" customWidth="1"/>
    <col min="13315" max="13315" width="15" style="103" customWidth="1"/>
    <col min="13316" max="13316" width="34" style="103" customWidth="1"/>
    <col min="13317" max="13317" width="18" style="103" customWidth="1"/>
    <col min="13318" max="13318" width="14" style="103" bestFit="1" customWidth="1"/>
    <col min="13319" max="13319" width="5" style="103" customWidth="1"/>
    <col min="13320" max="13320" width="18" style="103" customWidth="1"/>
    <col min="13321" max="13321" width="17" style="103" customWidth="1"/>
    <col min="13322" max="13568" width="9.109375" style="103"/>
    <col min="13569" max="13569" width="1" style="103" customWidth="1"/>
    <col min="13570" max="13570" width="17" style="103" customWidth="1"/>
    <col min="13571" max="13571" width="15" style="103" customWidth="1"/>
    <col min="13572" max="13572" width="34" style="103" customWidth="1"/>
    <col min="13573" max="13573" width="18" style="103" customWidth="1"/>
    <col min="13574" max="13574" width="14" style="103" bestFit="1" customWidth="1"/>
    <col min="13575" max="13575" width="5" style="103" customWidth="1"/>
    <col min="13576" max="13576" width="18" style="103" customWidth="1"/>
    <col min="13577" max="13577" width="17" style="103" customWidth="1"/>
    <col min="13578" max="13824" width="9.109375" style="103"/>
    <col min="13825" max="13825" width="1" style="103" customWidth="1"/>
    <col min="13826" max="13826" width="17" style="103" customWidth="1"/>
    <col min="13827" max="13827" width="15" style="103" customWidth="1"/>
    <col min="13828" max="13828" width="34" style="103" customWidth="1"/>
    <col min="13829" max="13829" width="18" style="103" customWidth="1"/>
    <col min="13830" max="13830" width="14" style="103" bestFit="1" customWidth="1"/>
    <col min="13831" max="13831" width="5" style="103" customWidth="1"/>
    <col min="13832" max="13832" width="18" style="103" customWidth="1"/>
    <col min="13833" max="13833" width="17" style="103" customWidth="1"/>
    <col min="13834" max="14080" width="9.109375" style="103"/>
    <col min="14081" max="14081" width="1" style="103" customWidth="1"/>
    <col min="14082" max="14082" width="17" style="103" customWidth="1"/>
    <col min="14083" max="14083" width="15" style="103" customWidth="1"/>
    <col min="14084" max="14084" width="34" style="103" customWidth="1"/>
    <col min="14085" max="14085" width="18" style="103" customWidth="1"/>
    <col min="14086" max="14086" width="14" style="103" bestFit="1" customWidth="1"/>
    <col min="14087" max="14087" width="5" style="103" customWidth="1"/>
    <col min="14088" max="14088" width="18" style="103" customWidth="1"/>
    <col min="14089" max="14089" width="17" style="103" customWidth="1"/>
    <col min="14090" max="14336" width="9.109375" style="103"/>
    <col min="14337" max="14337" width="1" style="103" customWidth="1"/>
    <col min="14338" max="14338" width="17" style="103" customWidth="1"/>
    <col min="14339" max="14339" width="15" style="103" customWidth="1"/>
    <col min="14340" max="14340" width="34" style="103" customWidth="1"/>
    <col min="14341" max="14341" width="18" style="103" customWidth="1"/>
    <col min="14342" max="14342" width="14" style="103" bestFit="1" customWidth="1"/>
    <col min="14343" max="14343" width="5" style="103" customWidth="1"/>
    <col min="14344" max="14344" width="18" style="103" customWidth="1"/>
    <col min="14345" max="14345" width="17" style="103" customWidth="1"/>
    <col min="14346" max="14592" width="9.109375" style="103"/>
    <col min="14593" max="14593" width="1" style="103" customWidth="1"/>
    <col min="14594" max="14594" width="17" style="103" customWidth="1"/>
    <col min="14595" max="14595" width="15" style="103" customWidth="1"/>
    <col min="14596" max="14596" width="34" style="103" customWidth="1"/>
    <col min="14597" max="14597" width="18" style="103" customWidth="1"/>
    <col min="14598" max="14598" width="14" style="103" bestFit="1" customWidth="1"/>
    <col min="14599" max="14599" width="5" style="103" customWidth="1"/>
    <col min="14600" max="14600" width="18" style="103" customWidth="1"/>
    <col min="14601" max="14601" width="17" style="103" customWidth="1"/>
    <col min="14602" max="14848" width="9.109375" style="103"/>
    <col min="14849" max="14849" width="1" style="103" customWidth="1"/>
    <col min="14850" max="14850" width="17" style="103" customWidth="1"/>
    <col min="14851" max="14851" width="15" style="103" customWidth="1"/>
    <col min="14852" max="14852" width="34" style="103" customWidth="1"/>
    <col min="14853" max="14853" width="18" style="103" customWidth="1"/>
    <col min="14854" max="14854" width="14" style="103" bestFit="1" customWidth="1"/>
    <col min="14855" max="14855" width="5" style="103" customWidth="1"/>
    <col min="14856" max="14856" width="18" style="103" customWidth="1"/>
    <col min="14857" max="14857" width="17" style="103" customWidth="1"/>
    <col min="14858" max="15104" width="9.109375" style="103"/>
    <col min="15105" max="15105" width="1" style="103" customWidth="1"/>
    <col min="15106" max="15106" width="17" style="103" customWidth="1"/>
    <col min="15107" max="15107" width="15" style="103" customWidth="1"/>
    <col min="15108" max="15108" width="34" style="103" customWidth="1"/>
    <col min="15109" max="15109" width="18" style="103" customWidth="1"/>
    <col min="15110" max="15110" width="14" style="103" bestFit="1" customWidth="1"/>
    <col min="15111" max="15111" width="5" style="103" customWidth="1"/>
    <col min="15112" max="15112" width="18" style="103" customWidth="1"/>
    <col min="15113" max="15113" width="17" style="103" customWidth="1"/>
    <col min="15114" max="15360" width="9.109375" style="103"/>
    <col min="15361" max="15361" width="1" style="103" customWidth="1"/>
    <col min="15362" max="15362" width="17" style="103" customWidth="1"/>
    <col min="15363" max="15363" width="15" style="103" customWidth="1"/>
    <col min="15364" max="15364" width="34" style="103" customWidth="1"/>
    <col min="15365" max="15365" width="18" style="103" customWidth="1"/>
    <col min="15366" max="15366" width="14" style="103" bestFit="1" customWidth="1"/>
    <col min="15367" max="15367" width="5" style="103" customWidth="1"/>
    <col min="15368" max="15368" width="18" style="103" customWidth="1"/>
    <col min="15369" max="15369" width="17" style="103" customWidth="1"/>
    <col min="15370" max="15616" width="9.109375" style="103"/>
    <col min="15617" max="15617" width="1" style="103" customWidth="1"/>
    <col min="15618" max="15618" width="17" style="103" customWidth="1"/>
    <col min="15619" max="15619" width="15" style="103" customWidth="1"/>
    <col min="15620" max="15620" width="34" style="103" customWidth="1"/>
    <col min="15621" max="15621" width="18" style="103" customWidth="1"/>
    <col min="15622" max="15622" width="14" style="103" bestFit="1" customWidth="1"/>
    <col min="15623" max="15623" width="5" style="103" customWidth="1"/>
    <col min="15624" max="15624" width="18" style="103" customWidth="1"/>
    <col min="15625" max="15625" width="17" style="103" customWidth="1"/>
    <col min="15626" max="15872" width="9.109375" style="103"/>
    <col min="15873" max="15873" width="1" style="103" customWidth="1"/>
    <col min="15874" max="15874" width="17" style="103" customWidth="1"/>
    <col min="15875" max="15875" width="15" style="103" customWidth="1"/>
    <col min="15876" max="15876" width="34" style="103" customWidth="1"/>
    <col min="15877" max="15877" width="18" style="103" customWidth="1"/>
    <col min="15878" max="15878" width="14" style="103" bestFit="1" customWidth="1"/>
    <col min="15879" max="15879" width="5" style="103" customWidth="1"/>
    <col min="15880" max="15880" width="18" style="103" customWidth="1"/>
    <col min="15881" max="15881" width="17" style="103" customWidth="1"/>
    <col min="15882" max="16128" width="9.109375" style="103"/>
    <col min="16129" max="16129" width="1" style="103" customWidth="1"/>
    <col min="16130" max="16130" width="17" style="103" customWidth="1"/>
    <col min="16131" max="16131" width="15" style="103" customWidth="1"/>
    <col min="16132" max="16132" width="34" style="103" customWidth="1"/>
    <col min="16133" max="16133" width="18" style="103" customWidth="1"/>
    <col min="16134" max="16134" width="14" style="103" bestFit="1" customWidth="1"/>
    <col min="16135" max="16135" width="5" style="103" customWidth="1"/>
    <col min="16136" max="16136" width="18" style="103" customWidth="1"/>
    <col min="16137" max="16137" width="17" style="103" customWidth="1"/>
    <col min="16138" max="16384" width="9.109375" style="103"/>
  </cols>
  <sheetData>
    <row r="1" spans="2:10" ht="14.4" x14ac:dyDescent="0.3">
      <c r="B1" s="99"/>
      <c r="C1" s="99"/>
      <c r="D1" s="99"/>
      <c r="E1" s="99"/>
      <c r="F1" s="99"/>
      <c r="G1" s="99"/>
      <c r="H1" s="99"/>
      <c r="I1" s="99"/>
    </row>
    <row r="2" spans="2:10" ht="15.6" x14ac:dyDescent="0.3">
      <c r="B2" s="99"/>
      <c r="C2" s="99"/>
      <c r="D2" s="252" t="s">
        <v>294</v>
      </c>
      <c r="E2" s="253"/>
      <c r="F2" s="254"/>
      <c r="G2" s="99"/>
      <c r="H2" s="99"/>
      <c r="I2" s="99"/>
    </row>
    <row r="3" spans="2:10" x14ac:dyDescent="0.25">
      <c r="B3" s="123"/>
      <c r="C3" s="123"/>
      <c r="D3" s="123"/>
      <c r="E3" s="123" t="s">
        <v>236</v>
      </c>
      <c r="F3" s="123" t="s">
        <v>242</v>
      </c>
      <c r="G3" s="123"/>
      <c r="H3" s="123" t="s">
        <v>283</v>
      </c>
      <c r="I3" s="123" t="s">
        <v>235</v>
      </c>
      <c r="J3" s="123"/>
    </row>
    <row r="4" spans="2:10" x14ac:dyDescent="0.25">
      <c r="B4" s="123"/>
      <c r="C4" s="123"/>
      <c r="D4" s="123"/>
      <c r="E4" s="123" t="s">
        <v>286</v>
      </c>
      <c r="F4" s="123" t="s">
        <v>287</v>
      </c>
      <c r="G4" s="123"/>
      <c r="H4" s="123"/>
      <c r="I4" s="123"/>
      <c r="J4" s="123"/>
    </row>
    <row r="5" spans="2:10" x14ac:dyDescent="0.25">
      <c r="B5" s="123" t="s">
        <v>378</v>
      </c>
      <c r="C5" s="123" t="s">
        <v>379</v>
      </c>
      <c r="D5" s="123"/>
      <c r="E5" s="123"/>
      <c r="F5" s="123">
        <v>105756</v>
      </c>
      <c r="G5" s="123"/>
      <c r="H5" s="123"/>
      <c r="I5" s="123">
        <v>105756</v>
      </c>
      <c r="J5" s="123" t="s">
        <v>380</v>
      </c>
    </row>
    <row r="6" spans="2:10" x14ac:dyDescent="0.25">
      <c r="B6" s="123" t="s">
        <v>381</v>
      </c>
      <c r="C6" s="123" t="s">
        <v>382</v>
      </c>
      <c r="D6" s="123"/>
      <c r="E6" s="123">
        <v>75279300.789999992</v>
      </c>
      <c r="F6" s="123"/>
      <c r="G6" s="123"/>
      <c r="H6" s="123">
        <v>-75279300.789999992</v>
      </c>
      <c r="I6" s="123">
        <v>0</v>
      </c>
      <c r="J6" s="123"/>
    </row>
    <row r="7" spans="2:10" x14ac:dyDescent="0.25">
      <c r="B7" s="123" t="s">
        <v>383</v>
      </c>
      <c r="C7" s="123" t="s">
        <v>384</v>
      </c>
      <c r="D7" s="123"/>
      <c r="E7" s="123"/>
      <c r="F7" s="123">
        <v>-1140097.7399999981</v>
      </c>
      <c r="G7" s="123"/>
      <c r="H7" s="123"/>
      <c r="I7" s="123">
        <v>-1140097.7399999981</v>
      </c>
      <c r="J7" s="123" t="s">
        <v>385</v>
      </c>
    </row>
    <row r="8" spans="2:10" x14ac:dyDescent="0.25">
      <c r="B8" s="123" t="s">
        <v>386</v>
      </c>
      <c r="C8" s="123" t="s">
        <v>387</v>
      </c>
      <c r="D8" s="123"/>
      <c r="E8" s="123"/>
      <c r="F8" s="123">
        <v>195641.35</v>
      </c>
      <c r="G8" s="123"/>
      <c r="H8" s="123"/>
      <c r="I8" s="123">
        <v>195641.35</v>
      </c>
      <c r="J8" s="123" t="s">
        <v>388</v>
      </c>
    </row>
    <row r="9" spans="2:10" x14ac:dyDescent="0.25">
      <c r="B9" s="123" t="s">
        <v>389</v>
      </c>
      <c r="C9" s="123" t="s">
        <v>390</v>
      </c>
      <c r="D9" s="123"/>
      <c r="E9" s="123"/>
      <c r="F9" s="123">
        <v>37573604.490000002</v>
      </c>
      <c r="G9" s="123"/>
      <c r="H9" s="123"/>
      <c r="I9" s="123">
        <v>37573604.490000002</v>
      </c>
      <c r="J9" s="123" t="s">
        <v>385</v>
      </c>
    </row>
    <row r="10" spans="2:10" x14ac:dyDescent="0.25">
      <c r="B10" s="123" t="s">
        <v>391</v>
      </c>
      <c r="C10" s="123" t="s">
        <v>392</v>
      </c>
      <c r="D10" s="123"/>
      <c r="E10" s="123"/>
      <c r="F10" s="123">
        <v>5548943.1400000006</v>
      </c>
      <c r="G10" s="123"/>
      <c r="H10" s="123"/>
      <c r="I10" s="123">
        <v>5548943.1400000006</v>
      </c>
      <c r="J10" s="123" t="s">
        <v>385</v>
      </c>
    </row>
    <row r="11" spans="2:10" x14ac:dyDescent="0.25">
      <c r="B11" s="123" t="s">
        <v>393</v>
      </c>
      <c r="C11" s="123" t="s">
        <v>394</v>
      </c>
      <c r="D11" s="123"/>
      <c r="E11" s="123"/>
      <c r="F11" s="123">
        <v>2554243.4</v>
      </c>
      <c r="G11" s="123"/>
      <c r="H11" s="123"/>
      <c r="I11" s="123">
        <v>2554243.4</v>
      </c>
      <c r="J11" s="123"/>
    </row>
    <row r="12" spans="2:10" x14ac:dyDescent="0.25">
      <c r="B12" s="123" t="s">
        <v>395</v>
      </c>
      <c r="C12" s="123" t="s">
        <v>396</v>
      </c>
      <c r="D12" s="123"/>
      <c r="E12" s="123"/>
      <c r="F12" s="123">
        <v>287807.54999999993</v>
      </c>
      <c r="G12" s="123"/>
      <c r="H12" s="123"/>
      <c r="I12" s="123">
        <v>287807.54999999993</v>
      </c>
      <c r="J12" s="123"/>
    </row>
    <row r="13" spans="2:10" x14ac:dyDescent="0.25">
      <c r="B13" s="123" t="s">
        <v>397</v>
      </c>
      <c r="C13" s="123" t="s">
        <v>398</v>
      </c>
      <c r="D13" s="123"/>
      <c r="E13" s="123"/>
      <c r="F13" s="123">
        <v>684287.03</v>
      </c>
      <c r="G13" s="123"/>
      <c r="H13" s="123"/>
      <c r="I13" s="123">
        <v>684287.03</v>
      </c>
      <c r="J13" s="123"/>
    </row>
    <row r="14" spans="2:10" x14ac:dyDescent="0.25">
      <c r="B14" s="123" t="s">
        <v>235</v>
      </c>
      <c r="C14" s="123"/>
      <c r="D14" s="123"/>
      <c r="E14" s="123">
        <v>75279300.789999992</v>
      </c>
      <c r="F14" s="123">
        <v>45810185.219999999</v>
      </c>
      <c r="G14" s="123"/>
      <c r="H14" s="123">
        <v>-75279300.789999992</v>
      </c>
      <c r="I14" s="123">
        <v>45810185.219999999</v>
      </c>
      <c r="J14" s="123"/>
    </row>
    <row r="18" spans="2:7" ht="14.4" x14ac:dyDescent="0.3">
      <c r="C18" s="124" t="s">
        <v>399</v>
      </c>
      <c r="D18" s="143"/>
      <c r="E18" s="10"/>
      <c r="F18" s="144">
        <f>F11+F12+F13</f>
        <v>3526337.9799999995</v>
      </c>
    </row>
    <row r="19" spans="2:7" ht="14.4" x14ac:dyDescent="0.3">
      <c r="B19" s="135"/>
      <c r="C19" s="124" t="s">
        <v>400</v>
      </c>
      <c r="D19" s="143"/>
      <c r="E19" s="10"/>
      <c r="F19" s="144">
        <f>F7+F9+F10</f>
        <v>41982449.890000008</v>
      </c>
    </row>
    <row r="20" spans="2:7" ht="14.4" x14ac:dyDescent="0.3">
      <c r="C20" s="124" t="s">
        <v>401</v>
      </c>
      <c r="D20" s="143"/>
      <c r="E20" s="10"/>
      <c r="F20" s="144">
        <f>F8</f>
        <v>195641.35</v>
      </c>
    </row>
    <row r="21" spans="2:7" ht="14.4" x14ac:dyDescent="0.3">
      <c r="C21" s="124" t="s">
        <v>402</v>
      </c>
      <c r="D21" s="10"/>
      <c r="E21" s="10"/>
      <c r="F21" s="134">
        <f>F5</f>
        <v>105756</v>
      </c>
    </row>
    <row r="22" spans="2:7" ht="14.4" x14ac:dyDescent="0.3">
      <c r="C22" s="126" t="s">
        <v>367</v>
      </c>
      <c r="D22" s="10"/>
      <c r="E22" s="10"/>
      <c r="F22" s="136">
        <f>SUM(F18:F21)</f>
        <v>45810185.220000006</v>
      </c>
    </row>
    <row r="23" spans="2:7" ht="14.4" x14ac:dyDescent="0.3">
      <c r="C23" s="137"/>
      <c r="D23" s="138"/>
      <c r="E23" s="139"/>
      <c r="F23" s="140"/>
      <c r="G23" s="130"/>
    </row>
    <row r="24" spans="2:7" ht="14.4" x14ac:dyDescent="0.3">
      <c r="B24" s="10"/>
      <c r="C24" s="137"/>
      <c r="D24" s="138"/>
      <c r="E24" s="138"/>
      <c r="F24" s="141">
        <v>45810185.219999999</v>
      </c>
      <c r="G24" s="130" t="s">
        <v>403</v>
      </c>
    </row>
    <row r="25" spans="2:7" ht="14.4" x14ac:dyDescent="0.3">
      <c r="B25" s="10"/>
      <c r="C25" s="138"/>
      <c r="D25" s="138"/>
      <c r="E25" s="139"/>
      <c r="F25" s="145">
        <f>+F22-F24</f>
        <v>0</v>
      </c>
      <c r="G25" s="103" t="s">
        <v>109</v>
      </c>
    </row>
    <row r="26" spans="2:7" x14ac:dyDescent="0.25">
      <c r="C26" s="130"/>
      <c r="D26" s="130"/>
      <c r="E26" s="130"/>
      <c r="F26" s="130"/>
      <c r="G26" s="130"/>
    </row>
  </sheetData>
  <mergeCells count="1">
    <mergeCell ref="D2:F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3"/>
  <sheetViews>
    <sheetView workbookViewId="0">
      <selection activeCell="M13" sqref="M13"/>
    </sheetView>
  </sheetViews>
  <sheetFormatPr defaultRowHeight="13.2" x14ac:dyDescent="0.25"/>
  <cols>
    <col min="1" max="1" width="1" style="103" customWidth="1"/>
    <col min="2" max="2" width="40.88671875" style="103" bestFit="1" customWidth="1"/>
    <col min="3" max="3" width="15" style="103" customWidth="1"/>
    <col min="4" max="4" width="24" style="103" customWidth="1"/>
    <col min="5" max="5" width="33" style="103" customWidth="1"/>
    <col min="6" max="6" width="11.33203125" style="103" bestFit="1" customWidth="1"/>
    <col min="7" max="7" width="3.88671875" style="103" customWidth="1"/>
    <col min="8" max="8" width="33" style="103" customWidth="1"/>
    <col min="9" max="9" width="17" style="103" customWidth="1"/>
    <col min="10" max="10" width="3" style="103" customWidth="1"/>
    <col min="11" max="11" width="17" style="103" customWidth="1"/>
    <col min="12" max="255" width="9.109375" style="103"/>
    <col min="256" max="256" width="1" style="103" customWidth="1"/>
    <col min="257" max="257" width="17" style="103" customWidth="1"/>
    <col min="258" max="258" width="15" style="103" customWidth="1"/>
    <col min="259" max="259" width="24" style="103" customWidth="1"/>
    <col min="260" max="260" width="33" style="103" customWidth="1"/>
    <col min="261" max="261" width="8" style="103" customWidth="1"/>
    <col min="262" max="262" width="9" style="103" customWidth="1"/>
    <col min="263" max="263" width="3" style="103" customWidth="1"/>
    <col min="264" max="264" width="33" style="103" customWidth="1"/>
    <col min="265" max="265" width="17" style="103" customWidth="1"/>
    <col min="266" max="266" width="3" style="103" customWidth="1"/>
    <col min="267" max="267" width="17" style="103" customWidth="1"/>
    <col min="268" max="511" width="9.109375" style="103"/>
    <col min="512" max="512" width="1" style="103" customWidth="1"/>
    <col min="513" max="513" width="17" style="103" customWidth="1"/>
    <col min="514" max="514" width="15" style="103" customWidth="1"/>
    <col min="515" max="515" width="24" style="103" customWidth="1"/>
    <col min="516" max="516" width="33" style="103" customWidth="1"/>
    <col min="517" max="517" width="8" style="103" customWidth="1"/>
    <col min="518" max="518" width="9" style="103" customWidth="1"/>
    <col min="519" max="519" width="3" style="103" customWidth="1"/>
    <col min="520" max="520" width="33" style="103" customWidth="1"/>
    <col min="521" max="521" width="17" style="103" customWidth="1"/>
    <col min="522" max="522" width="3" style="103" customWidth="1"/>
    <col min="523" max="523" width="17" style="103" customWidth="1"/>
    <col min="524" max="767" width="9.109375" style="103"/>
    <col min="768" max="768" width="1" style="103" customWidth="1"/>
    <col min="769" max="769" width="17" style="103" customWidth="1"/>
    <col min="770" max="770" width="15" style="103" customWidth="1"/>
    <col min="771" max="771" width="24" style="103" customWidth="1"/>
    <col min="772" max="772" width="33" style="103" customWidth="1"/>
    <col min="773" max="773" width="8" style="103" customWidth="1"/>
    <col min="774" max="774" width="9" style="103" customWidth="1"/>
    <col min="775" max="775" width="3" style="103" customWidth="1"/>
    <col min="776" max="776" width="33" style="103" customWidth="1"/>
    <col min="777" max="777" width="17" style="103" customWidth="1"/>
    <col min="778" max="778" width="3" style="103" customWidth="1"/>
    <col min="779" max="779" width="17" style="103" customWidth="1"/>
    <col min="780" max="1023" width="9.109375" style="103"/>
    <col min="1024" max="1024" width="1" style="103" customWidth="1"/>
    <col min="1025" max="1025" width="17" style="103" customWidth="1"/>
    <col min="1026" max="1026" width="15" style="103" customWidth="1"/>
    <col min="1027" max="1027" width="24" style="103" customWidth="1"/>
    <col min="1028" max="1028" width="33" style="103" customWidth="1"/>
    <col min="1029" max="1029" width="8" style="103" customWidth="1"/>
    <col min="1030" max="1030" width="9" style="103" customWidth="1"/>
    <col min="1031" max="1031" width="3" style="103" customWidth="1"/>
    <col min="1032" max="1032" width="33" style="103" customWidth="1"/>
    <col min="1033" max="1033" width="17" style="103" customWidth="1"/>
    <col min="1034" max="1034" width="3" style="103" customWidth="1"/>
    <col min="1035" max="1035" width="17" style="103" customWidth="1"/>
    <col min="1036" max="1279" width="9.109375" style="103"/>
    <col min="1280" max="1280" width="1" style="103" customWidth="1"/>
    <col min="1281" max="1281" width="17" style="103" customWidth="1"/>
    <col min="1282" max="1282" width="15" style="103" customWidth="1"/>
    <col min="1283" max="1283" width="24" style="103" customWidth="1"/>
    <col min="1284" max="1284" width="33" style="103" customWidth="1"/>
    <col min="1285" max="1285" width="8" style="103" customWidth="1"/>
    <col min="1286" max="1286" width="9" style="103" customWidth="1"/>
    <col min="1287" max="1287" width="3" style="103" customWidth="1"/>
    <col min="1288" max="1288" width="33" style="103" customWidth="1"/>
    <col min="1289" max="1289" width="17" style="103" customWidth="1"/>
    <col min="1290" max="1290" width="3" style="103" customWidth="1"/>
    <col min="1291" max="1291" width="17" style="103" customWidth="1"/>
    <col min="1292" max="1535" width="9.109375" style="103"/>
    <col min="1536" max="1536" width="1" style="103" customWidth="1"/>
    <col min="1537" max="1537" width="17" style="103" customWidth="1"/>
    <col min="1538" max="1538" width="15" style="103" customWidth="1"/>
    <col min="1539" max="1539" width="24" style="103" customWidth="1"/>
    <col min="1540" max="1540" width="33" style="103" customWidth="1"/>
    <col min="1541" max="1541" width="8" style="103" customWidth="1"/>
    <col min="1542" max="1542" width="9" style="103" customWidth="1"/>
    <col min="1543" max="1543" width="3" style="103" customWidth="1"/>
    <col min="1544" max="1544" width="33" style="103" customWidth="1"/>
    <col min="1545" max="1545" width="17" style="103" customWidth="1"/>
    <col min="1546" max="1546" width="3" style="103" customWidth="1"/>
    <col min="1547" max="1547" width="17" style="103" customWidth="1"/>
    <col min="1548" max="1791" width="9.109375" style="103"/>
    <col min="1792" max="1792" width="1" style="103" customWidth="1"/>
    <col min="1793" max="1793" width="17" style="103" customWidth="1"/>
    <col min="1794" max="1794" width="15" style="103" customWidth="1"/>
    <col min="1795" max="1795" width="24" style="103" customWidth="1"/>
    <col min="1796" max="1796" width="33" style="103" customWidth="1"/>
    <col min="1797" max="1797" width="8" style="103" customWidth="1"/>
    <col min="1798" max="1798" width="9" style="103" customWidth="1"/>
    <col min="1799" max="1799" width="3" style="103" customWidth="1"/>
    <col min="1800" max="1800" width="33" style="103" customWidth="1"/>
    <col min="1801" max="1801" width="17" style="103" customWidth="1"/>
    <col min="1802" max="1802" width="3" style="103" customWidth="1"/>
    <col min="1803" max="1803" width="17" style="103" customWidth="1"/>
    <col min="1804" max="2047" width="9.109375" style="103"/>
    <col min="2048" max="2048" width="1" style="103" customWidth="1"/>
    <col min="2049" max="2049" width="17" style="103" customWidth="1"/>
    <col min="2050" max="2050" width="15" style="103" customWidth="1"/>
    <col min="2051" max="2051" width="24" style="103" customWidth="1"/>
    <col min="2052" max="2052" width="33" style="103" customWidth="1"/>
    <col min="2053" max="2053" width="8" style="103" customWidth="1"/>
    <col min="2054" max="2054" width="9" style="103" customWidth="1"/>
    <col min="2055" max="2055" width="3" style="103" customWidth="1"/>
    <col min="2056" max="2056" width="33" style="103" customWidth="1"/>
    <col min="2057" max="2057" width="17" style="103" customWidth="1"/>
    <col min="2058" max="2058" width="3" style="103" customWidth="1"/>
    <col min="2059" max="2059" width="17" style="103" customWidth="1"/>
    <col min="2060" max="2303" width="9.109375" style="103"/>
    <col min="2304" max="2304" width="1" style="103" customWidth="1"/>
    <col min="2305" max="2305" width="17" style="103" customWidth="1"/>
    <col min="2306" max="2306" width="15" style="103" customWidth="1"/>
    <col min="2307" max="2307" width="24" style="103" customWidth="1"/>
    <col min="2308" max="2308" width="33" style="103" customWidth="1"/>
    <col min="2309" max="2309" width="8" style="103" customWidth="1"/>
    <col min="2310" max="2310" width="9" style="103" customWidth="1"/>
    <col min="2311" max="2311" width="3" style="103" customWidth="1"/>
    <col min="2312" max="2312" width="33" style="103" customWidth="1"/>
    <col min="2313" max="2313" width="17" style="103" customWidth="1"/>
    <col min="2314" max="2314" width="3" style="103" customWidth="1"/>
    <col min="2315" max="2315" width="17" style="103" customWidth="1"/>
    <col min="2316" max="2559" width="9.109375" style="103"/>
    <col min="2560" max="2560" width="1" style="103" customWidth="1"/>
    <col min="2561" max="2561" width="17" style="103" customWidth="1"/>
    <col min="2562" max="2562" width="15" style="103" customWidth="1"/>
    <col min="2563" max="2563" width="24" style="103" customWidth="1"/>
    <col min="2564" max="2564" width="33" style="103" customWidth="1"/>
    <col min="2565" max="2565" width="8" style="103" customWidth="1"/>
    <col min="2566" max="2566" width="9" style="103" customWidth="1"/>
    <col min="2567" max="2567" width="3" style="103" customWidth="1"/>
    <col min="2568" max="2568" width="33" style="103" customWidth="1"/>
    <col min="2569" max="2569" width="17" style="103" customWidth="1"/>
    <col min="2570" max="2570" width="3" style="103" customWidth="1"/>
    <col min="2571" max="2571" width="17" style="103" customWidth="1"/>
    <col min="2572" max="2815" width="9.109375" style="103"/>
    <col min="2816" max="2816" width="1" style="103" customWidth="1"/>
    <col min="2817" max="2817" width="17" style="103" customWidth="1"/>
    <col min="2818" max="2818" width="15" style="103" customWidth="1"/>
    <col min="2819" max="2819" width="24" style="103" customWidth="1"/>
    <col min="2820" max="2820" width="33" style="103" customWidth="1"/>
    <col min="2821" max="2821" width="8" style="103" customWidth="1"/>
    <col min="2822" max="2822" width="9" style="103" customWidth="1"/>
    <col min="2823" max="2823" width="3" style="103" customWidth="1"/>
    <col min="2824" max="2824" width="33" style="103" customWidth="1"/>
    <col min="2825" max="2825" width="17" style="103" customWidth="1"/>
    <col min="2826" max="2826" width="3" style="103" customWidth="1"/>
    <col min="2827" max="2827" width="17" style="103" customWidth="1"/>
    <col min="2828" max="3071" width="9.109375" style="103"/>
    <col min="3072" max="3072" width="1" style="103" customWidth="1"/>
    <col min="3073" max="3073" width="17" style="103" customWidth="1"/>
    <col min="3074" max="3074" width="15" style="103" customWidth="1"/>
    <col min="3075" max="3075" width="24" style="103" customWidth="1"/>
    <col min="3076" max="3076" width="33" style="103" customWidth="1"/>
    <col min="3077" max="3077" width="8" style="103" customWidth="1"/>
    <col min="3078" max="3078" width="9" style="103" customWidth="1"/>
    <col min="3079" max="3079" width="3" style="103" customWidth="1"/>
    <col min="3080" max="3080" width="33" style="103" customWidth="1"/>
    <col min="3081" max="3081" width="17" style="103" customWidth="1"/>
    <col min="3082" max="3082" width="3" style="103" customWidth="1"/>
    <col min="3083" max="3083" width="17" style="103" customWidth="1"/>
    <col min="3084" max="3327" width="9.109375" style="103"/>
    <col min="3328" max="3328" width="1" style="103" customWidth="1"/>
    <col min="3329" max="3329" width="17" style="103" customWidth="1"/>
    <col min="3330" max="3330" width="15" style="103" customWidth="1"/>
    <col min="3331" max="3331" width="24" style="103" customWidth="1"/>
    <col min="3332" max="3332" width="33" style="103" customWidth="1"/>
    <col min="3333" max="3333" width="8" style="103" customWidth="1"/>
    <col min="3334" max="3334" width="9" style="103" customWidth="1"/>
    <col min="3335" max="3335" width="3" style="103" customWidth="1"/>
    <col min="3336" max="3336" width="33" style="103" customWidth="1"/>
    <col min="3337" max="3337" width="17" style="103" customWidth="1"/>
    <col min="3338" max="3338" width="3" style="103" customWidth="1"/>
    <col min="3339" max="3339" width="17" style="103" customWidth="1"/>
    <col min="3340" max="3583" width="9.109375" style="103"/>
    <col min="3584" max="3584" width="1" style="103" customWidth="1"/>
    <col min="3585" max="3585" width="17" style="103" customWidth="1"/>
    <col min="3586" max="3586" width="15" style="103" customWidth="1"/>
    <col min="3587" max="3587" width="24" style="103" customWidth="1"/>
    <col min="3588" max="3588" width="33" style="103" customWidth="1"/>
    <col min="3589" max="3589" width="8" style="103" customWidth="1"/>
    <col min="3590" max="3590" width="9" style="103" customWidth="1"/>
    <col min="3591" max="3591" width="3" style="103" customWidth="1"/>
    <col min="3592" max="3592" width="33" style="103" customWidth="1"/>
    <col min="3593" max="3593" width="17" style="103" customWidth="1"/>
    <col min="3594" max="3594" width="3" style="103" customWidth="1"/>
    <col min="3595" max="3595" width="17" style="103" customWidth="1"/>
    <col min="3596" max="3839" width="9.109375" style="103"/>
    <col min="3840" max="3840" width="1" style="103" customWidth="1"/>
    <col min="3841" max="3841" width="17" style="103" customWidth="1"/>
    <col min="3842" max="3842" width="15" style="103" customWidth="1"/>
    <col min="3843" max="3843" width="24" style="103" customWidth="1"/>
    <col min="3844" max="3844" width="33" style="103" customWidth="1"/>
    <col min="3845" max="3845" width="8" style="103" customWidth="1"/>
    <col min="3846" max="3846" width="9" style="103" customWidth="1"/>
    <col min="3847" max="3847" width="3" style="103" customWidth="1"/>
    <col min="3848" max="3848" width="33" style="103" customWidth="1"/>
    <col min="3849" max="3849" width="17" style="103" customWidth="1"/>
    <col min="3850" max="3850" width="3" style="103" customWidth="1"/>
    <col min="3851" max="3851" width="17" style="103" customWidth="1"/>
    <col min="3852" max="4095" width="9.109375" style="103"/>
    <col min="4096" max="4096" width="1" style="103" customWidth="1"/>
    <col min="4097" max="4097" width="17" style="103" customWidth="1"/>
    <col min="4098" max="4098" width="15" style="103" customWidth="1"/>
    <col min="4099" max="4099" width="24" style="103" customWidth="1"/>
    <col min="4100" max="4100" width="33" style="103" customWidth="1"/>
    <col min="4101" max="4101" width="8" style="103" customWidth="1"/>
    <col min="4102" max="4102" width="9" style="103" customWidth="1"/>
    <col min="4103" max="4103" width="3" style="103" customWidth="1"/>
    <col min="4104" max="4104" width="33" style="103" customWidth="1"/>
    <col min="4105" max="4105" width="17" style="103" customWidth="1"/>
    <col min="4106" max="4106" width="3" style="103" customWidth="1"/>
    <col min="4107" max="4107" width="17" style="103" customWidth="1"/>
    <col min="4108" max="4351" width="9.109375" style="103"/>
    <col min="4352" max="4352" width="1" style="103" customWidth="1"/>
    <col min="4353" max="4353" width="17" style="103" customWidth="1"/>
    <col min="4354" max="4354" width="15" style="103" customWidth="1"/>
    <col min="4355" max="4355" width="24" style="103" customWidth="1"/>
    <col min="4356" max="4356" width="33" style="103" customWidth="1"/>
    <col min="4357" max="4357" width="8" style="103" customWidth="1"/>
    <col min="4358" max="4358" width="9" style="103" customWidth="1"/>
    <col min="4359" max="4359" width="3" style="103" customWidth="1"/>
    <col min="4360" max="4360" width="33" style="103" customWidth="1"/>
    <col min="4361" max="4361" width="17" style="103" customWidth="1"/>
    <col min="4362" max="4362" width="3" style="103" customWidth="1"/>
    <col min="4363" max="4363" width="17" style="103" customWidth="1"/>
    <col min="4364" max="4607" width="9.109375" style="103"/>
    <col min="4608" max="4608" width="1" style="103" customWidth="1"/>
    <col min="4609" max="4609" width="17" style="103" customWidth="1"/>
    <col min="4610" max="4610" width="15" style="103" customWidth="1"/>
    <col min="4611" max="4611" width="24" style="103" customWidth="1"/>
    <col min="4612" max="4612" width="33" style="103" customWidth="1"/>
    <col min="4613" max="4613" width="8" style="103" customWidth="1"/>
    <col min="4614" max="4614" width="9" style="103" customWidth="1"/>
    <col min="4615" max="4615" width="3" style="103" customWidth="1"/>
    <col min="4616" max="4616" width="33" style="103" customWidth="1"/>
    <col min="4617" max="4617" width="17" style="103" customWidth="1"/>
    <col min="4618" max="4618" width="3" style="103" customWidth="1"/>
    <col min="4619" max="4619" width="17" style="103" customWidth="1"/>
    <col min="4620" max="4863" width="9.109375" style="103"/>
    <col min="4864" max="4864" width="1" style="103" customWidth="1"/>
    <col min="4865" max="4865" width="17" style="103" customWidth="1"/>
    <col min="4866" max="4866" width="15" style="103" customWidth="1"/>
    <col min="4867" max="4867" width="24" style="103" customWidth="1"/>
    <col min="4868" max="4868" width="33" style="103" customWidth="1"/>
    <col min="4869" max="4869" width="8" style="103" customWidth="1"/>
    <col min="4870" max="4870" width="9" style="103" customWidth="1"/>
    <col min="4871" max="4871" width="3" style="103" customWidth="1"/>
    <col min="4872" max="4872" width="33" style="103" customWidth="1"/>
    <col min="4873" max="4873" width="17" style="103" customWidth="1"/>
    <col min="4874" max="4874" width="3" style="103" customWidth="1"/>
    <col min="4875" max="4875" width="17" style="103" customWidth="1"/>
    <col min="4876" max="5119" width="9.109375" style="103"/>
    <col min="5120" max="5120" width="1" style="103" customWidth="1"/>
    <col min="5121" max="5121" width="17" style="103" customWidth="1"/>
    <col min="5122" max="5122" width="15" style="103" customWidth="1"/>
    <col min="5123" max="5123" width="24" style="103" customWidth="1"/>
    <col min="5124" max="5124" width="33" style="103" customWidth="1"/>
    <col min="5125" max="5125" width="8" style="103" customWidth="1"/>
    <col min="5126" max="5126" width="9" style="103" customWidth="1"/>
    <col min="5127" max="5127" width="3" style="103" customWidth="1"/>
    <col min="5128" max="5128" width="33" style="103" customWidth="1"/>
    <col min="5129" max="5129" width="17" style="103" customWidth="1"/>
    <col min="5130" max="5130" width="3" style="103" customWidth="1"/>
    <col min="5131" max="5131" width="17" style="103" customWidth="1"/>
    <col min="5132" max="5375" width="9.109375" style="103"/>
    <col min="5376" max="5376" width="1" style="103" customWidth="1"/>
    <col min="5377" max="5377" width="17" style="103" customWidth="1"/>
    <col min="5378" max="5378" width="15" style="103" customWidth="1"/>
    <col min="5379" max="5379" width="24" style="103" customWidth="1"/>
    <col min="5380" max="5380" width="33" style="103" customWidth="1"/>
    <col min="5381" max="5381" width="8" style="103" customWidth="1"/>
    <col min="5382" max="5382" width="9" style="103" customWidth="1"/>
    <col min="5383" max="5383" width="3" style="103" customWidth="1"/>
    <col min="5384" max="5384" width="33" style="103" customWidth="1"/>
    <col min="5385" max="5385" width="17" style="103" customWidth="1"/>
    <col min="5386" max="5386" width="3" style="103" customWidth="1"/>
    <col min="5387" max="5387" width="17" style="103" customWidth="1"/>
    <col min="5388" max="5631" width="9.109375" style="103"/>
    <col min="5632" max="5632" width="1" style="103" customWidth="1"/>
    <col min="5633" max="5633" width="17" style="103" customWidth="1"/>
    <col min="5634" max="5634" width="15" style="103" customWidth="1"/>
    <col min="5635" max="5635" width="24" style="103" customWidth="1"/>
    <col min="5636" max="5636" width="33" style="103" customWidth="1"/>
    <col min="5637" max="5637" width="8" style="103" customWidth="1"/>
    <col min="5638" max="5638" width="9" style="103" customWidth="1"/>
    <col min="5639" max="5639" width="3" style="103" customWidth="1"/>
    <col min="5640" max="5640" width="33" style="103" customWidth="1"/>
    <col min="5641" max="5641" width="17" style="103" customWidth="1"/>
    <col min="5642" max="5642" width="3" style="103" customWidth="1"/>
    <col min="5643" max="5643" width="17" style="103" customWidth="1"/>
    <col min="5644" max="5887" width="9.109375" style="103"/>
    <col min="5888" max="5888" width="1" style="103" customWidth="1"/>
    <col min="5889" max="5889" width="17" style="103" customWidth="1"/>
    <col min="5890" max="5890" width="15" style="103" customWidth="1"/>
    <col min="5891" max="5891" width="24" style="103" customWidth="1"/>
    <col min="5892" max="5892" width="33" style="103" customWidth="1"/>
    <col min="5893" max="5893" width="8" style="103" customWidth="1"/>
    <col min="5894" max="5894" width="9" style="103" customWidth="1"/>
    <col min="5895" max="5895" width="3" style="103" customWidth="1"/>
    <col min="5896" max="5896" width="33" style="103" customWidth="1"/>
    <col min="5897" max="5897" width="17" style="103" customWidth="1"/>
    <col min="5898" max="5898" width="3" style="103" customWidth="1"/>
    <col min="5899" max="5899" width="17" style="103" customWidth="1"/>
    <col min="5900" max="6143" width="9.109375" style="103"/>
    <col min="6144" max="6144" width="1" style="103" customWidth="1"/>
    <col min="6145" max="6145" width="17" style="103" customWidth="1"/>
    <col min="6146" max="6146" width="15" style="103" customWidth="1"/>
    <col min="6147" max="6147" width="24" style="103" customWidth="1"/>
    <col min="6148" max="6148" width="33" style="103" customWidth="1"/>
    <col min="6149" max="6149" width="8" style="103" customWidth="1"/>
    <col min="6150" max="6150" width="9" style="103" customWidth="1"/>
    <col min="6151" max="6151" width="3" style="103" customWidth="1"/>
    <col min="6152" max="6152" width="33" style="103" customWidth="1"/>
    <col min="6153" max="6153" width="17" style="103" customWidth="1"/>
    <col min="6154" max="6154" width="3" style="103" customWidth="1"/>
    <col min="6155" max="6155" width="17" style="103" customWidth="1"/>
    <col min="6156" max="6399" width="9.109375" style="103"/>
    <col min="6400" max="6400" width="1" style="103" customWidth="1"/>
    <col min="6401" max="6401" width="17" style="103" customWidth="1"/>
    <col min="6402" max="6402" width="15" style="103" customWidth="1"/>
    <col min="6403" max="6403" width="24" style="103" customWidth="1"/>
    <col min="6404" max="6404" width="33" style="103" customWidth="1"/>
    <col min="6405" max="6405" width="8" style="103" customWidth="1"/>
    <col min="6406" max="6406" width="9" style="103" customWidth="1"/>
    <col min="6407" max="6407" width="3" style="103" customWidth="1"/>
    <col min="6408" max="6408" width="33" style="103" customWidth="1"/>
    <col min="6409" max="6409" width="17" style="103" customWidth="1"/>
    <col min="6410" max="6410" width="3" style="103" customWidth="1"/>
    <col min="6411" max="6411" width="17" style="103" customWidth="1"/>
    <col min="6412" max="6655" width="9.109375" style="103"/>
    <col min="6656" max="6656" width="1" style="103" customWidth="1"/>
    <col min="6657" max="6657" width="17" style="103" customWidth="1"/>
    <col min="6658" max="6658" width="15" style="103" customWidth="1"/>
    <col min="6659" max="6659" width="24" style="103" customWidth="1"/>
    <col min="6660" max="6660" width="33" style="103" customWidth="1"/>
    <col min="6661" max="6661" width="8" style="103" customWidth="1"/>
    <col min="6662" max="6662" width="9" style="103" customWidth="1"/>
    <col min="6663" max="6663" width="3" style="103" customWidth="1"/>
    <col min="6664" max="6664" width="33" style="103" customWidth="1"/>
    <col min="6665" max="6665" width="17" style="103" customWidth="1"/>
    <col min="6666" max="6666" width="3" style="103" customWidth="1"/>
    <col min="6667" max="6667" width="17" style="103" customWidth="1"/>
    <col min="6668" max="6911" width="9.109375" style="103"/>
    <col min="6912" max="6912" width="1" style="103" customWidth="1"/>
    <col min="6913" max="6913" width="17" style="103" customWidth="1"/>
    <col min="6914" max="6914" width="15" style="103" customWidth="1"/>
    <col min="6915" max="6915" width="24" style="103" customWidth="1"/>
    <col min="6916" max="6916" width="33" style="103" customWidth="1"/>
    <col min="6917" max="6917" width="8" style="103" customWidth="1"/>
    <col min="6918" max="6918" width="9" style="103" customWidth="1"/>
    <col min="6919" max="6919" width="3" style="103" customWidth="1"/>
    <col min="6920" max="6920" width="33" style="103" customWidth="1"/>
    <col min="6921" max="6921" width="17" style="103" customWidth="1"/>
    <col min="6922" max="6922" width="3" style="103" customWidth="1"/>
    <col min="6923" max="6923" width="17" style="103" customWidth="1"/>
    <col min="6924" max="7167" width="9.109375" style="103"/>
    <col min="7168" max="7168" width="1" style="103" customWidth="1"/>
    <col min="7169" max="7169" width="17" style="103" customWidth="1"/>
    <col min="7170" max="7170" width="15" style="103" customWidth="1"/>
    <col min="7171" max="7171" width="24" style="103" customWidth="1"/>
    <col min="7172" max="7172" width="33" style="103" customWidth="1"/>
    <col min="7173" max="7173" width="8" style="103" customWidth="1"/>
    <col min="7174" max="7174" width="9" style="103" customWidth="1"/>
    <col min="7175" max="7175" width="3" style="103" customWidth="1"/>
    <col min="7176" max="7176" width="33" style="103" customWidth="1"/>
    <col min="7177" max="7177" width="17" style="103" customWidth="1"/>
    <col min="7178" max="7178" width="3" style="103" customWidth="1"/>
    <col min="7179" max="7179" width="17" style="103" customWidth="1"/>
    <col min="7180" max="7423" width="9.109375" style="103"/>
    <col min="7424" max="7424" width="1" style="103" customWidth="1"/>
    <col min="7425" max="7425" width="17" style="103" customWidth="1"/>
    <col min="7426" max="7426" width="15" style="103" customWidth="1"/>
    <col min="7427" max="7427" width="24" style="103" customWidth="1"/>
    <col min="7428" max="7428" width="33" style="103" customWidth="1"/>
    <col min="7429" max="7429" width="8" style="103" customWidth="1"/>
    <col min="7430" max="7430" width="9" style="103" customWidth="1"/>
    <col min="7431" max="7431" width="3" style="103" customWidth="1"/>
    <col min="7432" max="7432" width="33" style="103" customWidth="1"/>
    <col min="7433" max="7433" width="17" style="103" customWidth="1"/>
    <col min="7434" max="7434" width="3" style="103" customWidth="1"/>
    <col min="7435" max="7435" width="17" style="103" customWidth="1"/>
    <col min="7436" max="7679" width="9.109375" style="103"/>
    <col min="7680" max="7680" width="1" style="103" customWidth="1"/>
    <col min="7681" max="7681" width="17" style="103" customWidth="1"/>
    <col min="7682" max="7682" width="15" style="103" customWidth="1"/>
    <col min="7683" max="7683" width="24" style="103" customWidth="1"/>
    <col min="7684" max="7684" width="33" style="103" customWidth="1"/>
    <col min="7685" max="7685" width="8" style="103" customWidth="1"/>
    <col min="7686" max="7686" width="9" style="103" customWidth="1"/>
    <col min="7687" max="7687" width="3" style="103" customWidth="1"/>
    <col min="7688" max="7688" width="33" style="103" customWidth="1"/>
    <col min="7689" max="7689" width="17" style="103" customWidth="1"/>
    <col min="7690" max="7690" width="3" style="103" customWidth="1"/>
    <col min="7691" max="7691" width="17" style="103" customWidth="1"/>
    <col min="7692" max="7935" width="9.109375" style="103"/>
    <col min="7936" max="7936" width="1" style="103" customWidth="1"/>
    <col min="7937" max="7937" width="17" style="103" customWidth="1"/>
    <col min="7938" max="7938" width="15" style="103" customWidth="1"/>
    <col min="7939" max="7939" width="24" style="103" customWidth="1"/>
    <col min="7940" max="7940" width="33" style="103" customWidth="1"/>
    <col min="7941" max="7941" width="8" style="103" customWidth="1"/>
    <col min="7942" max="7942" width="9" style="103" customWidth="1"/>
    <col min="7943" max="7943" width="3" style="103" customWidth="1"/>
    <col min="7944" max="7944" width="33" style="103" customWidth="1"/>
    <col min="7945" max="7945" width="17" style="103" customWidth="1"/>
    <col min="7946" max="7946" width="3" style="103" customWidth="1"/>
    <col min="7947" max="7947" width="17" style="103" customWidth="1"/>
    <col min="7948" max="8191" width="9.109375" style="103"/>
    <col min="8192" max="8192" width="1" style="103" customWidth="1"/>
    <col min="8193" max="8193" width="17" style="103" customWidth="1"/>
    <col min="8194" max="8194" width="15" style="103" customWidth="1"/>
    <col min="8195" max="8195" width="24" style="103" customWidth="1"/>
    <col min="8196" max="8196" width="33" style="103" customWidth="1"/>
    <col min="8197" max="8197" width="8" style="103" customWidth="1"/>
    <col min="8198" max="8198" width="9" style="103" customWidth="1"/>
    <col min="8199" max="8199" width="3" style="103" customWidth="1"/>
    <col min="8200" max="8200" width="33" style="103" customWidth="1"/>
    <col min="8201" max="8201" width="17" style="103" customWidth="1"/>
    <col min="8202" max="8202" width="3" style="103" customWidth="1"/>
    <col min="8203" max="8203" width="17" style="103" customWidth="1"/>
    <col min="8204" max="8447" width="9.109375" style="103"/>
    <col min="8448" max="8448" width="1" style="103" customWidth="1"/>
    <col min="8449" max="8449" width="17" style="103" customWidth="1"/>
    <col min="8450" max="8450" width="15" style="103" customWidth="1"/>
    <col min="8451" max="8451" width="24" style="103" customWidth="1"/>
    <col min="8452" max="8452" width="33" style="103" customWidth="1"/>
    <col min="8453" max="8453" width="8" style="103" customWidth="1"/>
    <col min="8454" max="8454" width="9" style="103" customWidth="1"/>
    <col min="8455" max="8455" width="3" style="103" customWidth="1"/>
    <col min="8456" max="8456" width="33" style="103" customWidth="1"/>
    <col min="8457" max="8457" width="17" style="103" customWidth="1"/>
    <col min="8458" max="8458" width="3" style="103" customWidth="1"/>
    <col min="8459" max="8459" width="17" style="103" customWidth="1"/>
    <col min="8460" max="8703" width="9.109375" style="103"/>
    <col min="8704" max="8704" width="1" style="103" customWidth="1"/>
    <col min="8705" max="8705" width="17" style="103" customWidth="1"/>
    <col min="8706" max="8706" width="15" style="103" customWidth="1"/>
    <col min="8707" max="8707" width="24" style="103" customWidth="1"/>
    <col min="8708" max="8708" width="33" style="103" customWidth="1"/>
    <col min="8709" max="8709" width="8" style="103" customWidth="1"/>
    <col min="8710" max="8710" width="9" style="103" customWidth="1"/>
    <col min="8711" max="8711" width="3" style="103" customWidth="1"/>
    <col min="8712" max="8712" width="33" style="103" customWidth="1"/>
    <col min="8713" max="8713" width="17" style="103" customWidth="1"/>
    <col min="8714" max="8714" width="3" style="103" customWidth="1"/>
    <col min="8715" max="8715" width="17" style="103" customWidth="1"/>
    <col min="8716" max="8959" width="9.109375" style="103"/>
    <col min="8960" max="8960" width="1" style="103" customWidth="1"/>
    <col min="8961" max="8961" width="17" style="103" customWidth="1"/>
    <col min="8962" max="8962" width="15" style="103" customWidth="1"/>
    <col min="8963" max="8963" width="24" style="103" customWidth="1"/>
    <col min="8964" max="8964" width="33" style="103" customWidth="1"/>
    <col min="8965" max="8965" width="8" style="103" customWidth="1"/>
    <col min="8966" max="8966" width="9" style="103" customWidth="1"/>
    <col min="8967" max="8967" width="3" style="103" customWidth="1"/>
    <col min="8968" max="8968" width="33" style="103" customWidth="1"/>
    <col min="8969" max="8969" width="17" style="103" customWidth="1"/>
    <col min="8970" max="8970" width="3" style="103" customWidth="1"/>
    <col min="8971" max="8971" width="17" style="103" customWidth="1"/>
    <col min="8972" max="9215" width="9.109375" style="103"/>
    <col min="9216" max="9216" width="1" style="103" customWidth="1"/>
    <col min="9217" max="9217" width="17" style="103" customWidth="1"/>
    <col min="9218" max="9218" width="15" style="103" customWidth="1"/>
    <col min="9219" max="9219" width="24" style="103" customWidth="1"/>
    <col min="9220" max="9220" width="33" style="103" customWidth="1"/>
    <col min="9221" max="9221" width="8" style="103" customWidth="1"/>
    <col min="9222" max="9222" width="9" style="103" customWidth="1"/>
    <col min="9223" max="9223" width="3" style="103" customWidth="1"/>
    <col min="9224" max="9224" width="33" style="103" customWidth="1"/>
    <col min="9225" max="9225" width="17" style="103" customWidth="1"/>
    <col min="9226" max="9226" width="3" style="103" customWidth="1"/>
    <col min="9227" max="9227" width="17" style="103" customWidth="1"/>
    <col min="9228" max="9471" width="9.109375" style="103"/>
    <col min="9472" max="9472" width="1" style="103" customWidth="1"/>
    <col min="9473" max="9473" width="17" style="103" customWidth="1"/>
    <col min="9474" max="9474" width="15" style="103" customWidth="1"/>
    <col min="9475" max="9475" width="24" style="103" customWidth="1"/>
    <col min="9476" max="9476" width="33" style="103" customWidth="1"/>
    <col min="9477" max="9477" width="8" style="103" customWidth="1"/>
    <col min="9478" max="9478" width="9" style="103" customWidth="1"/>
    <col min="9479" max="9479" width="3" style="103" customWidth="1"/>
    <col min="9480" max="9480" width="33" style="103" customWidth="1"/>
    <col min="9481" max="9481" width="17" style="103" customWidth="1"/>
    <col min="9482" max="9482" width="3" style="103" customWidth="1"/>
    <col min="9483" max="9483" width="17" style="103" customWidth="1"/>
    <col min="9484" max="9727" width="9.109375" style="103"/>
    <col min="9728" max="9728" width="1" style="103" customWidth="1"/>
    <col min="9729" max="9729" width="17" style="103" customWidth="1"/>
    <col min="9730" max="9730" width="15" style="103" customWidth="1"/>
    <col min="9731" max="9731" width="24" style="103" customWidth="1"/>
    <col min="9732" max="9732" width="33" style="103" customWidth="1"/>
    <col min="9733" max="9733" width="8" style="103" customWidth="1"/>
    <col min="9734" max="9734" width="9" style="103" customWidth="1"/>
    <col min="9735" max="9735" width="3" style="103" customWidth="1"/>
    <col min="9736" max="9736" width="33" style="103" customWidth="1"/>
    <col min="9737" max="9737" width="17" style="103" customWidth="1"/>
    <col min="9738" max="9738" width="3" style="103" customWidth="1"/>
    <col min="9739" max="9739" width="17" style="103" customWidth="1"/>
    <col min="9740" max="9983" width="9.109375" style="103"/>
    <col min="9984" max="9984" width="1" style="103" customWidth="1"/>
    <col min="9985" max="9985" width="17" style="103" customWidth="1"/>
    <col min="9986" max="9986" width="15" style="103" customWidth="1"/>
    <col min="9987" max="9987" width="24" style="103" customWidth="1"/>
    <col min="9988" max="9988" width="33" style="103" customWidth="1"/>
    <col min="9989" max="9989" width="8" style="103" customWidth="1"/>
    <col min="9990" max="9990" width="9" style="103" customWidth="1"/>
    <col min="9991" max="9991" width="3" style="103" customWidth="1"/>
    <col min="9992" max="9992" width="33" style="103" customWidth="1"/>
    <col min="9993" max="9993" width="17" style="103" customWidth="1"/>
    <col min="9994" max="9994" width="3" style="103" customWidth="1"/>
    <col min="9995" max="9995" width="17" style="103" customWidth="1"/>
    <col min="9996" max="10239" width="9.109375" style="103"/>
    <col min="10240" max="10240" width="1" style="103" customWidth="1"/>
    <col min="10241" max="10241" width="17" style="103" customWidth="1"/>
    <col min="10242" max="10242" width="15" style="103" customWidth="1"/>
    <col min="10243" max="10243" width="24" style="103" customWidth="1"/>
    <col min="10244" max="10244" width="33" style="103" customWidth="1"/>
    <col min="10245" max="10245" width="8" style="103" customWidth="1"/>
    <col min="10246" max="10246" width="9" style="103" customWidth="1"/>
    <col min="10247" max="10247" width="3" style="103" customWidth="1"/>
    <col min="10248" max="10248" width="33" style="103" customWidth="1"/>
    <col min="10249" max="10249" width="17" style="103" customWidth="1"/>
    <col min="10250" max="10250" width="3" style="103" customWidth="1"/>
    <col min="10251" max="10251" width="17" style="103" customWidth="1"/>
    <col min="10252" max="10495" width="9.109375" style="103"/>
    <col min="10496" max="10496" width="1" style="103" customWidth="1"/>
    <col min="10497" max="10497" width="17" style="103" customWidth="1"/>
    <col min="10498" max="10498" width="15" style="103" customWidth="1"/>
    <col min="10499" max="10499" width="24" style="103" customWidth="1"/>
    <col min="10500" max="10500" width="33" style="103" customWidth="1"/>
    <col min="10501" max="10501" width="8" style="103" customWidth="1"/>
    <col min="10502" max="10502" width="9" style="103" customWidth="1"/>
    <col min="10503" max="10503" width="3" style="103" customWidth="1"/>
    <col min="10504" max="10504" width="33" style="103" customWidth="1"/>
    <col min="10505" max="10505" width="17" style="103" customWidth="1"/>
    <col min="10506" max="10506" width="3" style="103" customWidth="1"/>
    <col min="10507" max="10507" width="17" style="103" customWidth="1"/>
    <col min="10508" max="10751" width="9.109375" style="103"/>
    <col min="10752" max="10752" width="1" style="103" customWidth="1"/>
    <col min="10753" max="10753" width="17" style="103" customWidth="1"/>
    <col min="10754" max="10754" width="15" style="103" customWidth="1"/>
    <col min="10755" max="10755" width="24" style="103" customWidth="1"/>
    <col min="10756" max="10756" width="33" style="103" customWidth="1"/>
    <col min="10757" max="10757" width="8" style="103" customWidth="1"/>
    <col min="10758" max="10758" width="9" style="103" customWidth="1"/>
    <col min="10759" max="10759" width="3" style="103" customWidth="1"/>
    <col min="10760" max="10760" width="33" style="103" customWidth="1"/>
    <col min="10761" max="10761" width="17" style="103" customWidth="1"/>
    <col min="10762" max="10762" width="3" style="103" customWidth="1"/>
    <col min="10763" max="10763" width="17" style="103" customWidth="1"/>
    <col min="10764" max="11007" width="9.109375" style="103"/>
    <col min="11008" max="11008" width="1" style="103" customWidth="1"/>
    <col min="11009" max="11009" width="17" style="103" customWidth="1"/>
    <col min="11010" max="11010" width="15" style="103" customWidth="1"/>
    <col min="11011" max="11011" width="24" style="103" customWidth="1"/>
    <col min="11012" max="11012" width="33" style="103" customWidth="1"/>
    <col min="11013" max="11013" width="8" style="103" customWidth="1"/>
    <col min="11014" max="11014" width="9" style="103" customWidth="1"/>
    <col min="11015" max="11015" width="3" style="103" customWidth="1"/>
    <col min="11016" max="11016" width="33" style="103" customWidth="1"/>
    <col min="11017" max="11017" width="17" style="103" customWidth="1"/>
    <col min="11018" max="11018" width="3" style="103" customWidth="1"/>
    <col min="11019" max="11019" width="17" style="103" customWidth="1"/>
    <col min="11020" max="11263" width="9.109375" style="103"/>
    <col min="11264" max="11264" width="1" style="103" customWidth="1"/>
    <col min="11265" max="11265" width="17" style="103" customWidth="1"/>
    <col min="11266" max="11266" width="15" style="103" customWidth="1"/>
    <col min="11267" max="11267" width="24" style="103" customWidth="1"/>
    <col min="11268" max="11268" width="33" style="103" customWidth="1"/>
    <col min="11269" max="11269" width="8" style="103" customWidth="1"/>
    <col min="11270" max="11270" width="9" style="103" customWidth="1"/>
    <col min="11271" max="11271" width="3" style="103" customWidth="1"/>
    <col min="11272" max="11272" width="33" style="103" customWidth="1"/>
    <col min="11273" max="11273" width="17" style="103" customWidth="1"/>
    <col min="11274" max="11274" width="3" style="103" customWidth="1"/>
    <col min="11275" max="11275" width="17" style="103" customWidth="1"/>
    <col min="11276" max="11519" width="9.109375" style="103"/>
    <col min="11520" max="11520" width="1" style="103" customWidth="1"/>
    <col min="11521" max="11521" width="17" style="103" customWidth="1"/>
    <col min="11522" max="11522" width="15" style="103" customWidth="1"/>
    <col min="11523" max="11523" width="24" style="103" customWidth="1"/>
    <col min="11524" max="11524" width="33" style="103" customWidth="1"/>
    <col min="11525" max="11525" width="8" style="103" customWidth="1"/>
    <col min="11526" max="11526" width="9" style="103" customWidth="1"/>
    <col min="11527" max="11527" width="3" style="103" customWidth="1"/>
    <col min="11528" max="11528" width="33" style="103" customWidth="1"/>
    <col min="11529" max="11529" width="17" style="103" customWidth="1"/>
    <col min="11530" max="11530" width="3" style="103" customWidth="1"/>
    <col min="11531" max="11531" width="17" style="103" customWidth="1"/>
    <col min="11532" max="11775" width="9.109375" style="103"/>
    <col min="11776" max="11776" width="1" style="103" customWidth="1"/>
    <col min="11777" max="11777" width="17" style="103" customWidth="1"/>
    <col min="11778" max="11778" width="15" style="103" customWidth="1"/>
    <col min="11779" max="11779" width="24" style="103" customWidth="1"/>
    <col min="11780" max="11780" width="33" style="103" customWidth="1"/>
    <col min="11781" max="11781" width="8" style="103" customWidth="1"/>
    <col min="11782" max="11782" width="9" style="103" customWidth="1"/>
    <col min="11783" max="11783" width="3" style="103" customWidth="1"/>
    <col min="11784" max="11784" width="33" style="103" customWidth="1"/>
    <col min="11785" max="11785" width="17" style="103" customWidth="1"/>
    <col min="11786" max="11786" width="3" style="103" customWidth="1"/>
    <col min="11787" max="11787" width="17" style="103" customWidth="1"/>
    <col min="11788" max="12031" width="9.109375" style="103"/>
    <col min="12032" max="12032" width="1" style="103" customWidth="1"/>
    <col min="12033" max="12033" width="17" style="103" customWidth="1"/>
    <col min="12034" max="12034" width="15" style="103" customWidth="1"/>
    <col min="12035" max="12035" width="24" style="103" customWidth="1"/>
    <col min="12036" max="12036" width="33" style="103" customWidth="1"/>
    <col min="12037" max="12037" width="8" style="103" customWidth="1"/>
    <col min="12038" max="12038" width="9" style="103" customWidth="1"/>
    <col min="12039" max="12039" width="3" style="103" customWidth="1"/>
    <col min="12040" max="12040" width="33" style="103" customWidth="1"/>
    <col min="12041" max="12041" width="17" style="103" customWidth="1"/>
    <col min="12042" max="12042" width="3" style="103" customWidth="1"/>
    <col min="12043" max="12043" width="17" style="103" customWidth="1"/>
    <col min="12044" max="12287" width="9.109375" style="103"/>
    <col min="12288" max="12288" width="1" style="103" customWidth="1"/>
    <col min="12289" max="12289" width="17" style="103" customWidth="1"/>
    <col min="12290" max="12290" width="15" style="103" customWidth="1"/>
    <col min="12291" max="12291" width="24" style="103" customWidth="1"/>
    <col min="12292" max="12292" width="33" style="103" customWidth="1"/>
    <col min="12293" max="12293" width="8" style="103" customWidth="1"/>
    <col min="12294" max="12294" width="9" style="103" customWidth="1"/>
    <col min="12295" max="12295" width="3" style="103" customWidth="1"/>
    <col min="12296" max="12296" width="33" style="103" customWidth="1"/>
    <col min="12297" max="12297" width="17" style="103" customWidth="1"/>
    <col min="12298" max="12298" width="3" style="103" customWidth="1"/>
    <col min="12299" max="12299" width="17" style="103" customWidth="1"/>
    <col min="12300" max="12543" width="9.109375" style="103"/>
    <col min="12544" max="12544" width="1" style="103" customWidth="1"/>
    <col min="12545" max="12545" width="17" style="103" customWidth="1"/>
    <col min="12546" max="12546" width="15" style="103" customWidth="1"/>
    <col min="12547" max="12547" width="24" style="103" customWidth="1"/>
    <col min="12548" max="12548" width="33" style="103" customWidth="1"/>
    <col min="12549" max="12549" width="8" style="103" customWidth="1"/>
    <col min="12550" max="12550" width="9" style="103" customWidth="1"/>
    <col min="12551" max="12551" width="3" style="103" customWidth="1"/>
    <col min="12552" max="12552" width="33" style="103" customWidth="1"/>
    <col min="12553" max="12553" width="17" style="103" customWidth="1"/>
    <col min="12554" max="12554" width="3" style="103" customWidth="1"/>
    <col min="12555" max="12555" width="17" style="103" customWidth="1"/>
    <col min="12556" max="12799" width="9.109375" style="103"/>
    <col min="12800" max="12800" width="1" style="103" customWidth="1"/>
    <col min="12801" max="12801" width="17" style="103" customWidth="1"/>
    <col min="12802" max="12802" width="15" style="103" customWidth="1"/>
    <col min="12803" max="12803" width="24" style="103" customWidth="1"/>
    <col min="12804" max="12804" width="33" style="103" customWidth="1"/>
    <col min="12805" max="12805" width="8" style="103" customWidth="1"/>
    <col min="12806" max="12806" width="9" style="103" customWidth="1"/>
    <col min="12807" max="12807" width="3" style="103" customWidth="1"/>
    <col min="12808" max="12808" width="33" style="103" customWidth="1"/>
    <col min="12809" max="12809" width="17" style="103" customWidth="1"/>
    <col min="12810" max="12810" width="3" style="103" customWidth="1"/>
    <col min="12811" max="12811" width="17" style="103" customWidth="1"/>
    <col min="12812" max="13055" width="9.109375" style="103"/>
    <col min="13056" max="13056" width="1" style="103" customWidth="1"/>
    <col min="13057" max="13057" width="17" style="103" customWidth="1"/>
    <col min="13058" max="13058" width="15" style="103" customWidth="1"/>
    <col min="13059" max="13059" width="24" style="103" customWidth="1"/>
    <col min="13060" max="13060" width="33" style="103" customWidth="1"/>
    <col min="13061" max="13061" width="8" style="103" customWidth="1"/>
    <col min="13062" max="13062" width="9" style="103" customWidth="1"/>
    <col min="13063" max="13063" width="3" style="103" customWidth="1"/>
    <col min="13064" max="13064" width="33" style="103" customWidth="1"/>
    <col min="13065" max="13065" width="17" style="103" customWidth="1"/>
    <col min="13066" max="13066" width="3" style="103" customWidth="1"/>
    <col min="13067" max="13067" width="17" style="103" customWidth="1"/>
    <col min="13068" max="13311" width="9.109375" style="103"/>
    <col min="13312" max="13312" width="1" style="103" customWidth="1"/>
    <col min="13313" max="13313" width="17" style="103" customWidth="1"/>
    <col min="13314" max="13314" width="15" style="103" customWidth="1"/>
    <col min="13315" max="13315" width="24" style="103" customWidth="1"/>
    <col min="13316" max="13316" width="33" style="103" customWidth="1"/>
    <col min="13317" max="13317" width="8" style="103" customWidth="1"/>
    <col min="13318" max="13318" width="9" style="103" customWidth="1"/>
    <col min="13319" max="13319" width="3" style="103" customWidth="1"/>
    <col min="13320" max="13320" width="33" style="103" customWidth="1"/>
    <col min="13321" max="13321" width="17" style="103" customWidth="1"/>
    <col min="13322" max="13322" width="3" style="103" customWidth="1"/>
    <col min="13323" max="13323" width="17" style="103" customWidth="1"/>
    <col min="13324" max="13567" width="9.109375" style="103"/>
    <col min="13568" max="13568" width="1" style="103" customWidth="1"/>
    <col min="13569" max="13569" width="17" style="103" customWidth="1"/>
    <col min="13570" max="13570" width="15" style="103" customWidth="1"/>
    <col min="13571" max="13571" width="24" style="103" customWidth="1"/>
    <col min="13572" max="13572" width="33" style="103" customWidth="1"/>
    <col min="13573" max="13573" width="8" style="103" customWidth="1"/>
    <col min="13574" max="13574" width="9" style="103" customWidth="1"/>
    <col min="13575" max="13575" width="3" style="103" customWidth="1"/>
    <col min="13576" max="13576" width="33" style="103" customWidth="1"/>
    <col min="13577" max="13577" width="17" style="103" customWidth="1"/>
    <col min="13578" max="13578" width="3" style="103" customWidth="1"/>
    <col min="13579" max="13579" width="17" style="103" customWidth="1"/>
    <col min="13580" max="13823" width="9.109375" style="103"/>
    <col min="13824" max="13824" width="1" style="103" customWidth="1"/>
    <col min="13825" max="13825" width="17" style="103" customWidth="1"/>
    <col min="13826" max="13826" width="15" style="103" customWidth="1"/>
    <col min="13827" max="13827" width="24" style="103" customWidth="1"/>
    <col min="13828" max="13828" width="33" style="103" customWidth="1"/>
    <col min="13829" max="13829" width="8" style="103" customWidth="1"/>
    <col min="13830" max="13830" width="9" style="103" customWidth="1"/>
    <col min="13831" max="13831" width="3" style="103" customWidth="1"/>
    <col min="13832" max="13832" width="33" style="103" customWidth="1"/>
    <col min="13833" max="13833" width="17" style="103" customWidth="1"/>
    <col min="13834" max="13834" width="3" style="103" customWidth="1"/>
    <col min="13835" max="13835" width="17" style="103" customWidth="1"/>
    <col min="13836" max="14079" width="9.109375" style="103"/>
    <col min="14080" max="14080" width="1" style="103" customWidth="1"/>
    <col min="14081" max="14081" width="17" style="103" customWidth="1"/>
    <col min="14082" max="14082" width="15" style="103" customWidth="1"/>
    <col min="14083" max="14083" width="24" style="103" customWidth="1"/>
    <col min="14084" max="14084" width="33" style="103" customWidth="1"/>
    <col min="14085" max="14085" width="8" style="103" customWidth="1"/>
    <col min="14086" max="14086" width="9" style="103" customWidth="1"/>
    <col min="14087" max="14087" width="3" style="103" customWidth="1"/>
    <col min="14088" max="14088" width="33" style="103" customWidth="1"/>
    <col min="14089" max="14089" width="17" style="103" customWidth="1"/>
    <col min="14090" max="14090" width="3" style="103" customWidth="1"/>
    <col min="14091" max="14091" width="17" style="103" customWidth="1"/>
    <col min="14092" max="14335" width="9.109375" style="103"/>
    <col min="14336" max="14336" width="1" style="103" customWidth="1"/>
    <col min="14337" max="14337" width="17" style="103" customWidth="1"/>
    <col min="14338" max="14338" width="15" style="103" customWidth="1"/>
    <col min="14339" max="14339" width="24" style="103" customWidth="1"/>
    <col min="14340" max="14340" width="33" style="103" customWidth="1"/>
    <col min="14341" max="14341" width="8" style="103" customWidth="1"/>
    <col min="14342" max="14342" width="9" style="103" customWidth="1"/>
    <col min="14343" max="14343" width="3" style="103" customWidth="1"/>
    <col min="14344" max="14344" width="33" style="103" customWidth="1"/>
    <col min="14345" max="14345" width="17" style="103" customWidth="1"/>
    <col min="14346" max="14346" width="3" style="103" customWidth="1"/>
    <col min="14347" max="14347" width="17" style="103" customWidth="1"/>
    <col min="14348" max="14591" width="9.109375" style="103"/>
    <col min="14592" max="14592" width="1" style="103" customWidth="1"/>
    <col min="14593" max="14593" width="17" style="103" customWidth="1"/>
    <col min="14594" max="14594" width="15" style="103" customWidth="1"/>
    <col min="14595" max="14595" width="24" style="103" customWidth="1"/>
    <col min="14596" max="14596" width="33" style="103" customWidth="1"/>
    <col min="14597" max="14597" width="8" style="103" customWidth="1"/>
    <col min="14598" max="14598" width="9" style="103" customWidth="1"/>
    <col min="14599" max="14599" width="3" style="103" customWidth="1"/>
    <col min="14600" max="14600" width="33" style="103" customWidth="1"/>
    <col min="14601" max="14601" width="17" style="103" customWidth="1"/>
    <col min="14602" max="14602" width="3" style="103" customWidth="1"/>
    <col min="14603" max="14603" width="17" style="103" customWidth="1"/>
    <col min="14604" max="14847" width="9.109375" style="103"/>
    <col min="14848" max="14848" width="1" style="103" customWidth="1"/>
    <col min="14849" max="14849" width="17" style="103" customWidth="1"/>
    <col min="14850" max="14850" width="15" style="103" customWidth="1"/>
    <col min="14851" max="14851" width="24" style="103" customWidth="1"/>
    <col min="14852" max="14852" width="33" style="103" customWidth="1"/>
    <col min="14853" max="14853" width="8" style="103" customWidth="1"/>
    <col min="14854" max="14854" width="9" style="103" customWidth="1"/>
    <col min="14855" max="14855" width="3" style="103" customWidth="1"/>
    <col min="14856" max="14856" width="33" style="103" customWidth="1"/>
    <col min="14857" max="14857" width="17" style="103" customWidth="1"/>
    <col min="14858" max="14858" width="3" style="103" customWidth="1"/>
    <col min="14859" max="14859" width="17" style="103" customWidth="1"/>
    <col min="14860" max="15103" width="9.109375" style="103"/>
    <col min="15104" max="15104" width="1" style="103" customWidth="1"/>
    <col min="15105" max="15105" width="17" style="103" customWidth="1"/>
    <col min="15106" max="15106" width="15" style="103" customWidth="1"/>
    <col min="15107" max="15107" width="24" style="103" customWidth="1"/>
    <col min="15108" max="15108" width="33" style="103" customWidth="1"/>
    <col min="15109" max="15109" width="8" style="103" customWidth="1"/>
    <col min="15110" max="15110" width="9" style="103" customWidth="1"/>
    <col min="15111" max="15111" width="3" style="103" customWidth="1"/>
    <col min="15112" max="15112" width="33" style="103" customWidth="1"/>
    <col min="15113" max="15113" width="17" style="103" customWidth="1"/>
    <col min="15114" max="15114" width="3" style="103" customWidth="1"/>
    <col min="15115" max="15115" width="17" style="103" customWidth="1"/>
    <col min="15116" max="15359" width="9.109375" style="103"/>
    <col min="15360" max="15360" width="1" style="103" customWidth="1"/>
    <col min="15361" max="15361" width="17" style="103" customWidth="1"/>
    <col min="15362" max="15362" width="15" style="103" customWidth="1"/>
    <col min="15363" max="15363" width="24" style="103" customWidth="1"/>
    <col min="15364" max="15364" width="33" style="103" customWidth="1"/>
    <col min="15365" max="15365" width="8" style="103" customWidth="1"/>
    <col min="15366" max="15366" width="9" style="103" customWidth="1"/>
    <col min="15367" max="15367" width="3" style="103" customWidth="1"/>
    <col min="15368" max="15368" width="33" style="103" customWidth="1"/>
    <col min="15369" max="15369" width="17" style="103" customWidth="1"/>
    <col min="15370" max="15370" width="3" style="103" customWidth="1"/>
    <col min="15371" max="15371" width="17" style="103" customWidth="1"/>
    <col min="15372" max="15615" width="9.109375" style="103"/>
    <col min="15616" max="15616" width="1" style="103" customWidth="1"/>
    <col min="15617" max="15617" width="17" style="103" customWidth="1"/>
    <col min="15618" max="15618" width="15" style="103" customWidth="1"/>
    <col min="15619" max="15619" width="24" style="103" customWidth="1"/>
    <col min="15620" max="15620" width="33" style="103" customWidth="1"/>
    <col min="15621" max="15621" width="8" style="103" customWidth="1"/>
    <col min="15622" max="15622" width="9" style="103" customWidth="1"/>
    <col min="15623" max="15623" width="3" style="103" customWidth="1"/>
    <col min="15624" max="15624" width="33" style="103" customWidth="1"/>
    <col min="15625" max="15625" width="17" style="103" customWidth="1"/>
    <col min="15626" max="15626" width="3" style="103" customWidth="1"/>
    <col min="15627" max="15627" width="17" style="103" customWidth="1"/>
    <col min="15628" max="15871" width="9.109375" style="103"/>
    <col min="15872" max="15872" width="1" style="103" customWidth="1"/>
    <col min="15873" max="15873" width="17" style="103" customWidth="1"/>
    <col min="15874" max="15874" width="15" style="103" customWidth="1"/>
    <col min="15875" max="15875" width="24" style="103" customWidth="1"/>
    <col min="15876" max="15876" width="33" style="103" customWidth="1"/>
    <col min="15877" max="15877" width="8" style="103" customWidth="1"/>
    <col min="15878" max="15878" width="9" style="103" customWidth="1"/>
    <col min="15879" max="15879" width="3" style="103" customWidth="1"/>
    <col min="15880" max="15880" width="33" style="103" customWidth="1"/>
    <col min="15881" max="15881" width="17" style="103" customWidth="1"/>
    <col min="15882" max="15882" width="3" style="103" customWidth="1"/>
    <col min="15883" max="15883" width="17" style="103" customWidth="1"/>
    <col min="15884" max="16127" width="9.109375" style="103"/>
    <col min="16128" max="16128" width="1" style="103" customWidth="1"/>
    <col min="16129" max="16129" width="17" style="103" customWidth="1"/>
    <col min="16130" max="16130" width="15" style="103" customWidth="1"/>
    <col min="16131" max="16131" width="24" style="103" customWidth="1"/>
    <col min="16132" max="16132" width="33" style="103" customWidth="1"/>
    <col min="16133" max="16133" width="8" style="103" customWidth="1"/>
    <col min="16134" max="16134" width="9" style="103" customWidth="1"/>
    <col min="16135" max="16135" width="3" style="103" customWidth="1"/>
    <col min="16136" max="16136" width="33" style="103" customWidth="1"/>
    <col min="16137" max="16137" width="17" style="103" customWidth="1"/>
    <col min="16138" max="16138" width="3" style="103" customWidth="1"/>
    <col min="16139" max="16139" width="17" style="103" customWidth="1"/>
    <col min="16140" max="16384" width="9.109375" style="103"/>
  </cols>
  <sheetData>
    <row r="1" spans="2:11" ht="7.5" customHeight="1" x14ac:dyDescent="0.25"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2:11" ht="30" customHeight="1" x14ac:dyDescent="0.25"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2:11" ht="15" customHeight="1" x14ac:dyDescent="0.25"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2:11" ht="15" customHeight="1" x14ac:dyDescent="0.25">
      <c r="B4" s="123"/>
      <c r="C4" s="123"/>
      <c r="D4" s="123"/>
      <c r="E4" s="146">
        <v>2019</v>
      </c>
      <c r="F4" s="146">
        <v>2019</v>
      </c>
      <c r="G4" s="123"/>
      <c r="H4" s="146">
        <v>2020</v>
      </c>
      <c r="I4" s="146">
        <v>2020</v>
      </c>
      <c r="J4" s="123"/>
      <c r="K4" s="123"/>
    </row>
    <row r="5" spans="2:11" ht="15" customHeight="1" x14ac:dyDescent="0.25">
      <c r="B5" s="123"/>
      <c r="C5" s="123"/>
      <c r="D5" s="123"/>
      <c r="E5" s="123"/>
      <c r="F5" s="123" t="s">
        <v>235</v>
      </c>
      <c r="G5" s="123"/>
      <c r="H5" s="123"/>
      <c r="I5" s="123" t="s">
        <v>235</v>
      </c>
      <c r="J5" s="123"/>
      <c r="K5" s="123" t="s">
        <v>235</v>
      </c>
    </row>
    <row r="6" spans="2:11" ht="15" customHeight="1" x14ac:dyDescent="0.25">
      <c r="B6" s="123" t="s">
        <v>406</v>
      </c>
      <c r="C6" s="123" t="s">
        <v>407</v>
      </c>
      <c r="D6" s="123"/>
      <c r="E6" s="123">
        <v>110.13999999999999</v>
      </c>
      <c r="F6" s="123">
        <v>110.13999999999999</v>
      </c>
      <c r="G6" s="123"/>
      <c r="H6" s="123">
        <v>84.65</v>
      </c>
      <c r="I6" s="123">
        <v>84.65</v>
      </c>
      <c r="J6" s="123"/>
      <c r="K6" s="123">
        <v>194.78999999999996</v>
      </c>
    </row>
    <row r="7" spans="2:11" ht="15" customHeight="1" x14ac:dyDescent="0.25">
      <c r="B7" s="123"/>
      <c r="C7" s="123" t="s">
        <v>408</v>
      </c>
      <c r="D7" s="123"/>
      <c r="E7" s="123">
        <v>-11.200000000000003</v>
      </c>
      <c r="F7" s="123">
        <v>-11.200000000000003</v>
      </c>
      <c r="G7" s="123"/>
      <c r="H7" s="123">
        <v>-6.75</v>
      </c>
      <c r="I7" s="123">
        <v>-6.75</v>
      </c>
      <c r="J7" s="123"/>
      <c r="K7" s="123">
        <v>-17.950000000000003</v>
      </c>
    </row>
    <row r="8" spans="2:11" ht="15" customHeight="1" x14ac:dyDescent="0.25">
      <c r="B8" s="123"/>
      <c r="C8" s="123" t="s">
        <v>409</v>
      </c>
      <c r="D8" s="123"/>
      <c r="E8" s="123"/>
      <c r="F8" s="123"/>
      <c r="G8" s="123"/>
      <c r="H8" s="123">
        <v>8.0500000000000007</v>
      </c>
      <c r="I8" s="123">
        <v>8.0500000000000007</v>
      </c>
      <c r="J8" s="123"/>
      <c r="K8" s="123">
        <v>8.0500000000000007</v>
      </c>
    </row>
    <row r="9" spans="2:11" ht="15" customHeight="1" x14ac:dyDescent="0.25">
      <c r="B9" s="123"/>
      <c r="C9" s="123" t="s">
        <v>410</v>
      </c>
      <c r="D9" s="123"/>
      <c r="E9" s="123">
        <v>0.20000000000000107</v>
      </c>
      <c r="F9" s="123">
        <v>0.20000000000000107</v>
      </c>
      <c r="G9" s="123"/>
      <c r="H9" s="123">
        <v>-0.2</v>
      </c>
      <c r="I9" s="123">
        <v>-0.2</v>
      </c>
      <c r="J9" s="123"/>
      <c r="K9" s="123">
        <v>1.0547118733938987E-15</v>
      </c>
    </row>
    <row r="10" spans="2:11" ht="15" customHeight="1" x14ac:dyDescent="0.25">
      <c r="B10" s="123"/>
      <c r="C10" s="123" t="s">
        <v>411</v>
      </c>
      <c r="D10" s="123"/>
      <c r="E10" s="123"/>
      <c r="F10" s="123"/>
      <c r="G10" s="123"/>
      <c r="H10" s="123">
        <v>29.22999999999999</v>
      </c>
      <c r="I10" s="123">
        <v>29.22999999999999</v>
      </c>
      <c r="J10" s="123"/>
      <c r="K10" s="123">
        <v>29.22999999999999</v>
      </c>
    </row>
    <row r="11" spans="2:11" ht="15" customHeight="1" x14ac:dyDescent="0.25">
      <c r="B11" s="123"/>
      <c r="C11" s="123" t="s">
        <v>412</v>
      </c>
      <c r="D11" s="123"/>
      <c r="E11" s="123">
        <v>21.69</v>
      </c>
      <c r="F11" s="123">
        <v>21.69</v>
      </c>
      <c r="G11" s="123"/>
      <c r="H11" s="123"/>
      <c r="I11" s="123"/>
      <c r="J11" s="123"/>
      <c r="K11" s="123">
        <v>21.69</v>
      </c>
    </row>
    <row r="12" spans="2:11" ht="15" customHeight="1" x14ac:dyDescent="0.25">
      <c r="B12" s="123"/>
      <c r="C12" s="123" t="s">
        <v>413</v>
      </c>
      <c r="D12" s="123"/>
      <c r="E12" s="123">
        <v>195.51</v>
      </c>
      <c r="F12" s="123">
        <v>195.51</v>
      </c>
      <c r="G12" s="123"/>
      <c r="H12" s="123"/>
      <c r="I12" s="123"/>
      <c r="J12" s="123"/>
      <c r="K12" s="123">
        <v>195.51</v>
      </c>
    </row>
    <row r="13" spans="2:11" ht="15" customHeight="1" x14ac:dyDescent="0.25">
      <c r="B13" s="123"/>
      <c r="C13" s="123" t="s">
        <v>414</v>
      </c>
      <c r="D13" s="123"/>
      <c r="E13" s="123">
        <v>52.63</v>
      </c>
      <c r="F13" s="123">
        <v>52.63</v>
      </c>
      <c r="G13" s="123"/>
      <c r="H13" s="123"/>
      <c r="I13" s="123"/>
      <c r="J13" s="123"/>
      <c r="K13" s="123">
        <v>52.63</v>
      </c>
    </row>
    <row r="14" spans="2:11" ht="15" customHeight="1" x14ac:dyDescent="0.25">
      <c r="B14" s="123"/>
      <c r="C14" s="123" t="s">
        <v>415</v>
      </c>
      <c r="D14" s="123"/>
      <c r="E14" s="123"/>
      <c r="F14" s="123"/>
      <c r="G14" s="123"/>
      <c r="H14" s="123">
        <v>13.989999999999998</v>
      </c>
      <c r="I14" s="123">
        <v>13.989999999999998</v>
      </c>
      <c r="J14" s="123"/>
      <c r="K14" s="123">
        <v>13.989999999999998</v>
      </c>
    </row>
    <row r="15" spans="2:11" ht="15" customHeight="1" x14ac:dyDescent="0.25">
      <c r="B15" s="123" t="s">
        <v>406</v>
      </c>
      <c r="C15" s="123" t="s">
        <v>235</v>
      </c>
      <c r="D15" s="123"/>
      <c r="E15" s="123">
        <v>368.97</v>
      </c>
      <c r="F15" s="123"/>
      <c r="G15" s="123"/>
      <c r="H15" s="123">
        <v>128.97</v>
      </c>
      <c r="I15" s="123"/>
      <c r="J15" s="123"/>
      <c r="K15" s="123">
        <v>497.93999999999994</v>
      </c>
    </row>
    <row r="16" spans="2:11" ht="15" customHeight="1" x14ac:dyDescent="0.25">
      <c r="B16" s="123"/>
      <c r="C16" s="123"/>
      <c r="D16" s="123"/>
      <c r="E16" s="123"/>
      <c r="F16" s="123"/>
      <c r="G16" s="123"/>
      <c r="H16" s="123"/>
      <c r="I16" s="123"/>
      <c r="J16" s="123"/>
      <c r="K16" s="123"/>
    </row>
    <row r="17" spans="2:11" ht="15" customHeight="1" x14ac:dyDescent="0.25">
      <c r="B17" s="123" t="s">
        <v>416</v>
      </c>
      <c r="C17" s="123" t="s">
        <v>417</v>
      </c>
      <c r="D17" s="123"/>
      <c r="E17" s="123">
        <v>0</v>
      </c>
      <c r="F17" s="123">
        <v>0</v>
      </c>
      <c r="G17" s="123"/>
      <c r="H17" s="123"/>
      <c r="I17" s="123"/>
      <c r="J17" s="123"/>
      <c r="K17" s="123">
        <v>0</v>
      </c>
    </row>
    <row r="18" spans="2:11" ht="15" customHeight="1" x14ac:dyDescent="0.25">
      <c r="B18" s="123"/>
      <c r="C18" s="123" t="s">
        <v>407</v>
      </c>
      <c r="D18" s="123"/>
      <c r="E18" s="123">
        <v>3.9000000000000057</v>
      </c>
      <c r="F18" s="123">
        <v>3.9000000000000057</v>
      </c>
      <c r="G18" s="123"/>
      <c r="H18" s="123">
        <v>-3.8299999999999996</v>
      </c>
      <c r="I18" s="123">
        <v>-3.8299999999999996</v>
      </c>
      <c r="J18" s="123"/>
      <c r="K18" s="123">
        <v>7.0000000000006057E-2</v>
      </c>
    </row>
    <row r="19" spans="2:11" ht="15" customHeight="1" x14ac:dyDescent="0.25">
      <c r="B19" s="123"/>
      <c r="C19" s="123" t="s">
        <v>408</v>
      </c>
      <c r="D19" s="123"/>
      <c r="E19" s="123">
        <v>9.8800000000000008</v>
      </c>
      <c r="F19" s="123">
        <v>9.8800000000000008</v>
      </c>
      <c r="G19" s="123"/>
      <c r="H19" s="123">
        <v>-9.93</v>
      </c>
      <c r="I19" s="123">
        <v>-9.93</v>
      </c>
      <c r="J19" s="123"/>
      <c r="K19" s="123">
        <v>-4.9999999999998934E-2</v>
      </c>
    </row>
    <row r="20" spans="2:11" ht="15" customHeight="1" x14ac:dyDescent="0.25">
      <c r="B20" s="123"/>
      <c r="C20" s="123" t="s">
        <v>409</v>
      </c>
      <c r="D20" s="123"/>
      <c r="E20" s="123"/>
      <c r="F20" s="123"/>
      <c r="G20" s="123"/>
      <c r="H20" s="123">
        <v>0</v>
      </c>
      <c r="I20" s="123">
        <v>0</v>
      </c>
      <c r="J20" s="123"/>
      <c r="K20" s="123">
        <v>0</v>
      </c>
    </row>
    <row r="21" spans="2:11" ht="15" customHeight="1" x14ac:dyDescent="0.25">
      <c r="B21" s="123"/>
      <c r="C21" s="123" t="s">
        <v>410</v>
      </c>
      <c r="D21" s="123"/>
      <c r="E21" s="123">
        <v>-9.0000000000003411E-2</v>
      </c>
      <c r="F21" s="123">
        <v>-9.0000000000003411E-2</v>
      </c>
      <c r="G21" s="123"/>
      <c r="H21" s="123"/>
      <c r="I21" s="123"/>
      <c r="J21" s="123"/>
      <c r="K21" s="123">
        <v>-9.0000000000003411E-2</v>
      </c>
    </row>
    <row r="22" spans="2:11" ht="15" customHeight="1" x14ac:dyDescent="0.25">
      <c r="B22" s="123" t="s">
        <v>416</v>
      </c>
      <c r="C22" s="123" t="s">
        <v>235</v>
      </c>
      <c r="D22" s="123"/>
      <c r="E22" s="123">
        <v>13.690000000000003</v>
      </c>
      <c r="F22" s="123"/>
      <c r="G22" s="123"/>
      <c r="H22" s="123">
        <v>-13.760000000000005</v>
      </c>
      <c r="I22" s="123"/>
      <c r="J22" s="123"/>
      <c r="K22" s="123">
        <v>-7.0000000000001172E-2</v>
      </c>
    </row>
    <row r="23" spans="2:11" ht="15" customHeight="1" x14ac:dyDescent="0.25">
      <c r="B23" s="123"/>
      <c r="C23" s="123"/>
      <c r="D23" s="123"/>
      <c r="E23" s="123"/>
      <c r="F23" s="123"/>
      <c r="G23" s="123"/>
      <c r="H23" s="123"/>
      <c r="I23" s="123"/>
      <c r="J23" s="123"/>
      <c r="K23" s="123"/>
    </row>
    <row r="24" spans="2:11" ht="15" customHeight="1" x14ac:dyDescent="0.25">
      <c r="B24" s="123" t="s">
        <v>418</v>
      </c>
      <c r="C24" s="123" t="s">
        <v>419</v>
      </c>
      <c r="D24" s="123"/>
      <c r="E24" s="123">
        <v>-24.56</v>
      </c>
      <c r="F24" s="123">
        <v>-24.56</v>
      </c>
      <c r="G24" s="123"/>
      <c r="H24" s="123"/>
      <c r="I24" s="123"/>
      <c r="J24" s="123"/>
      <c r="K24" s="123">
        <v>-24.56</v>
      </c>
    </row>
    <row r="25" spans="2:11" ht="15" customHeight="1" x14ac:dyDescent="0.25">
      <c r="B25" s="123"/>
      <c r="C25" s="123" t="s">
        <v>420</v>
      </c>
      <c r="D25" s="123"/>
      <c r="E25" s="123">
        <v>2486.7799999999997</v>
      </c>
      <c r="F25" s="123">
        <v>2486.7799999999997</v>
      </c>
      <c r="G25" s="123"/>
      <c r="H25" s="123">
        <v>426.77</v>
      </c>
      <c r="I25" s="123">
        <v>426.77</v>
      </c>
      <c r="J25" s="123"/>
      <c r="K25" s="123">
        <v>2913.55</v>
      </c>
    </row>
    <row r="26" spans="2:11" ht="15" customHeight="1" x14ac:dyDescent="0.25">
      <c r="B26" s="123"/>
      <c r="C26" s="123" t="s">
        <v>421</v>
      </c>
      <c r="D26" s="123"/>
      <c r="E26" s="123">
        <v>18.39</v>
      </c>
      <c r="F26" s="123">
        <v>18.39</v>
      </c>
      <c r="G26" s="123"/>
      <c r="H26" s="123">
        <v>7.51</v>
      </c>
      <c r="I26" s="123">
        <v>7.51</v>
      </c>
      <c r="J26" s="123"/>
      <c r="K26" s="123">
        <v>25.9</v>
      </c>
    </row>
    <row r="27" spans="2:11" ht="15" customHeight="1" x14ac:dyDescent="0.25">
      <c r="B27" s="123"/>
      <c r="C27" s="123" t="s">
        <v>422</v>
      </c>
      <c r="D27" s="123"/>
      <c r="E27" s="123"/>
      <c r="F27" s="123"/>
      <c r="G27" s="123"/>
      <c r="H27" s="123">
        <v>2464.38</v>
      </c>
      <c r="I27" s="123">
        <v>2464.38</v>
      </c>
      <c r="J27" s="123"/>
      <c r="K27" s="123">
        <v>2464.38</v>
      </c>
    </row>
    <row r="28" spans="2:11" ht="15" customHeight="1" x14ac:dyDescent="0.25">
      <c r="B28" s="123"/>
      <c r="C28" s="123" t="s">
        <v>423</v>
      </c>
      <c r="D28" s="123"/>
      <c r="E28" s="123">
        <v>-52.860000000000035</v>
      </c>
      <c r="F28" s="123">
        <v>-52.860000000000035</v>
      </c>
      <c r="G28" s="123"/>
      <c r="H28" s="123">
        <v>-270.08</v>
      </c>
      <c r="I28" s="123">
        <v>-270.08</v>
      </c>
      <c r="J28" s="123"/>
      <c r="K28" s="123">
        <v>-322.94</v>
      </c>
    </row>
    <row r="29" spans="2:11" ht="15" customHeight="1" x14ac:dyDescent="0.25">
      <c r="B29" s="123"/>
      <c r="C29" s="123" t="s">
        <v>424</v>
      </c>
      <c r="D29" s="123"/>
      <c r="E29" s="123"/>
      <c r="F29" s="123"/>
      <c r="G29" s="123"/>
      <c r="H29" s="123">
        <v>225.27</v>
      </c>
      <c r="I29" s="123">
        <v>225.27</v>
      </c>
      <c r="J29" s="123"/>
      <c r="K29" s="123">
        <v>225.27</v>
      </c>
    </row>
    <row r="30" spans="2:11" ht="15" customHeight="1" x14ac:dyDescent="0.25">
      <c r="B30" s="123"/>
      <c r="C30" s="123" t="s">
        <v>425</v>
      </c>
      <c r="D30" s="123"/>
      <c r="E30" s="123">
        <v>43.67999999999995</v>
      </c>
      <c r="F30" s="123">
        <v>43.67999999999995</v>
      </c>
      <c r="G30" s="123"/>
      <c r="H30" s="123">
        <v>-156.12</v>
      </c>
      <c r="I30" s="123">
        <v>-156.12</v>
      </c>
      <c r="J30" s="123"/>
      <c r="K30" s="123">
        <v>-112.44000000000005</v>
      </c>
    </row>
    <row r="31" spans="2:11" ht="15" customHeight="1" x14ac:dyDescent="0.25">
      <c r="B31" s="123"/>
      <c r="C31" s="123" t="s">
        <v>426</v>
      </c>
      <c r="D31" s="123"/>
      <c r="E31" s="123"/>
      <c r="F31" s="123"/>
      <c r="G31" s="123"/>
      <c r="H31" s="123">
        <v>86.66</v>
      </c>
      <c r="I31" s="123">
        <v>86.66</v>
      </c>
      <c r="J31" s="123"/>
      <c r="K31" s="123">
        <v>86.66</v>
      </c>
    </row>
    <row r="32" spans="2:11" ht="15" customHeight="1" x14ac:dyDescent="0.25">
      <c r="B32" s="123"/>
      <c r="C32" s="123" t="s">
        <v>427</v>
      </c>
      <c r="D32" s="123"/>
      <c r="E32" s="123">
        <v>-60.800000000000026</v>
      </c>
      <c r="F32" s="123">
        <v>-60.800000000000026</v>
      </c>
      <c r="G32" s="123"/>
      <c r="H32" s="123">
        <v>-3.91</v>
      </c>
      <c r="I32" s="123">
        <v>-3.91</v>
      </c>
      <c r="J32" s="123"/>
      <c r="K32" s="123">
        <v>-64.710000000000022</v>
      </c>
    </row>
    <row r="33" spans="2:11" ht="15" customHeight="1" x14ac:dyDescent="0.25">
      <c r="B33" s="123"/>
      <c r="C33" s="123" t="s">
        <v>428</v>
      </c>
      <c r="D33" s="123"/>
      <c r="E33" s="123"/>
      <c r="F33" s="123"/>
      <c r="G33" s="123"/>
      <c r="H33" s="123">
        <v>6.7200000000000006</v>
      </c>
      <c r="I33" s="123">
        <v>6.7200000000000006</v>
      </c>
      <c r="J33" s="123"/>
      <c r="K33" s="123">
        <v>6.7200000000000006</v>
      </c>
    </row>
    <row r="34" spans="2:11" ht="15" customHeight="1" x14ac:dyDescent="0.25">
      <c r="B34" s="123"/>
      <c r="C34" s="123" t="s">
        <v>429</v>
      </c>
      <c r="D34" s="123"/>
      <c r="E34" s="123">
        <v>17.11</v>
      </c>
      <c r="F34" s="123">
        <v>17.11</v>
      </c>
      <c r="G34" s="123"/>
      <c r="H34" s="123">
        <v>-17.11</v>
      </c>
      <c r="I34" s="123">
        <v>-17.11</v>
      </c>
      <c r="J34" s="123"/>
      <c r="K34" s="123">
        <v>0</v>
      </c>
    </row>
    <row r="35" spans="2:11" ht="15" customHeight="1" x14ac:dyDescent="0.25">
      <c r="B35" s="123"/>
      <c r="C35" s="123" t="s">
        <v>430</v>
      </c>
      <c r="D35" s="123"/>
      <c r="E35" s="123">
        <v>56.380000000000024</v>
      </c>
      <c r="F35" s="123">
        <v>56.380000000000024</v>
      </c>
      <c r="G35" s="123"/>
      <c r="H35" s="123">
        <v>-64.59</v>
      </c>
      <c r="I35" s="123">
        <v>-64.59</v>
      </c>
      <c r="J35" s="123"/>
      <c r="K35" s="123">
        <v>-8.2099999999999795</v>
      </c>
    </row>
    <row r="36" spans="2:11" ht="15" customHeight="1" x14ac:dyDescent="0.25">
      <c r="B36" s="123"/>
      <c r="C36" s="123" t="s">
        <v>431</v>
      </c>
      <c r="D36" s="123"/>
      <c r="E36" s="123"/>
      <c r="F36" s="123"/>
      <c r="G36" s="123"/>
      <c r="H36" s="123">
        <v>18.549999999999994</v>
      </c>
      <c r="I36" s="123">
        <v>18.549999999999994</v>
      </c>
      <c r="J36" s="123"/>
      <c r="K36" s="123">
        <v>18.549999999999994</v>
      </c>
    </row>
    <row r="37" spans="2:11" ht="15" customHeight="1" x14ac:dyDescent="0.25">
      <c r="B37" s="123"/>
      <c r="C37" s="123" t="s">
        <v>432</v>
      </c>
      <c r="D37" s="123"/>
      <c r="E37" s="123">
        <v>-38.049999999999997</v>
      </c>
      <c r="F37" s="123">
        <v>-38.049999999999997</v>
      </c>
      <c r="G37" s="123"/>
      <c r="H37" s="123"/>
      <c r="I37" s="123"/>
      <c r="J37" s="123"/>
      <c r="K37" s="123">
        <v>-38.049999999999997</v>
      </c>
    </row>
    <row r="38" spans="2:11" ht="15" customHeight="1" x14ac:dyDescent="0.25">
      <c r="B38" s="123"/>
      <c r="C38" s="123" t="s">
        <v>433</v>
      </c>
      <c r="D38" s="123"/>
      <c r="E38" s="123">
        <v>-13.370000000000005</v>
      </c>
      <c r="F38" s="123">
        <v>-13.370000000000005</v>
      </c>
      <c r="G38" s="123"/>
      <c r="H38" s="123"/>
      <c r="I38" s="123"/>
      <c r="J38" s="123"/>
      <c r="K38" s="123">
        <v>-13.370000000000005</v>
      </c>
    </row>
    <row r="39" spans="2:11" ht="15" customHeight="1" x14ac:dyDescent="0.25">
      <c r="B39" s="123"/>
      <c r="C39" s="123" t="s">
        <v>434</v>
      </c>
      <c r="D39" s="123"/>
      <c r="E39" s="123">
        <v>-243.21000000000004</v>
      </c>
      <c r="F39" s="123">
        <v>-243.21000000000004</v>
      </c>
      <c r="G39" s="123"/>
      <c r="H39" s="123">
        <v>-290.52</v>
      </c>
      <c r="I39" s="123">
        <v>-290.52</v>
      </c>
      <c r="J39" s="123"/>
      <c r="K39" s="123">
        <v>-533.73</v>
      </c>
    </row>
    <row r="40" spans="2:11" ht="15" customHeight="1" x14ac:dyDescent="0.25">
      <c r="B40" s="123"/>
      <c r="C40" s="123" t="s">
        <v>435</v>
      </c>
      <c r="D40" s="123"/>
      <c r="E40" s="123"/>
      <c r="F40" s="123"/>
      <c r="G40" s="123"/>
      <c r="H40" s="123">
        <v>232.44000000000003</v>
      </c>
      <c r="I40" s="123">
        <v>232.44000000000003</v>
      </c>
      <c r="J40" s="123"/>
      <c r="K40" s="123">
        <v>232.44000000000003</v>
      </c>
    </row>
    <row r="41" spans="2:11" ht="15" customHeight="1" x14ac:dyDescent="0.25">
      <c r="B41" s="123"/>
      <c r="C41" s="123" t="s">
        <v>408</v>
      </c>
      <c r="D41" s="123"/>
      <c r="E41" s="123">
        <v>-1667.9899999999998</v>
      </c>
      <c r="F41" s="123">
        <v>-1667.9899999999998</v>
      </c>
      <c r="G41" s="123"/>
      <c r="H41" s="123">
        <v>-1539.8200000000002</v>
      </c>
      <c r="I41" s="123">
        <v>-1539.8200000000002</v>
      </c>
      <c r="J41" s="123"/>
      <c r="K41" s="123">
        <v>-3207.81</v>
      </c>
    </row>
    <row r="42" spans="2:11" ht="15" customHeight="1" x14ac:dyDescent="0.25">
      <c r="B42" s="123"/>
      <c r="C42" s="123" t="s">
        <v>409</v>
      </c>
      <c r="D42" s="123"/>
      <c r="E42" s="123"/>
      <c r="F42" s="123"/>
      <c r="G42" s="123"/>
      <c r="H42" s="123">
        <v>3545.7900000000004</v>
      </c>
      <c r="I42" s="123">
        <v>3545.7900000000004</v>
      </c>
      <c r="J42" s="123"/>
      <c r="K42" s="123">
        <v>3545.7900000000004</v>
      </c>
    </row>
    <row r="43" spans="2:11" ht="15" customHeight="1" x14ac:dyDescent="0.25">
      <c r="B43" s="123"/>
      <c r="C43" s="123" t="s">
        <v>436</v>
      </c>
      <c r="D43" s="123"/>
      <c r="E43" s="123">
        <v>0</v>
      </c>
      <c r="F43" s="123">
        <v>0</v>
      </c>
      <c r="G43" s="123"/>
      <c r="H43" s="123"/>
      <c r="I43" s="123"/>
      <c r="J43" s="123"/>
      <c r="K43" s="123">
        <v>0</v>
      </c>
    </row>
    <row r="44" spans="2:11" ht="15" customHeight="1" x14ac:dyDescent="0.25">
      <c r="B44" s="123"/>
      <c r="C44" s="123" t="s">
        <v>437</v>
      </c>
      <c r="D44" s="123"/>
      <c r="E44" s="123"/>
      <c r="F44" s="123"/>
      <c r="G44" s="123"/>
      <c r="H44" s="123">
        <v>0.89999999999999858</v>
      </c>
      <c r="I44" s="123">
        <v>0.89999999999999858</v>
      </c>
      <c r="J44" s="123"/>
      <c r="K44" s="123">
        <v>0.89999999999999858</v>
      </c>
    </row>
    <row r="45" spans="2:11" ht="15" customHeight="1" x14ac:dyDescent="0.25">
      <c r="B45" s="123"/>
      <c r="C45" s="123" t="s">
        <v>438</v>
      </c>
      <c r="D45" s="123"/>
      <c r="E45" s="123">
        <v>23.229999999999997</v>
      </c>
      <c r="F45" s="123">
        <v>23.229999999999997</v>
      </c>
      <c r="G45" s="123"/>
      <c r="H45" s="123">
        <v>-47.43</v>
      </c>
      <c r="I45" s="123">
        <v>-47.43</v>
      </c>
      <c r="J45" s="123"/>
      <c r="K45" s="123">
        <v>-24.200000000000003</v>
      </c>
    </row>
    <row r="46" spans="2:11" ht="15" customHeight="1" x14ac:dyDescent="0.25">
      <c r="B46" s="123"/>
      <c r="C46" s="123" t="s">
        <v>439</v>
      </c>
      <c r="D46" s="123"/>
      <c r="E46" s="123"/>
      <c r="F46" s="123"/>
      <c r="G46" s="123"/>
      <c r="H46" s="123">
        <v>0</v>
      </c>
      <c r="I46" s="123">
        <v>0</v>
      </c>
      <c r="J46" s="123"/>
      <c r="K46" s="123">
        <v>0</v>
      </c>
    </row>
    <row r="47" spans="2:11" ht="15" customHeight="1" x14ac:dyDescent="0.25">
      <c r="B47" s="123"/>
      <c r="C47" s="123" t="s">
        <v>440</v>
      </c>
      <c r="D47" s="123"/>
      <c r="E47" s="123">
        <v>0</v>
      </c>
      <c r="F47" s="123">
        <v>0</v>
      </c>
      <c r="G47" s="123"/>
      <c r="H47" s="123"/>
      <c r="I47" s="123"/>
      <c r="J47" s="123"/>
      <c r="K47" s="123">
        <v>0</v>
      </c>
    </row>
    <row r="48" spans="2:11" ht="15" customHeight="1" x14ac:dyDescent="0.25">
      <c r="B48" s="123"/>
      <c r="C48" s="123" t="s">
        <v>410</v>
      </c>
      <c r="D48" s="123"/>
      <c r="E48" s="123">
        <v>-790.72999999999934</v>
      </c>
      <c r="F48" s="123">
        <v>-790.72999999999934</v>
      </c>
      <c r="G48" s="123"/>
      <c r="H48" s="123">
        <v>-1332.96</v>
      </c>
      <c r="I48" s="123">
        <v>-1332.96</v>
      </c>
      <c r="J48" s="123"/>
      <c r="K48" s="123">
        <v>-2123.6899999999996</v>
      </c>
    </row>
    <row r="49" spans="2:11" ht="15" customHeight="1" x14ac:dyDescent="0.25">
      <c r="B49" s="123"/>
      <c r="C49" s="123" t="s">
        <v>441</v>
      </c>
      <c r="D49" s="123"/>
      <c r="E49" s="123"/>
      <c r="F49" s="123"/>
      <c r="G49" s="123"/>
      <c r="H49" s="123">
        <v>2085.25</v>
      </c>
      <c r="I49" s="123">
        <v>2085.25</v>
      </c>
      <c r="J49" s="123"/>
      <c r="K49" s="123">
        <v>2085.25</v>
      </c>
    </row>
    <row r="50" spans="2:11" ht="15" customHeight="1" x14ac:dyDescent="0.25">
      <c r="B50" s="123"/>
      <c r="C50" s="123" t="s">
        <v>442</v>
      </c>
      <c r="D50" s="123"/>
      <c r="E50" s="123">
        <v>198.60000000000008</v>
      </c>
      <c r="F50" s="123">
        <v>198.60000000000008</v>
      </c>
      <c r="G50" s="123"/>
      <c r="H50" s="123">
        <v>-250.2</v>
      </c>
      <c r="I50" s="123">
        <v>-250.2</v>
      </c>
      <c r="J50" s="123"/>
      <c r="K50" s="123">
        <v>-51.599999999999937</v>
      </c>
    </row>
    <row r="51" spans="2:11" ht="15" customHeight="1" x14ac:dyDescent="0.25">
      <c r="B51" s="123"/>
      <c r="C51" s="123" t="s">
        <v>443</v>
      </c>
      <c r="D51" s="123"/>
      <c r="E51" s="123"/>
      <c r="F51" s="123"/>
      <c r="G51" s="123"/>
      <c r="H51" s="123">
        <v>79.309999999999988</v>
      </c>
      <c r="I51" s="123">
        <v>79.309999999999988</v>
      </c>
      <c r="J51" s="123"/>
      <c r="K51" s="123">
        <v>79.309999999999988</v>
      </c>
    </row>
    <row r="52" spans="2:11" ht="15" customHeight="1" x14ac:dyDescent="0.25">
      <c r="B52" s="123"/>
      <c r="C52" s="123" t="s">
        <v>444</v>
      </c>
      <c r="D52" s="123"/>
      <c r="E52" s="123">
        <v>8.9999999999868407E-2</v>
      </c>
      <c r="F52" s="123">
        <v>8.9999999999868407E-2</v>
      </c>
      <c r="G52" s="123"/>
      <c r="H52" s="123">
        <v>-345.11</v>
      </c>
      <c r="I52" s="123">
        <v>-345.11</v>
      </c>
      <c r="J52" s="123"/>
      <c r="K52" s="123">
        <v>-345.02000000000015</v>
      </c>
    </row>
    <row r="53" spans="2:11" ht="15" customHeight="1" x14ac:dyDescent="0.25">
      <c r="B53" s="123"/>
      <c r="C53" s="123" t="s">
        <v>445</v>
      </c>
      <c r="D53" s="123"/>
      <c r="E53" s="123"/>
      <c r="F53" s="123"/>
      <c r="G53" s="123"/>
      <c r="H53" s="123">
        <v>614.78</v>
      </c>
      <c r="I53" s="123">
        <v>614.78</v>
      </c>
      <c r="J53" s="123"/>
      <c r="K53" s="123">
        <v>614.78</v>
      </c>
    </row>
    <row r="54" spans="2:11" ht="15" customHeight="1" x14ac:dyDescent="0.25">
      <c r="B54" s="123"/>
      <c r="C54" s="123" t="s">
        <v>446</v>
      </c>
      <c r="D54" s="123"/>
      <c r="E54" s="123">
        <v>70.829999999999984</v>
      </c>
      <c r="F54" s="123">
        <v>70.829999999999984</v>
      </c>
      <c r="G54" s="123"/>
      <c r="H54" s="123">
        <v>-70.83</v>
      </c>
      <c r="I54" s="123">
        <v>-70.83</v>
      </c>
      <c r="J54" s="123"/>
      <c r="K54" s="123">
        <v>0</v>
      </c>
    </row>
    <row r="55" spans="2:11" ht="15" customHeight="1" x14ac:dyDescent="0.25">
      <c r="B55" s="123"/>
      <c r="C55" s="123" t="s">
        <v>447</v>
      </c>
      <c r="D55" s="123"/>
      <c r="E55" s="123"/>
      <c r="F55" s="123"/>
      <c r="G55" s="123"/>
      <c r="H55" s="123">
        <v>33.68</v>
      </c>
      <c r="I55" s="123">
        <v>33.68</v>
      </c>
      <c r="J55" s="123"/>
      <c r="K55" s="123">
        <v>33.68</v>
      </c>
    </row>
    <row r="56" spans="2:11" ht="15" customHeight="1" x14ac:dyDescent="0.25">
      <c r="B56" s="123"/>
      <c r="C56" s="123" t="s">
        <v>448</v>
      </c>
      <c r="D56" s="123"/>
      <c r="E56" s="123">
        <v>-6.2899999999999991</v>
      </c>
      <c r="F56" s="123">
        <v>-6.2899999999999991</v>
      </c>
      <c r="G56" s="123"/>
      <c r="H56" s="123"/>
      <c r="I56" s="123"/>
      <c r="J56" s="123"/>
      <c r="K56" s="123">
        <v>-6.2899999999999991</v>
      </c>
    </row>
    <row r="57" spans="2:11" ht="15" customHeight="1" x14ac:dyDescent="0.25">
      <c r="B57" s="123"/>
      <c r="C57" s="123" t="s">
        <v>449</v>
      </c>
      <c r="D57" s="123"/>
      <c r="E57" s="123">
        <v>18.829999999999998</v>
      </c>
      <c r="F57" s="123">
        <v>18.829999999999998</v>
      </c>
      <c r="G57" s="123"/>
      <c r="H57" s="123">
        <v>-18.829999999999998</v>
      </c>
      <c r="I57" s="123">
        <v>-18.829999999999998</v>
      </c>
      <c r="J57" s="123"/>
      <c r="K57" s="123">
        <v>0</v>
      </c>
    </row>
    <row r="58" spans="2:11" ht="15" customHeight="1" x14ac:dyDescent="0.25">
      <c r="B58" s="123"/>
      <c r="C58" s="123" t="s">
        <v>450</v>
      </c>
      <c r="D58" s="123"/>
      <c r="E58" s="123"/>
      <c r="F58" s="123"/>
      <c r="G58" s="123"/>
      <c r="H58" s="123">
        <v>27.750000000000004</v>
      </c>
      <c r="I58" s="123">
        <v>27.750000000000004</v>
      </c>
      <c r="J58" s="123"/>
      <c r="K58" s="123">
        <v>27.750000000000004</v>
      </c>
    </row>
    <row r="59" spans="2:11" ht="15" customHeight="1" x14ac:dyDescent="0.25">
      <c r="B59" s="123"/>
      <c r="C59" s="123" t="s">
        <v>451</v>
      </c>
      <c r="D59" s="123"/>
      <c r="E59" s="123">
        <v>1235.7800000000004</v>
      </c>
      <c r="F59" s="123">
        <v>1235.7800000000004</v>
      </c>
      <c r="G59" s="123"/>
      <c r="H59" s="123">
        <v>-2163.6</v>
      </c>
      <c r="I59" s="123">
        <v>-2163.6</v>
      </c>
      <c r="J59" s="123"/>
      <c r="K59" s="123">
        <v>-927.81999999999948</v>
      </c>
    </row>
    <row r="60" spans="2:11" ht="15" customHeight="1" x14ac:dyDescent="0.25">
      <c r="B60" s="123"/>
      <c r="C60" s="123" t="s">
        <v>411</v>
      </c>
      <c r="D60" s="123"/>
      <c r="E60" s="123"/>
      <c r="F60" s="123"/>
      <c r="G60" s="123"/>
      <c r="H60" s="123">
        <v>1330.5</v>
      </c>
      <c r="I60" s="123">
        <v>1330.5</v>
      </c>
      <c r="J60" s="123"/>
      <c r="K60" s="123">
        <v>1330.5</v>
      </c>
    </row>
    <row r="61" spans="2:11" ht="15" customHeight="1" x14ac:dyDescent="0.25">
      <c r="B61" s="123"/>
      <c r="C61" s="123" t="s">
        <v>452</v>
      </c>
      <c r="D61" s="123"/>
      <c r="E61" s="123">
        <v>-1.410000000000001</v>
      </c>
      <c r="F61" s="123">
        <v>-1.410000000000001</v>
      </c>
      <c r="G61" s="123"/>
      <c r="H61" s="123"/>
      <c r="I61" s="123"/>
      <c r="J61" s="123"/>
      <c r="K61" s="123">
        <v>-1.410000000000001</v>
      </c>
    </row>
    <row r="62" spans="2:11" ht="15" customHeight="1" x14ac:dyDescent="0.25">
      <c r="B62" s="123"/>
      <c r="C62" s="123" t="s">
        <v>453</v>
      </c>
      <c r="D62" s="123"/>
      <c r="E62" s="123">
        <v>0</v>
      </c>
      <c r="F62" s="123">
        <v>0</v>
      </c>
      <c r="G62" s="123"/>
      <c r="H62" s="123"/>
      <c r="I62" s="123"/>
      <c r="J62" s="123"/>
      <c r="K62" s="123">
        <v>0</v>
      </c>
    </row>
    <row r="63" spans="2:11" ht="15" customHeight="1" x14ac:dyDescent="0.25">
      <c r="B63" s="123"/>
      <c r="C63" s="123" t="s">
        <v>454</v>
      </c>
      <c r="D63" s="123"/>
      <c r="E63" s="123">
        <v>-12.230000000000018</v>
      </c>
      <c r="F63" s="123">
        <v>-12.230000000000018</v>
      </c>
      <c r="G63" s="123"/>
      <c r="H63" s="123">
        <v>-1.23</v>
      </c>
      <c r="I63" s="123">
        <v>-1.23</v>
      </c>
      <c r="J63" s="123"/>
      <c r="K63" s="123">
        <v>-13.460000000000019</v>
      </c>
    </row>
    <row r="64" spans="2:11" ht="15" customHeight="1" x14ac:dyDescent="0.25">
      <c r="B64" s="123"/>
      <c r="C64" s="123" t="s">
        <v>455</v>
      </c>
      <c r="D64" s="123"/>
      <c r="E64" s="123"/>
      <c r="F64" s="123"/>
      <c r="G64" s="123"/>
      <c r="H64" s="123">
        <v>0</v>
      </c>
      <c r="I64" s="123">
        <v>0</v>
      </c>
      <c r="J64" s="123"/>
      <c r="K64" s="123">
        <v>0</v>
      </c>
    </row>
    <row r="65" spans="2:11" ht="15" customHeight="1" x14ac:dyDescent="0.25">
      <c r="B65" s="123"/>
      <c r="C65" s="123" t="s">
        <v>456</v>
      </c>
      <c r="D65" s="123"/>
      <c r="E65" s="123">
        <v>-95.56</v>
      </c>
      <c r="F65" s="123">
        <v>-95.56</v>
      </c>
      <c r="G65" s="123"/>
      <c r="H65" s="123">
        <v>-32.25</v>
      </c>
      <c r="I65" s="123">
        <v>-32.25</v>
      </c>
      <c r="J65" s="123"/>
      <c r="K65" s="123">
        <v>-127.81</v>
      </c>
    </row>
    <row r="66" spans="2:11" ht="15" customHeight="1" x14ac:dyDescent="0.25">
      <c r="B66" s="123"/>
      <c r="C66" s="123" t="s">
        <v>457</v>
      </c>
      <c r="D66" s="123"/>
      <c r="E66" s="123"/>
      <c r="F66" s="123"/>
      <c r="G66" s="123"/>
      <c r="H66" s="123">
        <v>135.84</v>
      </c>
      <c r="I66" s="123">
        <v>135.84</v>
      </c>
      <c r="J66" s="123"/>
      <c r="K66" s="123">
        <v>135.84</v>
      </c>
    </row>
    <row r="67" spans="2:11" ht="15" customHeight="1" x14ac:dyDescent="0.25">
      <c r="B67" s="123"/>
      <c r="C67" s="123" t="s">
        <v>458</v>
      </c>
      <c r="D67" s="123"/>
      <c r="E67" s="123">
        <v>55.34999999999998</v>
      </c>
      <c r="F67" s="123">
        <v>55.34999999999998</v>
      </c>
      <c r="G67" s="123"/>
      <c r="H67" s="123">
        <v>-55.35</v>
      </c>
      <c r="I67" s="123">
        <v>-55.35</v>
      </c>
      <c r="J67" s="123"/>
      <c r="K67" s="123">
        <v>0</v>
      </c>
    </row>
    <row r="68" spans="2:11" ht="15" customHeight="1" x14ac:dyDescent="0.25">
      <c r="B68" s="123"/>
      <c r="C68" s="123" t="s">
        <v>459</v>
      </c>
      <c r="D68" s="123"/>
      <c r="E68" s="123"/>
      <c r="F68" s="123"/>
      <c r="G68" s="123"/>
      <c r="H68" s="123">
        <v>0</v>
      </c>
      <c r="I68" s="123">
        <v>0</v>
      </c>
      <c r="J68" s="123"/>
      <c r="K68" s="123">
        <v>0</v>
      </c>
    </row>
    <row r="69" spans="2:11" ht="15" customHeight="1" x14ac:dyDescent="0.25">
      <c r="B69" s="123"/>
      <c r="C69" s="123" t="s">
        <v>413</v>
      </c>
      <c r="D69" s="123"/>
      <c r="E69" s="123">
        <v>270.37000000000006</v>
      </c>
      <c r="F69" s="123">
        <v>270.37000000000006</v>
      </c>
      <c r="G69" s="123"/>
      <c r="H69" s="123">
        <v>121.95</v>
      </c>
      <c r="I69" s="123">
        <v>121.95</v>
      </c>
      <c r="J69" s="123"/>
      <c r="K69" s="123">
        <v>392.32000000000005</v>
      </c>
    </row>
    <row r="70" spans="2:11" ht="15" customHeight="1" x14ac:dyDescent="0.25">
      <c r="B70" s="123"/>
      <c r="C70" s="123" t="s">
        <v>460</v>
      </c>
      <c r="D70" s="123"/>
      <c r="E70" s="123">
        <v>60.709999999999994</v>
      </c>
      <c r="F70" s="123">
        <v>60.709999999999994</v>
      </c>
      <c r="G70" s="123"/>
      <c r="H70" s="123">
        <v>2.98</v>
      </c>
      <c r="I70" s="123">
        <v>2.98</v>
      </c>
      <c r="J70" s="123"/>
      <c r="K70" s="123">
        <v>63.689999999999991</v>
      </c>
    </row>
    <row r="71" spans="2:11" ht="15" customHeight="1" x14ac:dyDescent="0.25">
      <c r="B71" s="123"/>
      <c r="C71" s="123" t="s">
        <v>461</v>
      </c>
      <c r="D71" s="123"/>
      <c r="E71" s="123"/>
      <c r="F71" s="123"/>
      <c r="G71" s="123"/>
      <c r="H71" s="123">
        <v>16263.07</v>
      </c>
      <c r="I71" s="123">
        <v>16263.07</v>
      </c>
      <c r="J71" s="123"/>
      <c r="K71" s="123">
        <v>16263.07</v>
      </c>
    </row>
    <row r="72" spans="2:11" ht="15" customHeight="1" x14ac:dyDescent="0.25">
      <c r="B72" s="123"/>
      <c r="C72" s="123" t="s">
        <v>462</v>
      </c>
      <c r="D72" s="123"/>
      <c r="E72" s="123">
        <v>48128.32</v>
      </c>
      <c r="F72" s="123">
        <v>48128.32</v>
      </c>
      <c r="G72" s="123"/>
      <c r="H72" s="123">
        <v>7371.91</v>
      </c>
      <c r="I72" s="123">
        <v>7371.91</v>
      </c>
      <c r="J72" s="123"/>
      <c r="K72" s="123">
        <v>55500.23</v>
      </c>
    </row>
    <row r="73" spans="2:11" ht="15" customHeight="1" x14ac:dyDescent="0.25">
      <c r="B73" s="123"/>
      <c r="C73" s="123" t="s">
        <v>463</v>
      </c>
      <c r="D73" s="123"/>
      <c r="E73" s="123">
        <v>373925.00999999989</v>
      </c>
      <c r="F73" s="123">
        <v>373925.00999999989</v>
      </c>
      <c r="G73" s="123"/>
      <c r="H73" s="123">
        <v>21475.21</v>
      </c>
      <c r="I73" s="123">
        <v>21475.21</v>
      </c>
      <c r="J73" s="123"/>
      <c r="K73" s="123">
        <v>395400.21999999991</v>
      </c>
    </row>
    <row r="74" spans="2:11" ht="15" customHeight="1" x14ac:dyDescent="0.25">
      <c r="B74" s="123"/>
      <c r="C74" s="123" t="s">
        <v>464</v>
      </c>
      <c r="D74" s="123"/>
      <c r="E74" s="123">
        <v>19419.099999999999</v>
      </c>
      <c r="F74" s="123">
        <v>19419.099999999999</v>
      </c>
      <c r="G74" s="123"/>
      <c r="H74" s="123">
        <v>10881.12</v>
      </c>
      <c r="I74" s="123">
        <v>10881.12</v>
      </c>
      <c r="J74" s="123"/>
      <c r="K74" s="123">
        <v>30300.22</v>
      </c>
    </row>
    <row r="75" spans="2:11" ht="15" customHeight="1" x14ac:dyDescent="0.25">
      <c r="B75" s="123"/>
      <c r="C75" s="123" t="s">
        <v>465</v>
      </c>
      <c r="D75" s="123"/>
      <c r="E75" s="123">
        <v>1785.44</v>
      </c>
      <c r="F75" s="123">
        <v>1785.44</v>
      </c>
      <c r="G75" s="123"/>
      <c r="H75" s="123">
        <v>812.9</v>
      </c>
      <c r="I75" s="123">
        <v>812.9</v>
      </c>
      <c r="J75" s="123"/>
      <c r="K75" s="123">
        <v>2598.34</v>
      </c>
    </row>
    <row r="76" spans="2:11" ht="15" customHeight="1" x14ac:dyDescent="0.25">
      <c r="B76" s="123"/>
      <c r="C76" s="123" t="s">
        <v>466</v>
      </c>
      <c r="D76" s="123"/>
      <c r="E76" s="123">
        <v>346290.47000000009</v>
      </c>
      <c r="F76" s="123">
        <v>346290.47000000009</v>
      </c>
      <c r="G76" s="123"/>
      <c r="H76" s="123">
        <v>114973.36000000002</v>
      </c>
      <c r="I76" s="123">
        <v>114973.36000000002</v>
      </c>
      <c r="J76" s="123"/>
      <c r="K76" s="123">
        <v>461263.83000000007</v>
      </c>
    </row>
    <row r="77" spans="2:11" ht="15" customHeight="1" x14ac:dyDescent="0.25">
      <c r="B77" s="123"/>
      <c r="C77" s="123" t="s">
        <v>467</v>
      </c>
      <c r="D77" s="123"/>
      <c r="E77" s="123">
        <v>4953.7199999999993</v>
      </c>
      <c r="F77" s="123">
        <v>4953.7199999999993</v>
      </c>
      <c r="G77" s="123"/>
      <c r="H77" s="123">
        <v>18497.36</v>
      </c>
      <c r="I77" s="123">
        <v>18497.36</v>
      </c>
      <c r="J77" s="123"/>
      <c r="K77" s="123">
        <v>23451.08</v>
      </c>
    </row>
    <row r="78" spans="2:11" ht="15" customHeight="1" x14ac:dyDescent="0.25">
      <c r="B78" s="123"/>
      <c r="C78" s="123" t="s">
        <v>468</v>
      </c>
      <c r="D78" s="123"/>
      <c r="E78" s="123">
        <v>6695.1999999999989</v>
      </c>
      <c r="F78" s="123">
        <v>6695.1999999999989</v>
      </c>
      <c r="G78" s="123"/>
      <c r="H78" s="123">
        <v>1356.96</v>
      </c>
      <c r="I78" s="123">
        <v>1356.96</v>
      </c>
      <c r="J78" s="123"/>
      <c r="K78" s="123">
        <v>8052.1599999999989</v>
      </c>
    </row>
    <row r="79" spans="2:11" ht="15" customHeight="1" x14ac:dyDescent="0.25">
      <c r="B79" s="123"/>
      <c r="C79" s="123" t="s">
        <v>469</v>
      </c>
      <c r="D79" s="123"/>
      <c r="E79" s="123">
        <v>1964.93</v>
      </c>
      <c r="F79" s="123">
        <v>1964.93</v>
      </c>
      <c r="G79" s="123"/>
      <c r="H79" s="123">
        <v>24627.578000000001</v>
      </c>
      <c r="I79" s="123">
        <v>24627.578000000001</v>
      </c>
      <c r="J79" s="123"/>
      <c r="K79" s="123">
        <v>26592.508000000002</v>
      </c>
    </row>
    <row r="80" spans="2:11" ht="15" customHeight="1" x14ac:dyDescent="0.25">
      <c r="B80" s="123"/>
      <c r="C80" s="123" t="s">
        <v>470</v>
      </c>
      <c r="D80" s="123"/>
      <c r="E80" s="123">
        <v>3534.67</v>
      </c>
      <c r="F80" s="123">
        <v>3534.67</v>
      </c>
      <c r="G80" s="123"/>
      <c r="H80" s="123">
        <v>3551.49</v>
      </c>
      <c r="I80" s="123">
        <v>3551.49</v>
      </c>
      <c r="J80" s="123"/>
      <c r="K80" s="123">
        <v>7086.16</v>
      </c>
    </row>
    <row r="81" spans="2:11" ht="15" customHeight="1" x14ac:dyDescent="0.25">
      <c r="B81" s="123" t="s">
        <v>418</v>
      </c>
      <c r="C81" s="123" t="s">
        <v>235</v>
      </c>
      <c r="D81" s="123"/>
      <c r="E81" s="123">
        <v>808245.93</v>
      </c>
      <c r="F81" s="123"/>
      <c r="G81" s="123"/>
      <c r="H81" s="123">
        <v>224598.04800000001</v>
      </c>
      <c r="I81" s="123"/>
      <c r="J81" s="123"/>
      <c r="K81" s="123">
        <v>1032843.9779999999</v>
      </c>
    </row>
    <row r="82" spans="2:11" ht="15" customHeight="1" x14ac:dyDescent="0.25">
      <c r="B82" s="123"/>
      <c r="C82" s="123"/>
      <c r="D82" s="123"/>
      <c r="E82" s="123"/>
      <c r="F82" s="123"/>
      <c r="G82" s="123"/>
      <c r="H82" s="123"/>
      <c r="I82" s="123"/>
      <c r="J82" s="123"/>
      <c r="K82" s="123"/>
    </row>
    <row r="83" spans="2:11" ht="15" customHeight="1" x14ac:dyDescent="0.25">
      <c r="B83" s="123" t="s">
        <v>471</v>
      </c>
      <c r="C83" s="123" t="s">
        <v>407</v>
      </c>
      <c r="D83" s="123"/>
      <c r="E83" s="123">
        <v>74.209999999999965</v>
      </c>
      <c r="F83" s="123">
        <v>74.209999999999965</v>
      </c>
      <c r="G83" s="123"/>
      <c r="H83" s="123">
        <v>-59.4</v>
      </c>
      <c r="I83" s="123">
        <v>-59.4</v>
      </c>
      <c r="J83" s="123"/>
      <c r="K83" s="123">
        <v>14.809999999999967</v>
      </c>
    </row>
    <row r="84" spans="2:11" ht="15" customHeight="1" x14ac:dyDescent="0.25">
      <c r="B84" s="123"/>
      <c r="C84" s="123" t="s">
        <v>472</v>
      </c>
      <c r="D84" s="123"/>
      <c r="E84" s="123">
        <v>90.01</v>
      </c>
      <c r="F84" s="123">
        <v>90.01</v>
      </c>
      <c r="G84" s="123"/>
      <c r="H84" s="123"/>
      <c r="I84" s="123"/>
      <c r="J84" s="123"/>
      <c r="K84" s="123">
        <v>90.01</v>
      </c>
    </row>
    <row r="85" spans="2:11" ht="15" customHeight="1" x14ac:dyDescent="0.25">
      <c r="B85" s="123"/>
      <c r="C85" s="123" t="s">
        <v>473</v>
      </c>
      <c r="D85" s="123"/>
      <c r="E85" s="123">
        <v>107.47</v>
      </c>
      <c r="F85" s="123">
        <v>107.47</v>
      </c>
      <c r="G85" s="123"/>
      <c r="H85" s="123"/>
      <c r="I85" s="123"/>
      <c r="J85" s="123"/>
      <c r="K85" s="123">
        <v>107.47</v>
      </c>
    </row>
    <row r="86" spans="2:11" ht="15" customHeight="1" x14ac:dyDescent="0.25">
      <c r="B86" s="123"/>
      <c r="C86" s="123" t="s">
        <v>427</v>
      </c>
      <c r="D86" s="123"/>
      <c r="E86" s="123">
        <v>-7.0000000000010942E-2</v>
      </c>
      <c r="F86" s="123">
        <v>-7.0000000000010942E-2</v>
      </c>
      <c r="G86" s="123"/>
      <c r="H86" s="123"/>
      <c r="I86" s="123"/>
      <c r="J86" s="123"/>
      <c r="K86" s="123">
        <v>-7.0000000000010942E-2</v>
      </c>
    </row>
    <row r="87" spans="2:11" ht="15" customHeight="1" x14ac:dyDescent="0.25">
      <c r="B87" s="123"/>
      <c r="C87" s="123" t="s">
        <v>428</v>
      </c>
      <c r="D87" s="123"/>
      <c r="E87" s="123"/>
      <c r="F87" s="123"/>
      <c r="G87" s="123"/>
      <c r="H87" s="123">
        <v>4.75</v>
      </c>
      <c r="I87" s="123">
        <v>4.75</v>
      </c>
      <c r="J87" s="123"/>
      <c r="K87" s="123">
        <v>4.75</v>
      </c>
    </row>
    <row r="88" spans="2:11" ht="15" customHeight="1" x14ac:dyDescent="0.25">
      <c r="B88" s="123"/>
      <c r="C88" s="123" t="s">
        <v>408</v>
      </c>
      <c r="D88" s="123"/>
      <c r="E88" s="123">
        <v>130.98000000000008</v>
      </c>
      <c r="F88" s="123">
        <v>130.98000000000008</v>
      </c>
      <c r="G88" s="123"/>
      <c r="H88" s="123">
        <v>-255.14</v>
      </c>
      <c r="I88" s="123">
        <v>-255.14</v>
      </c>
      <c r="J88" s="123"/>
      <c r="K88" s="123">
        <v>-124.15999999999991</v>
      </c>
    </row>
    <row r="89" spans="2:11" ht="15" customHeight="1" x14ac:dyDescent="0.25">
      <c r="B89" s="123"/>
      <c r="C89" s="123" t="s">
        <v>409</v>
      </c>
      <c r="D89" s="123"/>
      <c r="E89" s="123"/>
      <c r="F89" s="123"/>
      <c r="G89" s="123"/>
      <c r="H89" s="123">
        <v>149.47</v>
      </c>
      <c r="I89" s="123">
        <v>149.47</v>
      </c>
      <c r="J89" s="123"/>
      <c r="K89" s="123">
        <v>149.47</v>
      </c>
    </row>
    <row r="90" spans="2:11" ht="15" customHeight="1" x14ac:dyDescent="0.25">
      <c r="B90" s="123"/>
      <c r="C90" s="123" t="s">
        <v>474</v>
      </c>
      <c r="D90" s="123"/>
      <c r="E90" s="123">
        <v>1.7763568394002505E-15</v>
      </c>
      <c r="F90" s="123">
        <v>1.7763568394002505E-15</v>
      </c>
      <c r="G90" s="123"/>
      <c r="H90" s="123"/>
      <c r="I90" s="123"/>
      <c r="J90" s="123"/>
      <c r="K90" s="123">
        <v>1.7763568394002505E-15</v>
      </c>
    </row>
    <row r="91" spans="2:11" ht="15" customHeight="1" x14ac:dyDescent="0.25">
      <c r="B91" s="123"/>
      <c r="C91" s="123" t="s">
        <v>410</v>
      </c>
      <c r="D91" s="123"/>
      <c r="E91" s="123">
        <v>62.190000000000005</v>
      </c>
      <c r="F91" s="123">
        <v>62.190000000000005</v>
      </c>
      <c r="G91" s="123"/>
      <c r="H91" s="123">
        <v>-70.47</v>
      </c>
      <c r="I91" s="123">
        <v>-70.47</v>
      </c>
      <c r="J91" s="123"/>
      <c r="K91" s="123">
        <v>-8.279999999999994</v>
      </c>
    </row>
    <row r="92" spans="2:11" ht="15" customHeight="1" x14ac:dyDescent="0.25">
      <c r="B92" s="123"/>
      <c r="C92" s="123" t="s">
        <v>441</v>
      </c>
      <c r="D92" s="123"/>
      <c r="E92" s="123"/>
      <c r="F92" s="123"/>
      <c r="G92" s="123"/>
      <c r="H92" s="123">
        <v>47.62</v>
      </c>
      <c r="I92" s="123">
        <v>47.62</v>
      </c>
      <c r="J92" s="123"/>
      <c r="K92" s="123">
        <v>47.62</v>
      </c>
    </row>
    <row r="93" spans="2:11" ht="15" customHeight="1" x14ac:dyDescent="0.25">
      <c r="B93" s="123"/>
      <c r="C93" s="123" t="s">
        <v>444</v>
      </c>
      <c r="D93" s="123"/>
      <c r="E93" s="123">
        <v>-3.7599999999999989</v>
      </c>
      <c r="F93" s="123">
        <v>-3.7599999999999989</v>
      </c>
      <c r="G93" s="123"/>
      <c r="H93" s="123"/>
      <c r="I93" s="123"/>
      <c r="J93" s="123"/>
      <c r="K93" s="123">
        <v>-3.7599999999999989</v>
      </c>
    </row>
    <row r="94" spans="2:11" ht="15" customHeight="1" x14ac:dyDescent="0.25">
      <c r="B94" s="123"/>
      <c r="C94" s="123" t="s">
        <v>456</v>
      </c>
      <c r="D94" s="123"/>
      <c r="E94" s="123">
        <v>46.98</v>
      </c>
      <c r="F94" s="123">
        <v>46.98</v>
      </c>
      <c r="G94" s="123"/>
      <c r="H94" s="123">
        <v>-47.58</v>
      </c>
      <c r="I94" s="123">
        <v>-47.58</v>
      </c>
      <c r="J94" s="123"/>
      <c r="K94" s="123">
        <v>-0.60000000000000142</v>
      </c>
    </row>
    <row r="95" spans="2:11" ht="15" customHeight="1" x14ac:dyDescent="0.25">
      <c r="B95" s="123"/>
      <c r="C95" s="123" t="s">
        <v>457</v>
      </c>
      <c r="D95" s="123"/>
      <c r="E95" s="123"/>
      <c r="F95" s="123"/>
      <c r="G95" s="123"/>
      <c r="H95" s="123">
        <v>43.060000000000009</v>
      </c>
      <c r="I95" s="123">
        <v>43.060000000000009</v>
      </c>
      <c r="J95" s="123"/>
      <c r="K95" s="123">
        <v>43.060000000000009</v>
      </c>
    </row>
    <row r="96" spans="2:11" ht="15" customHeight="1" x14ac:dyDescent="0.25">
      <c r="B96" s="123"/>
      <c r="C96" s="123" t="s">
        <v>475</v>
      </c>
      <c r="D96" s="123"/>
      <c r="E96" s="123">
        <v>8388.9699999999993</v>
      </c>
      <c r="F96" s="123">
        <v>8388.9699999999993</v>
      </c>
      <c r="G96" s="123"/>
      <c r="H96" s="123">
        <v>1297.1399999999999</v>
      </c>
      <c r="I96" s="123">
        <v>1297.1399999999999</v>
      </c>
      <c r="J96" s="123"/>
      <c r="K96" s="123">
        <v>9686.1099999999988</v>
      </c>
    </row>
    <row r="97" spans="2:11" ht="15" customHeight="1" x14ac:dyDescent="0.25">
      <c r="B97" s="123"/>
      <c r="C97" s="123" t="s">
        <v>476</v>
      </c>
      <c r="D97" s="123"/>
      <c r="E97" s="123">
        <v>5101.2400000000007</v>
      </c>
      <c r="F97" s="123">
        <v>5101.2400000000007</v>
      </c>
      <c r="G97" s="123"/>
      <c r="H97" s="123">
        <v>1105.3600000000001</v>
      </c>
      <c r="I97" s="123">
        <v>1105.3600000000001</v>
      </c>
      <c r="J97" s="123"/>
      <c r="K97" s="123">
        <v>6206.6</v>
      </c>
    </row>
    <row r="98" spans="2:11" ht="15" customHeight="1" x14ac:dyDescent="0.25">
      <c r="B98" s="123"/>
      <c r="C98" s="123" t="s">
        <v>477</v>
      </c>
      <c r="D98" s="123"/>
      <c r="E98" s="123">
        <v>20.38</v>
      </c>
      <c r="F98" s="123">
        <v>20.38</v>
      </c>
      <c r="G98" s="123"/>
      <c r="H98" s="123"/>
      <c r="I98" s="123"/>
      <c r="J98" s="123"/>
      <c r="K98" s="123">
        <v>20.38</v>
      </c>
    </row>
    <row r="99" spans="2:11" ht="15" customHeight="1" x14ac:dyDescent="0.25">
      <c r="B99" s="123" t="s">
        <v>471</v>
      </c>
      <c r="C99" s="123" t="s">
        <v>235</v>
      </c>
      <c r="D99" s="123"/>
      <c r="E99" s="123">
        <v>14018.6</v>
      </c>
      <c r="F99" s="123"/>
      <c r="G99" s="123"/>
      <c r="H99" s="123">
        <v>2214.81</v>
      </c>
      <c r="I99" s="123"/>
      <c r="J99" s="123"/>
      <c r="K99" s="123">
        <v>16233.409999999998</v>
      </c>
    </row>
    <row r="100" spans="2:11" ht="15" customHeight="1" x14ac:dyDescent="0.25"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</row>
    <row r="101" spans="2:11" ht="15" customHeight="1" x14ac:dyDescent="0.25">
      <c r="B101" s="123"/>
      <c r="C101" s="123" t="s">
        <v>235</v>
      </c>
      <c r="D101" s="123"/>
      <c r="E101" s="123">
        <v>822647.19000000018</v>
      </c>
      <c r="F101" s="123">
        <v>822647.19000000018</v>
      </c>
      <c r="G101" s="123"/>
      <c r="H101" s="123">
        <v>226928.06799999997</v>
      </c>
      <c r="I101" s="123">
        <v>226928.06799999997</v>
      </c>
      <c r="J101" s="123"/>
      <c r="K101" s="123">
        <v>1049575.2579999999</v>
      </c>
    </row>
    <row r="102" spans="2:11" x14ac:dyDescent="0.25"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</row>
    <row r="103" spans="2:11" x14ac:dyDescent="0.25"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workbookViewId="0">
      <selection activeCell="G16" sqref="G16"/>
    </sheetView>
  </sheetViews>
  <sheetFormatPr defaultColWidth="9.109375" defaultRowHeight="13.2" x14ac:dyDescent="0.25"/>
  <cols>
    <col min="1" max="1" width="8.44140625" style="156" customWidth="1"/>
    <col min="2" max="2" width="70.44140625" style="157" bestFit="1" customWidth="1"/>
    <col min="3" max="3" width="16.44140625" style="158" customWidth="1"/>
    <col min="4" max="4" width="30.88671875" style="159" customWidth="1"/>
    <col min="5" max="5" width="19.33203125" style="159" customWidth="1"/>
    <col min="6" max="16384" width="9.109375" style="158"/>
  </cols>
  <sheetData>
    <row r="1" spans="1:5" s="148" customFormat="1" ht="26.4" x14ac:dyDescent="0.25">
      <c r="A1" s="147" t="s">
        <v>479</v>
      </c>
      <c r="B1" s="147" t="s">
        <v>480</v>
      </c>
      <c r="C1" s="147" t="s">
        <v>481</v>
      </c>
      <c r="D1" s="147" t="s">
        <v>482</v>
      </c>
      <c r="E1" s="147" t="s">
        <v>483</v>
      </c>
    </row>
    <row r="2" spans="1:5" s="152" customFormat="1" x14ac:dyDescent="0.25">
      <c r="A2" s="149">
        <v>1</v>
      </c>
      <c r="B2" s="150" t="s">
        <v>484</v>
      </c>
      <c r="C2" s="151" t="s">
        <v>485</v>
      </c>
      <c r="D2" s="150" t="s">
        <v>486</v>
      </c>
      <c r="E2" s="150" t="s">
        <v>487</v>
      </c>
    </row>
    <row r="3" spans="1:5" s="152" customFormat="1" x14ac:dyDescent="0.25">
      <c r="A3" s="149">
        <v>2</v>
      </c>
      <c r="B3" s="150" t="s">
        <v>488</v>
      </c>
      <c r="C3" s="151" t="s">
        <v>489</v>
      </c>
      <c r="D3" s="150" t="s">
        <v>490</v>
      </c>
      <c r="E3" s="150" t="s">
        <v>491</v>
      </c>
    </row>
    <row r="4" spans="1:5" s="152" customFormat="1" x14ac:dyDescent="0.25">
      <c r="A4" s="149">
        <v>3</v>
      </c>
      <c r="B4" s="150" t="s">
        <v>492</v>
      </c>
      <c r="C4" s="151" t="s">
        <v>493</v>
      </c>
      <c r="D4" s="150" t="s">
        <v>494</v>
      </c>
      <c r="E4" s="150" t="s">
        <v>495</v>
      </c>
    </row>
    <row r="5" spans="1:5" s="152" customFormat="1" x14ac:dyDescent="0.25">
      <c r="A5" s="149">
        <v>4</v>
      </c>
      <c r="B5" s="150" t="s">
        <v>496</v>
      </c>
      <c r="C5" s="151" t="s">
        <v>493</v>
      </c>
      <c r="D5" s="150" t="s">
        <v>494</v>
      </c>
      <c r="E5" s="150" t="s">
        <v>497</v>
      </c>
    </row>
    <row r="6" spans="1:5" s="152" customFormat="1" ht="26.4" x14ac:dyDescent="0.25">
      <c r="A6" s="149">
        <v>5</v>
      </c>
      <c r="B6" s="150" t="s">
        <v>498</v>
      </c>
      <c r="C6" s="151" t="s">
        <v>493</v>
      </c>
      <c r="D6" s="150" t="s">
        <v>499</v>
      </c>
      <c r="E6" s="150" t="s">
        <v>500</v>
      </c>
    </row>
    <row r="7" spans="1:5" s="152" customFormat="1" x14ac:dyDescent="0.25">
      <c r="A7" s="149">
        <v>6</v>
      </c>
      <c r="B7" s="150" t="s">
        <v>501</v>
      </c>
      <c r="C7" s="151" t="s">
        <v>485</v>
      </c>
      <c r="D7" s="150" t="s">
        <v>486</v>
      </c>
      <c r="E7" s="150" t="s">
        <v>500</v>
      </c>
    </row>
    <row r="8" spans="1:5" s="152" customFormat="1" x14ac:dyDescent="0.25">
      <c r="A8" s="149">
        <v>7</v>
      </c>
      <c r="B8" s="150" t="s">
        <v>502</v>
      </c>
      <c r="C8" s="151" t="s">
        <v>485</v>
      </c>
      <c r="D8" s="150" t="s">
        <v>486</v>
      </c>
      <c r="E8" s="150"/>
    </row>
    <row r="9" spans="1:5" s="152" customFormat="1" x14ac:dyDescent="0.25">
      <c r="A9" s="149">
        <v>8</v>
      </c>
      <c r="B9" s="150" t="s">
        <v>503</v>
      </c>
      <c r="C9" s="151" t="s">
        <v>489</v>
      </c>
      <c r="D9" s="150" t="s">
        <v>504</v>
      </c>
      <c r="E9" s="150" t="s">
        <v>491</v>
      </c>
    </row>
    <row r="10" spans="1:5" s="152" customFormat="1" x14ac:dyDescent="0.25">
      <c r="A10" s="149">
        <v>9</v>
      </c>
      <c r="B10" s="150" t="s">
        <v>505</v>
      </c>
      <c r="C10" s="151" t="s">
        <v>489</v>
      </c>
      <c r="D10" s="150" t="s">
        <v>504</v>
      </c>
      <c r="E10" s="150" t="s">
        <v>491</v>
      </c>
    </row>
    <row r="11" spans="1:5" s="152" customFormat="1" x14ac:dyDescent="0.25">
      <c r="A11" s="149">
        <v>10</v>
      </c>
      <c r="B11" s="150" t="s">
        <v>506</v>
      </c>
      <c r="C11" s="151" t="s">
        <v>489</v>
      </c>
      <c r="D11" s="150" t="s">
        <v>504</v>
      </c>
      <c r="E11" s="150" t="s">
        <v>491</v>
      </c>
    </row>
    <row r="12" spans="1:5" s="152" customFormat="1" x14ac:dyDescent="0.25">
      <c r="A12" s="149">
        <v>11</v>
      </c>
      <c r="B12" s="150" t="s">
        <v>507</v>
      </c>
      <c r="C12" s="151" t="s">
        <v>489</v>
      </c>
      <c r="D12" s="150" t="s">
        <v>504</v>
      </c>
      <c r="E12" s="150" t="s">
        <v>491</v>
      </c>
    </row>
    <row r="13" spans="1:5" s="152" customFormat="1" x14ac:dyDescent="0.25">
      <c r="A13" s="149">
        <v>12</v>
      </c>
      <c r="B13" s="150" t="s">
        <v>508</v>
      </c>
      <c r="C13" s="151" t="s">
        <v>485</v>
      </c>
      <c r="D13" s="150" t="s">
        <v>486</v>
      </c>
      <c r="E13" s="150" t="s">
        <v>500</v>
      </c>
    </row>
    <row r="14" spans="1:5" s="152" customFormat="1" x14ac:dyDescent="0.25">
      <c r="A14" s="149">
        <v>13</v>
      </c>
      <c r="B14" s="150" t="s">
        <v>509</v>
      </c>
      <c r="C14" s="151" t="s">
        <v>485</v>
      </c>
      <c r="D14" s="150" t="s">
        <v>486</v>
      </c>
      <c r="E14" s="150" t="s">
        <v>500</v>
      </c>
    </row>
    <row r="15" spans="1:5" s="152" customFormat="1" x14ac:dyDescent="0.25">
      <c r="A15" s="149">
        <v>14</v>
      </c>
      <c r="B15" s="150" t="s">
        <v>510</v>
      </c>
      <c r="C15" s="151" t="s">
        <v>485</v>
      </c>
      <c r="D15" s="150" t="s">
        <v>486</v>
      </c>
      <c r="E15" s="150" t="s">
        <v>500</v>
      </c>
    </row>
    <row r="16" spans="1:5" s="152" customFormat="1" x14ac:dyDescent="0.25">
      <c r="A16" s="149">
        <v>15</v>
      </c>
      <c r="B16" s="150" t="s">
        <v>511</v>
      </c>
      <c r="C16" s="151" t="s">
        <v>489</v>
      </c>
      <c r="D16" s="150" t="s">
        <v>512</v>
      </c>
      <c r="E16" s="150" t="s">
        <v>495</v>
      </c>
    </row>
    <row r="17" spans="1:5" s="152" customFormat="1" x14ac:dyDescent="0.25">
      <c r="A17" s="149">
        <v>16</v>
      </c>
      <c r="B17" s="150" t="s">
        <v>513</v>
      </c>
      <c r="C17" s="151" t="s">
        <v>493</v>
      </c>
      <c r="D17" s="150" t="s">
        <v>514</v>
      </c>
      <c r="E17" s="150" t="s">
        <v>495</v>
      </c>
    </row>
    <row r="18" spans="1:5" s="152" customFormat="1" x14ac:dyDescent="0.25">
      <c r="A18" s="149">
        <v>17</v>
      </c>
      <c r="B18" s="150" t="s">
        <v>515</v>
      </c>
      <c r="C18" s="151" t="s">
        <v>489</v>
      </c>
      <c r="D18" s="150" t="s">
        <v>516</v>
      </c>
      <c r="E18" s="150" t="s">
        <v>495</v>
      </c>
    </row>
    <row r="19" spans="1:5" s="152" customFormat="1" x14ac:dyDescent="0.25">
      <c r="A19" s="149">
        <v>18</v>
      </c>
      <c r="B19" s="150" t="s">
        <v>517</v>
      </c>
      <c r="C19" s="151" t="s">
        <v>518</v>
      </c>
      <c r="D19" s="150" t="s">
        <v>519</v>
      </c>
      <c r="E19" s="150" t="s">
        <v>520</v>
      </c>
    </row>
    <row r="20" spans="1:5" s="152" customFormat="1" x14ac:dyDescent="0.25">
      <c r="A20" s="149">
        <v>19</v>
      </c>
      <c r="B20" s="150" t="s">
        <v>521</v>
      </c>
      <c r="C20" s="151" t="s">
        <v>493</v>
      </c>
      <c r="D20" s="150" t="s">
        <v>522</v>
      </c>
      <c r="E20" s="150" t="s">
        <v>495</v>
      </c>
    </row>
    <row r="21" spans="1:5" s="152" customFormat="1" x14ac:dyDescent="0.25">
      <c r="A21" s="149">
        <v>20</v>
      </c>
      <c r="B21" s="150" t="s">
        <v>523</v>
      </c>
      <c r="C21" s="151" t="s">
        <v>489</v>
      </c>
      <c r="D21" s="150" t="s">
        <v>504</v>
      </c>
      <c r="E21" s="150" t="s">
        <v>495</v>
      </c>
    </row>
    <row r="22" spans="1:5" s="152" customFormat="1" x14ac:dyDescent="0.25">
      <c r="A22" s="149">
        <v>21</v>
      </c>
      <c r="B22" s="150" t="s">
        <v>524</v>
      </c>
      <c r="C22" s="151" t="s">
        <v>489</v>
      </c>
      <c r="D22" s="150" t="s">
        <v>504</v>
      </c>
      <c r="E22" s="150" t="s">
        <v>495</v>
      </c>
    </row>
    <row r="23" spans="1:5" s="152" customFormat="1" x14ac:dyDescent="0.25">
      <c r="A23" s="149">
        <v>22</v>
      </c>
      <c r="B23" s="150" t="s">
        <v>525</v>
      </c>
      <c r="C23" s="151" t="s">
        <v>489</v>
      </c>
      <c r="D23" s="150" t="s">
        <v>526</v>
      </c>
      <c r="E23" s="150" t="s">
        <v>495</v>
      </c>
    </row>
    <row r="24" spans="1:5" s="152" customFormat="1" x14ac:dyDescent="0.25">
      <c r="A24" s="149">
        <v>23</v>
      </c>
      <c r="B24" s="150" t="s">
        <v>527</v>
      </c>
      <c r="C24" s="151" t="s">
        <v>485</v>
      </c>
      <c r="D24" s="150" t="s">
        <v>486</v>
      </c>
      <c r="E24" s="150" t="s">
        <v>495</v>
      </c>
    </row>
    <row r="25" spans="1:5" s="152" customFormat="1" x14ac:dyDescent="0.25">
      <c r="A25" s="149">
        <v>24</v>
      </c>
      <c r="B25" s="150" t="s">
        <v>528</v>
      </c>
      <c r="C25" s="151" t="s">
        <v>485</v>
      </c>
      <c r="D25" s="150" t="s">
        <v>486</v>
      </c>
      <c r="E25" s="150" t="s">
        <v>495</v>
      </c>
    </row>
    <row r="26" spans="1:5" s="152" customFormat="1" x14ac:dyDescent="0.25">
      <c r="A26" s="149">
        <v>25</v>
      </c>
      <c r="B26" s="150" t="s">
        <v>529</v>
      </c>
      <c r="C26" s="151" t="s">
        <v>489</v>
      </c>
      <c r="D26" s="150" t="s">
        <v>516</v>
      </c>
      <c r="E26" s="150" t="s">
        <v>520</v>
      </c>
    </row>
    <row r="27" spans="1:5" s="152" customFormat="1" x14ac:dyDescent="0.25">
      <c r="A27" s="149">
        <v>26</v>
      </c>
      <c r="B27" s="150" t="s">
        <v>530</v>
      </c>
      <c r="C27" s="151" t="s">
        <v>489</v>
      </c>
      <c r="D27" s="150" t="s">
        <v>516</v>
      </c>
      <c r="E27" s="150" t="s">
        <v>495</v>
      </c>
    </row>
    <row r="28" spans="1:5" s="152" customFormat="1" ht="26.4" x14ac:dyDescent="0.25">
      <c r="A28" s="149" t="s">
        <v>531</v>
      </c>
      <c r="B28" s="150" t="s">
        <v>532</v>
      </c>
      <c r="C28" s="151" t="s">
        <v>489</v>
      </c>
      <c r="D28" s="150" t="s">
        <v>533</v>
      </c>
      <c r="E28" s="150" t="s">
        <v>495</v>
      </c>
    </row>
    <row r="29" spans="1:5" s="152" customFormat="1" ht="26.4" x14ac:dyDescent="0.25">
      <c r="A29" s="149" t="s">
        <v>531</v>
      </c>
      <c r="B29" s="150" t="s">
        <v>534</v>
      </c>
      <c r="C29" s="151" t="s">
        <v>489</v>
      </c>
      <c r="D29" s="150" t="s">
        <v>533</v>
      </c>
      <c r="E29" s="150" t="s">
        <v>495</v>
      </c>
    </row>
    <row r="30" spans="1:5" s="152" customFormat="1" ht="26.4" x14ac:dyDescent="0.25">
      <c r="A30" s="149" t="s">
        <v>531</v>
      </c>
      <c r="B30" s="150" t="s">
        <v>535</v>
      </c>
      <c r="C30" s="151" t="s">
        <v>489</v>
      </c>
      <c r="D30" s="150" t="s">
        <v>533</v>
      </c>
      <c r="E30" s="150" t="s">
        <v>495</v>
      </c>
    </row>
    <row r="31" spans="1:5" s="152" customFormat="1" ht="26.4" x14ac:dyDescent="0.25">
      <c r="A31" s="149" t="s">
        <v>531</v>
      </c>
      <c r="B31" s="150" t="s">
        <v>536</v>
      </c>
      <c r="C31" s="151" t="s">
        <v>489</v>
      </c>
      <c r="D31" s="150" t="s">
        <v>533</v>
      </c>
      <c r="E31" s="150" t="s">
        <v>495</v>
      </c>
    </row>
    <row r="32" spans="1:5" s="152" customFormat="1" ht="26.4" x14ac:dyDescent="0.25">
      <c r="A32" s="149" t="s">
        <v>531</v>
      </c>
      <c r="B32" s="150" t="s">
        <v>537</v>
      </c>
      <c r="C32" s="151" t="s">
        <v>489</v>
      </c>
      <c r="D32" s="150" t="s">
        <v>533</v>
      </c>
      <c r="E32" s="150" t="s">
        <v>495</v>
      </c>
    </row>
    <row r="33" spans="1:5" s="152" customFormat="1" ht="26.4" x14ac:dyDescent="0.25">
      <c r="A33" s="149" t="s">
        <v>531</v>
      </c>
      <c r="B33" s="150" t="s">
        <v>538</v>
      </c>
      <c r="C33" s="151" t="s">
        <v>489</v>
      </c>
      <c r="D33" s="150" t="s">
        <v>533</v>
      </c>
      <c r="E33" s="150" t="s">
        <v>495</v>
      </c>
    </row>
    <row r="34" spans="1:5" s="152" customFormat="1" ht="26.4" x14ac:dyDescent="0.25">
      <c r="A34" s="149" t="s">
        <v>531</v>
      </c>
      <c r="B34" s="150" t="s">
        <v>539</v>
      </c>
      <c r="C34" s="151" t="s">
        <v>489</v>
      </c>
      <c r="D34" s="150" t="s">
        <v>533</v>
      </c>
      <c r="E34" s="150" t="s">
        <v>495</v>
      </c>
    </row>
    <row r="35" spans="1:5" s="152" customFormat="1" x14ac:dyDescent="0.25">
      <c r="A35" s="149">
        <v>34</v>
      </c>
      <c r="B35" s="150" t="s">
        <v>540</v>
      </c>
      <c r="C35" s="151" t="s">
        <v>541</v>
      </c>
      <c r="D35" s="150" t="s">
        <v>519</v>
      </c>
      <c r="E35" s="150" t="s">
        <v>495</v>
      </c>
    </row>
    <row r="36" spans="1:5" s="152" customFormat="1" x14ac:dyDescent="0.25">
      <c r="A36" s="149">
        <v>35</v>
      </c>
      <c r="B36" s="150" t="s">
        <v>542</v>
      </c>
      <c r="C36" s="151" t="s">
        <v>489</v>
      </c>
      <c r="D36" s="150" t="s">
        <v>543</v>
      </c>
      <c r="E36" s="150" t="s">
        <v>544</v>
      </c>
    </row>
    <row r="37" spans="1:5" s="152" customFormat="1" x14ac:dyDescent="0.25">
      <c r="A37" s="149">
        <v>36</v>
      </c>
      <c r="B37" s="150" t="s">
        <v>545</v>
      </c>
      <c r="C37" s="151" t="s">
        <v>489</v>
      </c>
      <c r="D37" s="150" t="s">
        <v>512</v>
      </c>
      <c r="E37" s="150" t="s">
        <v>495</v>
      </c>
    </row>
    <row r="38" spans="1:5" s="152" customFormat="1" x14ac:dyDescent="0.25">
      <c r="A38" s="149">
        <v>37</v>
      </c>
      <c r="B38" s="150" t="s">
        <v>546</v>
      </c>
      <c r="C38" s="151" t="s">
        <v>489</v>
      </c>
      <c r="D38" s="150" t="s">
        <v>512</v>
      </c>
      <c r="E38" s="150" t="s">
        <v>495</v>
      </c>
    </row>
    <row r="39" spans="1:5" s="152" customFormat="1" x14ac:dyDescent="0.25">
      <c r="A39" s="149">
        <v>38</v>
      </c>
      <c r="B39" s="150" t="s">
        <v>547</v>
      </c>
      <c r="C39" s="151" t="s">
        <v>485</v>
      </c>
      <c r="D39" s="150" t="s">
        <v>548</v>
      </c>
      <c r="E39" s="150" t="s">
        <v>495</v>
      </c>
    </row>
    <row r="40" spans="1:5" s="152" customFormat="1" x14ac:dyDescent="0.25">
      <c r="A40" s="149">
        <v>39</v>
      </c>
      <c r="B40" s="150" t="s">
        <v>549</v>
      </c>
      <c r="C40" s="151" t="s">
        <v>489</v>
      </c>
      <c r="D40" s="150" t="s">
        <v>550</v>
      </c>
      <c r="E40" s="150" t="s">
        <v>551</v>
      </c>
    </row>
    <row r="41" spans="1:5" s="152" customFormat="1" x14ac:dyDescent="0.25">
      <c r="A41" s="149">
        <v>40</v>
      </c>
      <c r="B41" s="150" t="s">
        <v>552</v>
      </c>
      <c r="C41" s="151" t="s">
        <v>489</v>
      </c>
      <c r="D41" s="150" t="s">
        <v>512</v>
      </c>
      <c r="E41" s="150" t="s">
        <v>497</v>
      </c>
    </row>
    <row r="42" spans="1:5" s="152" customFormat="1" ht="26.4" x14ac:dyDescent="0.25">
      <c r="A42" s="149">
        <v>41</v>
      </c>
      <c r="B42" s="150" t="s">
        <v>553</v>
      </c>
      <c r="C42" s="151" t="s">
        <v>518</v>
      </c>
      <c r="D42" s="150" t="s">
        <v>554</v>
      </c>
      <c r="E42" s="150" t="s">
        <v>497</v>
      </c>
    </row>
    <row r="43" spans="1:5" s="152" customFormat="1" x14ac:dyDescent="0.25">
      <c r="A43" s="149">
        <v>42</v>
      </c>
      <c r="B43" s="150" t="s">
        <v>555</v>
      </c>
      <c r="C43" s="151" t="s">
        <v>489</v>
      </c>
      <c r="D43" s="150" t="s">
        <v>504</v>
      </c>
      <c r="E43" s="150" t="s">
        <v>556</v>
      </c>
    </row>
    <row r="44" spans="1:5" s="152" customFormat="1" x14ac:dyDescent="0.25">
      <c r="A44" s="149">
        <v>43</v>
      </c>
      <c r="B44" s="150" t="s">
        <v>557</v>
      </c>
      <c r="C44" s="151" t="s">
        <v>485</v>
      </c>
      <c r="D44" s="150" t="s">
        <v>486</v>
      </c>
      <c r="E44" s="150" t="s">
        <v>500</v>
      </c>
    </row>
    <row r="45" spans="1:5" s="152" customFormat="1" x14ac:dyDescent="0.25">
      <c r="A45" s="149">
        <v>44</v>
      </c>
      <c r="B45" s="150" t="s">
        <v>558</v>
      </c>
      <c r="C45" s="151" t="s">
        <v>559</v>
      </c>
      <c r="D45" s="150" t="s">
        <v>486</v>
      </c>
      <c r="E45" s="150" t="s">
        <v>500</v>
      </c>
    </row>
    <row r="46" spans="1:5" s="152" customFormat="1" x14ac:dyDescent="0.25">
      <c r="A46" s="149">
        <v>45</v>
      </c>
      <c r="B46" s="150" t="s">
        <v>560</v>
      </c>
      <c r="C46" s="151" t="s">
        <v>561</v>
      </c>
      <c r="D46" s="150" t="s">
        <v>562</v>
      </c>
      <c r="E46" s="150" t="s">
        <v>495</v>
      </c>
    </row>
    <row r="47" spans="1:5" s="152" customFormat="1" x14ac:dyDescent="0.25">
      <c r="A47" s="149">
        <v>46</v>
      </c>
      <c r="B47" s="150" t="s">
        <v>563</v>
      </c>
      <c r="C47" s="151" t="s">
        <v>541</v>
      </c>
      <c r="D47" s="150" t="s">
        <v>493</v>
      </c>
      <c r="E47" s="150" t="s">
        <v>495</v>
      </c>
    </row>
    <row r="48" spans="1:5" s="152" customFormat="1" x14ac:dyDescent="0.25">
      <c r="A48" s="149">
        <v>47</v>
      </c>
      <c r="B48" s="150" t="s">
        <v>564</v>
      </c>
      <c r="C48" s="151" t="s">
        <v>559</v>
      </c>
      <c r="D48" s="150"/>
      <c r="E48" s="150"/>
    </row>
    <row r="49" spans="1:5" s="152" customFormat="1" x14ac:dyDescent="0.25">
      <c r="A49" s="149">
        <v>48</v>
      </c>
      <c r="B49" s="150" t="s">
        <v>565</v>
      </c>
      <c r="C49" s="151" t="s">
        <v>485</v>
      </c>
      <c r="D49" s="150" t="s">
        <v>486</v>
      </c>
      <c r="E49" s="150"/>
    </row>
    <row r="50" spans="1:5" s="152" customFormat="1" ht="26.4" x14ac:dyDescent="0.25">
      <c r="A50" s="149">
        <v>49</v>
      </c>
      <c r="B50" s="150" t="s">
        <v>566</v>
      </c>
      <c r="C50" s="151" t="s">
        <v>489</v>
      </c>
      <c r="D50" s="150" t="s">
        <v>516</v>
      </c>
      <c r="E50" s="150" t="s">
        <v>567</v>
      </c>
    </row>
    <row r="51" spans="1:5" s="152" customFormat="1" ht="26.4" x14ac:dyDescent="0.25">
      <c r="A51" s="149">
        <v>50</v>
      </c>
      <c r="B51" s="150" t="s">
        <v>568</v>
      </c>
      <c r="C51" s="151" t="s">
        <v>489</v>
      </c>
      <c r="D51" s="150" t="s">
        <v>548</v>
      </c>
      <c r="E51" s="150" t="s">
        <v>491</v>
      </c>
    </row>
    <row r="52" spans="1:5" s="152" customFormat="1" x14ac:dyDescent="0.25">
      <c r="A52" s="149">
        <v>51</v>
      </c>
      <c r="B52" s="150" t="s">
        <v>569</v>
      </c>
      <c r="C52" s="151" t="s">
        <v>489</v>
      </c>
      <c r="D52" s="150" t="s">
        <v>516</v>
      </c>
      <c r="E52" s="150" t="s">
        <v>495</v>
      </c>
    </row>
    <row r="53" spans="1:5" s="152" customFormat="1" x14ac:dyDescent="0.25">
      <c r="A53" s="149">
        <v>52</v>
      </c>
      <c r="B53" s="150" t="s">
        <v>570</v>
      </c>
      <c r="C53" s="151" t="s">
        <v>489</v>
      </c>
      <c r="D53" s="150" t="s">
        <v>516</v>
      </c>
      <c r="E53" s="150" t="s">
        <v>495</v>
      </c>
    </row>
    <row r="54" spans="1:5" s="152" customFormat="1" x14ac:dyDescent="0.25">
      <c r="A54" s="149">
        <v>53</v>
      </c>
      <c r="B54" s="150" t="s">
        <v>571</v>
      </c>
      <c r="C54" s="151" t="s">
        <v>489</v>
      </c>
      <c r="D54" s="150" t="s">
        <v>516</v>
      </c>
      <c r="E54" s="150" t="s">
        <v>495</v>
      </c>
    </row>
    <row r="55" spans="1:5" s="152" customFormat="1" x14ac:dyDescent="0.25">
      <c r="A55" s="149">
        <v>54</v>
      </c>
      <c r="B55" s="150" t="s">
        <v>572</v>
      </c>
      <c r="C55" s="151" t="s">
        <v>489</v>
      </c>
      <c r="D55" s="150"/>
      <c r="E55" s="150" t="s">
        <v>495</v>
      </c>
    </row>
    <row r="56" spans="1:5" s="152" customFormat="1" x14ac:dyDescent="0.25">
      <c r="A56" s="149">
        <v>55</v>
      </c>
      <c r="B56" s="150" t="s">
        <v>573</v>
      </c>
      <c r="C56" s="151" t="s">
        <v>574</v>
      </c>
      <c r="D56" s="150" t="s">
        <v>575</v>
      </c>
      <c r="E56" s="150" t="s">
        <v>551</v>
      </c>
    </row>
    <row r="57" spans="1:5" s="152" customFormat="1" x14ac:dyDescent="0.25">
      <c r="A57" s="149">
        <v>56</v>
      </c>
      <c r="B57" s="150" t="s">
        <v>576</v>
      </c>
      <c r="C57" s="151" t="s">
        <v>574</v>
      </c>
      <c r="D57" s="150" t="s">
        <v>551</v>
      </c>
      <c r="E57" s="150" t="s">
        <v>551</v>
      </c>
    </row>
    <row r="58" spans="1:5" s="152" customFormat="1" x14ac:dyDescent="0.25">
      <c r="A58" s="149">
        <v>57</v>
      </c>
      <c r="B58" s="150" t="s">
        <v>577</v>
      </c>
      <c r="C58" s="151" t="s">
        <v>574</v>
      </c>
      <c r="D58" s="150" t="s">
        <v>551</v>
      </c>
      <c r="E58" s="150" t="s">
        <v>551</v>
      </c>
    </row>
    <row r="59" spans="1:5" s="152" customFormat="1" x14ac:dyDescent="0.25">
      <c r="A59" s="149">
        <v>58</v>
      </c>
      <c r="B59" s="150" t="s">
        <v>578</v>
      </c>
      <c r="C59" s="151" t="s">
        <v>574</v>
      </c>
      <c r="D59" s="150" t="s">
        <v>551</v>
      </c>
      <c r="E59" s="150" t="s">
        <v>551</v>
      </c>
    </row>
    <row r="60" spans="1:5" s="152" customFormat="1" x14ac:dyDescent="0.25">
      <c r="A60" s="149">
        <v>59</v>
      </c>
      <c r="B60" s="150" t="s">
        <v>579</v>
      </c>
      <c r="C60" s="151" t="s">
        <v>485</v>
      </c>
      <c r="D60" s="150" t="s">
        <v>486</v>
      </c>
      <c r="E60" s="150" t="s">
        <v>500</v>
      </c>
    </row>
    <row r="61" spans="1:5" s="152" customFormat="1" x14ac:dyDescent="0.25">
      <c r="A61" s="149">
        <v>60</v>
      </c>
      <c r="B61" s="150" t="s">
        <v>580</v>
      </c>
      <c r="C61" s="151" t="s">
        <v>489</v>
      </c>
      <c r="D61" s="150"/>
      <c r="E61" s="150" t="s">
        <v>497</v>
      </c>
    </row>
    <row r="62" spans="1:5" s="152" customFormat="1" x14ac:dyDescent="0.25">
      <c r="A62" s="149">
        <v>61</v>
      </c>
      <c r="B62" s="150" t="s">
        <v>580</v>
      </c>
      <c r="C62" s="151" t="s">
        <v>489</v>
      </c>
      <c r="D62" s="150"/>
      <c r="E62" s="150" t="s">
        <v>497</v>
      </c>
    </row>
    <row r="63" spans="1:5" s="152" customFormat="1" ht="26.4" x14ac:dyDescent="0.25">
      <c r="A63" s="149">
        <v>62</v>
      </c>
      <c r="B63" s="150" t="s">
        <v>581</v>
      </c>
      <c r="C63" s="151" t="s">
        <v>489</v>
      </c>
      <c r="D63" s="150"/>
      <c r="E63" s="150" t="s">
        <v>497</v>
      </c>
    </row>
    <row r="64" spans="1:5" s="152" customFormat="1" x14ac:dyDescent="0.25">
      <c r="A64" s="149">
        <v>63</v>
      </c>
      <c r="B64" s="150" t="s">
        <v>582</v>
      </c>
      <c r="C64" s="151" t="s">
        <v>485</v>
      </c>
      <c r="D64" s="150" t="s">
        <v>486</v>
      </c>
      <c r="E64" s="150" t="s">
        <v>500</v>
      </c>
    </row>
    <row r="65" spans="1:5" s="152" customFormat="1" x14ac:dyDescent="0.25">
      <c r="A65" s="149">
        <v>64</v>
      </c>
      <c r="B65" s="150" t="s">
        <v>583</v>
      </c>
      <c r="C65" s="151" t="s">
        <v>489</v>
      </c>
      <c r="D65" s="150"/>
      <c r="E65" s="150" t="s">
        <v>495</v>
      </c>
    </row>
    <row r="66" spans="1:5" s="152" customFormat="1" x14ac:dyDescent="0.25">
      <c r="A66" s="153"/>
      <c r="B66" s="154"/>
      <c r="D66" s="155"/>
      <c r="E66" s="155"/>
    </row>
    <row r="67" spans="1:5" s="152" customFormat="1" x14ac:dyDescent="0.25">
      <c r="A67" s="153"/>
      <c r="B67" s="154"/>
      <c r="D67" s="155"/>
      <c r="E67" s="155"/>
    </row>
    <row r="68" spans="1:5" s="152" customFormat="1" x14ac:dyDescent="0.25">
      <c r="A68" s="153"/>
      <c r="B68" s="154"/>
      <c r="D68" s="155"/>
      <c r="E68" s="155"/>
    </row>
    <row r="69" spans="1:5" s="152" customFormat="1" x14ac:dyDescent="0.25">
      <c r="A69" s="153"/>
      <c r="B69" s="154"/>
      <c r="D69" s="155"/>
      <c r="E69" s="15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workbookViewId="0">
      <selection activeCell="Q19" sqref="Q19"/>
    </sheetView>
  </sheetViews>
  <sheetFormatPr defaultColWidth="9.109375" defaultRowHeight="14.4" x14ac:dyDescent="0.3"/>
  <cols>
    <col min="1" max="1" width="5.44140625" style="164" bestFit="1" customWidth="1"/>
    <col min="2" max="2" width="46.88671875" style="164" bestFit="1" customWidth="1"/>
    <col min="3" max="3" width="2.33203125" style="164" customWidth="1"/>
    <col min="4" max="4" width="16.44140625" style="164" customWidth="1"/>
    <col min="5" max="5" width="2.33203125" style="164" customWidth="1"/>
    <col min="6" max="6" width="16.44140625" style="164" customWidth="1"/>
    <col min="7" max="7" width="2.33203125" style="164" customWidth="1"/>
    <col min="8" max="8" width="16.44140625" style="163" customWidth="1"/>
    <col min="9" max="9" width="2.33203125" style="180" customWidth="1"/>
    <col min="10" max="10" width="10.6640625" style="164" bestFit="1" customWidth="1"/>
    <col min="11" max="11" width="9.109375" style="164"/>
    <col min="12" max="12" width="9.109375" style="10"/>
    <col min="13" max="13" width="7.44140625" style="164" bestFit="1" customWidth="1"/>
    <col min="14" max="16384" width="9.109375" style="164"/>
  </cols>
  <sheetData>
    <row r="1" spans="1:12" x14ac:dyDescent="0.3">
      <c r="A1" s="255" t="s">
        <v>184</v>
      </c>
      <c r="B1" s="255"/>
      <c r="C1" s="255"/>
      <c r="D1" s="255"/>
      <c r="E1" s="255"/>
      <c r="F1" s="255"/>
      <c r="G1" s="255"/>
      <c r="H1" s="255"/>
      <c r="I1" s="255"/>
    </row>
    <row r="2" spans="1:12" x14ac:dyDescent="0.3">
      <c r="A2" s="255" t="s">
        <v>584</v>
      </c>
      <c r="B2" s="255"/>
      <c r="C2" s="255"/>
      <c r="D2" s="255"/>
      <c r="E2" s="255"/>
      <c r="F2" s="255"/>
      <c r="G2" s="255"/>
      <c r="H2" s="255"/>
      <c r="I2" s="255"/>
    </row>
    <row r="3" spans="1:12" x14ac:dyDescent="0.3">
      <c r="A3" s="255" t="s">
        <v>585</v>
      </c>
      <c r="B3" s="255"/>
      <c r="C3" s="255"/>
      <c r="D3" s="255"/>
      <c r="E3" s="255"/>
      <c r="F3" s="255"/>
      <c r="G3" s="255"/>
      <c r="H3" s="255"/>
      <c r="I3" s="255"/>
    </row>
    <row r="4" spans="1:12" ht="6.75" customHeight="1" x14ac:dyDescent="0.3">
      <c r="A4" s="160"/>
      <c r="B4" s="160"/>
      <c r="C4" s="160"/>
      <c r="D4" s="160"/>
      <c r="E4" s="160"/>
      <c r="F4" s="160"/>
      <c r="G4" s="160"/>
      <c r="H4" s="160"/>
      <c r="I4" s="179"/>
    </row>
    <row r="5" spans="1:12" x14ac:dyDescent="0.3">
      <c r="B5" s="162" t="s">
        <v>586</v>
      </c>
      <c r="C5" s="162"/>
      <c r="D5" s="161" t="s">
        <v>587</v>
      </c>
      <c r="E5" s="162"/>
      <c r="F5" s="161" t="s">
        <v>588</v>
      </c>
      <c r="G5" s="162"/>
      <c r="H5" s="161" t="s">
        <v>589</v>
      </c>
    </row>
    <row r="6" spans="1:12" ht="6.6" customHeight="1" x14ac:dyDescent="0.3">
      <c r="D6" s="163"/>
      <c r="F6" s="163"/>
    </row>
    <row r="7" spans="1:12" s="183" customFormat="1" ht="26.4" x14ac:dyDescent="0.25">
      <c r="A7" s="181" t="s">
        <v>590</v>
      </c>
      <c r="B7" s="166"/>
      <c r="C7" s="166"/>
      <c r="D7" s="165" t="s">
        <v>591</v>
      </c>
      <c r="E7" s="166"/>
      <c r="F7" s="166" t="s">
        <v>592</v>
      </c>
      <c r="G7" s="166"/>
      <c r="H7" s="165" t="s">
        <v>593</v>
      </c>
      <c r="I7" s="182"/>
    </row>
    <row r="8" spans="1:12" s="162" customFormat="1" ht="13.2" x14ac:dyDescent="0.25">
      <c r="A8" s="184" t="s">
        <v>594</v>
      </c>
      <c r="B8" s="162" t="s">
        <v>595</v>
      </c>
      <c r="D8" s="167" t="s">
        <v>596</v>
      </c>
      <c r="F8" s="167" t="s">
        <v>596</v>
      </c>
      <c r="H8" s="167" t="s">
        <v>596</v>
      </c>
      <c r="I8" s="185"/>
    </row>
    <row r="9" spans="1:12" ht="6.75" customHeight="1" x14ac:dyDescent="0.3">
      <c r="A9" s="160"/>
      <c r="D9" s="168"/>
      <c r="F9" s="163"/>
    </row>
    <row r="10" spans="1:12" x14ac:dyDescent="0.3">
      <c r="A10" s="160"/>
      <c r="B10" s="171" t="s">
        <v>597</v>
      </c>
      <c r="D10" s="163"/>
      <c r="F10" s="163"/>
    </row>
    <row r="11" spans="1:12" ht="13.2" x14ac:dyDescent="0.25">
      <c r="A11" s="160">
        <v>1</v>
      </c>
      <c r="B11" s="164" t="s">
        <v>598</v>
      </c>
      <c r="D11" s="168">
        <v>508304</v>
      </c>
      <c r="E11" s="168"/>
      <c r="F11" s="168">
        <v>3775799</v>
      </c>
      <c r="G11" s="168"/>
      <c r="H11" s="168">
        <v>4284103</v>
      </c>
      <c r="I11" s="169"/>
      <c r="L11" s="164"/>
    </row>
    <row r="12" spans="1:12" ht="13.2" x14ac:dyDescent="0.25">
      <c r="A12" s="160">
        <v>2</v>
      </c>
      <c r="B12" s="164" t="s">
        <v>599</v>
      </c>
      <c r="D12" s="168">
        <v>2172514</v>
      </c>
      <c r="E12" s="168"/>
      <c r="F12" s="168">
        <v>371443</v>
      </c>
      <c r="G12" s="168"/>
      <c r="H12" s="168">
        <v>2543957</v>
      </c>
      <c r="I12" s="169"/>
      <c r="L12" s="164"/>
    </row>
    <row r="13" spans="1:12" ht="13.2" x14ac:dyDescent="0.25">
      <c r="A13" s="160">
        <v>3</v>
      </c>
      <c r="B13" s="164" t="s">
        <v>600</v>
      </c>
      <c r="D13" s="168">
        <v>799000</v>
      </c>
      <c r="E13" s="168"/>
      <c r="F13" s="168">
        <v>69914</v>
      </c>
      <c r="G13" s="168"/>
      <c r="H13" s="168">
        <v>868914</v>
      </c>
      <c r="I13" s="169"/>
      <c r="L13" s="164"/>
    </row>
    <row r="14" spans="1:12" ht="13.2" x14ac:dyDescent="0.25">
      <c r="A14" s="160">
        <v>4</v>
      </c>
      <c r="B14" s="164" t="s">
        <v>601</v>
      </c>
      <c r="D14" s="168" t="s">
        <v>602</v>
      </c>
      <c r="E14" s="168"/>
      <c r="F14" s="168" t="s">
        <v>602</v>
      </c>
      <c r="G14" s="168"/>
      <c r="H14" s="168" t="s">
        <v>602</v>
      </c>
      <c r="I14" s="169"/>
      <c r="L14" s="164"/>
    </row>
    <row r="15" spans="1:12" ht="13.2" x14ac:dyDescent="0.25">
      <c r="A15" s="160">
        <v>5</v>
      </c>
      <c r="B15" s="164" t="s">
        <v>603</v>
      </c>
      <c r="D15" s="168" t="s">
        <v>602</v>
      </c>
      <c r="E15" s="168"/>
      <c r="F15" s="168" t="s">
        <v>602</v>
      </c>
      <c r="G15" s="168"/>
      <c r="H15" s="168" t="s">
        <v>602</v>
      </c>
      <c r="I15" s="169"/>
      <c r="L15" s="164"/>
    </row>
    <row r="16" spans="1:12" ht="13.2" x14ac:dyDescent="0.25">
      <c r="A16" s="160">
        <v>6</v>
      </c>
      <c r="B16" s="164" t="s">
        <v>604</v>
      </c>
      <c r="D16" s="168">
        <v>107</v>
      </c>
      <c r="E16" s="168"/>
      <c r="F16" s="168">
        <v>1985</v>
      </c>
      <c r="G16" s="168"/>
      <c r="H16" s="168">
        <v>2092</v>
      </c>
      <c r="I16" s="169"/>
      <c r="L16" s="164"/>
    </row>
    <row r="17" spans="1:9" s="164" customFormat="1" ht="13.2" x14ac:dyDescent="0.25">
      <c r="A17" s="160">
        <v>7</v>
      </c>
      <c r="B17" s="164" t="s">
        <v>605</v>
      </c>
      <c r="D17" s="168">
        <v>4767039</v>
      </c>
      <c r="E17" s="168"/>
      <c r="F17" s="168">
        <v>-171315</v>
      </c>
      <c r="G17" s="168"/>
      <c r="H17" s="168">
        <v>4595724</v>
      </c>
      <c r="I17" s="169"/>
    </row>
    <row r="18" spans="1:9" s="164" customFormat="1" ht="13.2" x14ac:dyDescent="0.25">
      <c r="A18" s="160">
        <v>8</v>
      </c>
      <c r="B18" s="164" t="s">
        <v>606</v>
      </c>
      <c r="D18" s="168" t="s">
        <v>602</v>
      </c>
      <c r="E18" s="168"/>
      <c r="F18" s="168" t="s">
        <v>602</v>
      </c>
      <c r="G18" s="168"/>
      <c r="H18" s="168" t="s">
        <v>602</v>
      </c>
      <c r="I18" s="169"/>
    </row>
    <row r="19" spans="1:9" s="164" customFormat="1" ht="13.2" x14ac:dyDescent="0.25">
      <c r="A19" s="160">
        <v>9</v>
      </c>
      <c r="B19" s="164" t="s">
        <v>607</v>
      </c>
      <c r="D19" s="168" t="s">
        <v>602</v>
      </c>
      <c r="E19" s="168"/>
      <c r="F19" s="168" t="s">
        <v>602</v>
      </c>
      <c r="G19" s="168"/>
      <c r="H19" s="168" t="s">
        <v>602</v>
      </c>
      <c r="I19" s="169"/>
    </row>
    <row r="20" spans="1:9" s="164" customFormat="1" ht="13.2" x14ac:dyDescent="0.25">
      <c r="A20" s="160"/>
      <c r="D20" s="168"/>
      <c r="E20" s="168"/>
      <c r="F20" s="168"/>
      <c r="G20" s="168"/>
      <c r="H20" s="168"/>
      <c r="I20" s="169"/>
    </row>
    <row r="21" spans="1:9" s="164" customFormat="1" ht="13.2" x14ac:dyDescent="0.25">
      <c r="A21" s="160">
        <v>10</v>
      </c>
      <c r="B21" s="164" t="s">
        <v>608</v>
      </c>
      <c r="D21" s="170">
        <v>8246964</v>
      </c>
      <c r="E21" s="168"/>
      <c r="F21" s="170">
        <v>4047826</v>
      </c>
      <c r="G21" s="168"/>
      <c r="H21" s="170">
        <v>12294790</v>
      </c>
      <c r="I21" s="169"/>
    </row>
    <row r="22" spans="1:9" s="164" customFormat="1" ht="13.2" x14ac:dyDescent="0.25">
      <c r="A22" s="160"/>
      <c r="D22" s="168"/>
      <c r="E22" s="168"/>
      <c r="F22" s="168"/>
      <c r="G22" s="168"/>
      <c r="H22" s="168"/>
      <c r="I22" s="169"/>
    </row>
    <row r="23" spans="1:9" s="164" customFormat="1" ht="13.2" x14ac:dyDescent="0.25">
      <c r="A23" s="160"/>
      <c r="B23" s="171" t="s">
        <v>609</v>
      </c>
      <c r="D23" s="168"/>
      <c r="E23" s="168"/>
      <c r="F23" s="168"/>
      <c r="G23" s="168"/>
      <c r="H23" s="168"/>
      <c r="I23" s="169"/>
    </row>
    <row r="24" spans="1:9" s="164" customFormat="1" ht="13.2" x14ac:dyDescent="0.25">
      <c r="A24" s="160">
        <v>11</v>
      </c>
      <c r="B24" s="164" t="s">
        <v>610</v>
      </c>
      <c r="D24" s="168">
        <v>1680948</v>
      </c>
      <c r="E24" s="168"/>
      <c r="F24" s="168">
        <v>286180</v>
      </c>
      <c r="G24" s="168"/>
      <c r="H24" s="168">
        <v>1967128</v>
      </c>
      <c r="I24" s="169"/>
    </row>
    <row r="25" spans="1:9" s="164" customFormat="1" ht="13.2" x14ac:dyDescent="0.25">
      <c r="A25" s="160">
        <v>12</v>
      </c>
      <c r="B25" s="164" t="s">
        <v>611</v>
      </c>
      <c r="D25" s="168">
        <v>116330</v>
      </c>
      <c r="E25" s="168"/>
      <c r="F25" s="168">
        <v>259842</v>
      </c>
      <c r="G25" s="168"/>
      <c r="H25" s="168">
        <v>376172</v>
      </c>
      <c r="I25" s="169"/>
    </row>
    <row r="26" spans="1:9" s="164" customFormat="1" ht="13.2" x14ac:dyDescent="0.25">
      <c r="A26" s="160">
        <v>13</v>
      </c>
      <c r="B26" s="164" t="s">
        <v>612</v>
      </c>
      <c r="D26" s="168">
        <v>2419657</v>
      </c>
      <c r="E26" s="168"/>
      <c r="F26" s="168">
        <v>865341</v>
      </c>
      <c r="G26" s="168"/>
      <c r="H26" s="168">
        <v>3284998</v>
      </c>
      <c r="I26" s="169"/>
    </row>
    <row r="27" spans="1:9" s="164" customFormat="1" ht="13.2" x14ac:dyDescent="0.25">
      <c r="A27" s="160">
        <v>14</v>
      </c>
      <c r="B27" s="164" t="s">
        <v>613</v>
      </c>
      <c r="D27" s="168">
        <v>1227647</v>
      </c>
      <c r="E27" s="168"/>
      <c r="F27" s="168">
        <v>1044204</v>
      </c>
      <c r="G27" s="168"/>
      <c r="H27" s="168">
        <v>2271851</v>
      </c>
      <c r="I27" s="169"/>
    </row>
    <row r="28" spans="1:9" s="164" customFormat="1" ht="13.2" x14ac:dyDescent="0.25">
      <c r="A28" s="160">
        <v>15</v>
      </c>
      <c r="B28" s="164" t="s">
        <v>614</v>
      </c>
      <c r="D28" s="168">
        <v>638150</v>
      </c>
      <c r="E28" s="168"/>
      <c r="F28" s="168">
        <v>363406</v>
      </c>
      <c r="G28" s="168"/>
      <c r="H28" s="168">
        <v>1001556</v>
      </c>
      <c r="I28" s="169"/>
    </row>
    <row r="29" spans="1:9" s="164" customFormat="1" ht="13.2" x14ac:dyDescent="0.25">
      <c r="A29" s="160">
        <v>16</v>
      </c>
      <c r="B29" s="164" t="s">
        <v>615</v>
      </c>
      <c r="D29" s="168" t="s">
        <v>602</v>
      </c>
      <c r="E29" s="168"/>
      <c r="F29" s="168" t="s">
        <v>602</v>
      </c>
      <c r="G29" s="168"/>
      <c r="H29" s="168" t="s">
        <v>602</v>
      </c>
      <c r="I29" s="169"/>
    </row>
    <row r="30" spans="1:9" s="164" customFormat="1" ht="13.2" x14ac:dyDescent="0.25">
      <c r="A30" s="160"/>
      <c r="D30" s="168"/>
      <c r="E30" s="168"/>
      <c r="F30" s="168"/>
      <c r="G30" s="168"/>
      <c r="H30" s="168"/>
      <c r="I30" s="169"/>
    </row>
    <row r="31" spans="1:9" s="164" customFormat="1" ht="13.2" x14ac:dyDescent="0.25">
      <c r="A31" s="160">
        <v>17</v>
      </c>
      <c r="B31" s="164" t="s">
        <v>616</v>
      </c>
      <c r="D31" s="170">
        <v>6082732</v>
      </c>
      <c r="E31" s="168"/>
      <c r="F31" s="170">
        <v>2818973</v>
      </c>
      <c r="G31" s="168"/>
      <c r="H31" s="170">
        <v>8901705</v>
      </c>
      <c r="I31" s="169"/>
    </row>
    <row r="32" spans="1:9" s="164" customFormat="1" ht="13.2" x14ac:dyDescent="0.25">
      <c r="A32" s="160"/>
      <c r="D32" s="168"/>
      <c r="E32" s="168"/>
      <c r="F32" s="168"/>
      <c r="G32" s="168"/>
      <c r="H32" s="168"/>
      <c r="I32" s="169"/>
    </row>
    <row r="33" spans="1:9" s="164" customFormat="1" ht="13.2" x14ac:dyDescent="0.25">
      <c r="A33" s="160">
        <v>18</v>
      </c>
      <c r="B33" s="164" t="s">
        <v>617</v>
      </c>
      <c r="D33" s="172">
        <v>14329696</v>
      </c>
      <c r="E33" s="168"/>
      <c r="F33" s="172">
        <v>6866799</v>
      </c>
      <c r="G33" s="168"/>
      <c r="H33" s="172">
        <v>21196495</v>
      </c>
      <c r="I33" s="169"/>
    </row>
    <row r="34" spans="1:9" s="164" customFormat="1" ht="13.2" x14ac:dyDescent="0.25">
      <c r="A34" s="160"/>
      <c r="D34" s="168"/>
      <c r="E34" s="168"/>
      <c r="F34" s="168"/>
      <c r="G34" s="168"/>
      <c r="H34" s="168"/>
      <c r="I34" s="169"/>
    </row>
    <row r="35" spans="1:9" s="164" customFormat="1" ht="13.2" x14ac:dyDescent="0.25">
      <c r="A35" s="160"/>
      <c r="B35" s="171" t="s">
        <v>618</v>
      </c>
      <c r="D35" s="168"/>
      <c r="E35" s="168"/>
      <c r="F35" s="168"/>
      <c r="G35" s="168"/>
      <c r="H35" s="168"/>
      <c r="I35" s="169"/>
    </row>
    <row r="36" spans="1:9" s="164" customFormat="1" ht="13.2" x14ac:dyDescent="0.25">
      <c r="A36" s="160">
        <v>19</v>
      </c>
      <c r="B36" s="164" t="s">
        <v>619</v>
      </c>
      <c r="D36" s="168" t="s">
        <v>602</v>
      </c>
      <c r="E36" s="168"/>
      <c r="F36" s="168" t="s">
        <v>602</v>
      </c>
      <c r="G36" s="168"/>
      <c r="H36" s="168" t="s">
        <v>602</v>
      </c>
      <c r="I36" s="169"/>
    </row>
    <row r="37" spans="1:9" s="164" customFormat="1" ht="13.2" x14ac:dyDescent="0.25">
      <c r="A37" s="160">
        <v>20</v>
      </c>
      <c r="B37" s="164" t="s">
        <v>620</v>
      </c>
      <c r="D37" s="168" t="s">
        <v>602</v>
      </c>
      <c r="E37" s="168"/>
      <c r="F37" s="168" t="s">
        <v>602</v>
      </c>
      <c r="G37" s="168"/>
      <c r="H37" s="168" t="s">
        <v>602</v>
      </c>
      <c r="I37" s="169"/>
    </row>
    <row r="38" spans="1:9" s="164" customFormat="1" ht="13.2" x14ac:dyDescent="0.25">
      <c r="A38" s="160">
        <v>21</v>
      </c>
      <c r="B38" s="164" t="s">
        <v>621</v>
      </c>
      <c r="D38" s="168" t="s">
        <v>602</v>
      </c>
      <c r="E38" s="168"/>
      <c r="F38" s="168" t="s">
        <v>602</v>
      </c>
      <c r="G38" s="168"/>
      <c r="H38" s="168" t="s">
        <v>602</v>
      </c>
      <c r="I38" s="169"/>
    </row>
    <row r="39" spans="1:9" s="164" customFormat="1" ht="13.2" x14ac:dyDescent="0.25">
      <c r="A39" s="160">
        <v>22</v>
      </c>
      <c r="B39" s="164" t="s">
        <v>622</v>
      </c>
      <c r="D39" s="168" t="s">
        <v>602</v>
      </c>
      <c r="E39" s="168"/>
      <c r="F39" s="168" t="s">
        <v>602</v>
      </c>
      <c r="G39" s="168"/>
      <c r="H39" s="168" t="s">
        <v>602</v>
      </c>
      <c r="I39" s="169"/>
    </row>
    <row r="40" spans="1:9" s="164" customFormat="1" ht="13.2" x14ac:dyDescent="0.25">
      <c r="A40" s="160">
        <v>23</v>
      </c>
      <c r="B40" s="164" t="s">
        <v>623</v>
      </c>
      <c r="D40" s="168" t="s">
        <v>602</v>
      </c>
      <c r="E40" s="168"/>
      <c r="F40" s="168" t="s">
        <v>602</v>
      </c>
      <c r="G40" s="168"/>
      <c r="H40" s="168" t="s">
        <v>602</v>
      </c>
      <c r="I40" s="169"/>
    </row>
    <row r="41" spans="1:9" s="164" customFormat="1" ht="13.2" x14ac:dyDescent="0.25">
      <c r="A41" s="160">
        <v>24</v>
      </c>
      <c r="B41" s="164" t="s">
        <v>624</v>
      </c>
      <c r="D41" s="168" t="s">
        <v>602</v>
      </c>
      <c r="E41" s="168"/>
      <c r="F41" s="168" t="s">
        <v>602</v>
      </c>
      <c r="G41" s="168"/>
      <c r="H41" s="168" t="s">
        <v>602</v>
      </c>
      <c r="I41" s="169"/>
    </row>
    <row r="42" spans="1:9" s="164" customFormat="1" ht="13.2" x14ac:dyDescent="0.25">
      <c r="A42" s="160">
        <v>25</v>
      </c>
      <c r="B42" s="164" t="s">
        <v>625</v>
      </c>
      <c r="D42" s="168" t="s">
        <v>602</v>
      </c>
      <c r="E42" s="168"/>
      <c r="F42" s="168" t="s">
        <v>602</v>
      </c>
      <c r="G42" s="168"/>
      <c r="H42" s="168" t="s">
        <v>602</v>
      </c>
      <c r="I42" s="169"/>
    </row>
    <row r="43" spans="1:9" s="164" customFormat="1" ht="13.2" x14ac:dyDescent="0.25">
      <c r="A43" s="160">
        <v>26</v>
      </c>
      <c r="B43" s="164" t="s">
        <v>626</v>
      </c>
      <c r="D43" s="168" t="s">
        <v>602</v>
      </c>
      <c r="E43" s="168"/>
      <c r="F43" s="168" t="s">
        <v>602</v>
      </c>
      <c r="G43" s="168"/>
      <c r="H43" s="168" t="s">
        <v>602</v>
      </c>
      <c r="I43" s="169"/>
    </row>
    <row r="44" spans="1:9" s="164" customFormat="1" ht="13.2" x14ac:dyDescent="0.25">
      <c r="A44" s="160">
        <v>27</v>
      </c>
      <c r="B44" s="164" t="s">
        <v>627</v>
      </c>
      <c r="D44" s="168" t="s">
        <v>602</v>
      </c>
      <c r="E44" s="168"/>
      <c r="F44" s="168" t="s">
        <v>602</v>
      </c>
      <c r="G44" s="168"/>
      <c r="H44" s="168" t="s">
        <v>602</v>
      </c>
      <c r="I44" s="169"/>
    </row>
    <row r="45" spans="1:9" s="164" customFormat="1" ht="13.2" x14ac:dyDescent="0.25">
      <c r="A45" s="160"/>
      <c r="D45" s="168"/>
      <c r="E45" s="168"/>
      <c r="F45" s="173"/>
      <c r="G45" s="168"/>
      <c r="H45" s="174"/>
      <c r="I45" s="169"/>
    </row>
    <row r="46" spans="1:9" s="164" customFormat="1" ht="13.2" x14ac:dyDescent="0.25">
      <c r="A46" s="160">
        <v>28</v>
      </c>
      <c r="B46" s="164" t="s">
        <v>608</v>
      </c>
      <c r="D46" s="170">
        <v>0</v>
      </c>
      <c r="E46" s="168"/>
      <c r="F46" s="170">
        <v>0</v>
      </c>
      <c r="G46" s="168"/>
      <c r="H46" s="175">
        <v>0</v>
      </c>
      <c r="I46" s="176"/>
    </row>
    <row r="47" spans="1:9" s="164" customFormat="1" ht="13.2" x14ac:dyDescent="0.25">
      <c r="A47" s="160"/>
      <c r="D47" s="168"/>
      <c r="E47" s="168"/>
      <c r="F47" s="168"/>
      <c r="G47" s="168"/>
      <c r="H47" s="169"/>
      <c r="I47" s="169"/>
    </row>
    <row r="48" spans="1:9" s="164" customFormat="1" ht="13.2" x14ac:dyDescent="0.25">
      <c r="A48" s="160"/>
      <c r="B48" s="171" t="s">
        <v>628</v>
      </c>
      <c r="D48" s="168"/>
      <c r="E48" s="168"/>
      <c r="F48" s="168"/>
      <c r="G48" s="168"/>
      <c r="H48" s="168"/>
      <c r="I48" s="169"/>
    </row>
    <row r="49" spans="1:9" s="164" customFormat="1" ht="13.2" x14ac:dyDescent="0.25">
      <c r="A49" s="160">
        <v>29</v>
      </c>
      <c r="B49" s="164" t="s">
        <v>629</v>
      </c>
      <c r="D49" s="168" t="s">
        <v>602</v>
      </c>
      <c r="E49" s="168"/>
      <c r="F49" s="168" t="s">
        <v>602</v>
      </c>
      <c r="G49" s="168"/>
      <c r="H49" s="168" t="s">
        <v>602</v>
      </c>
      <c r="I49" s="169"/>
    </row>
    <row r="50" spans="1:9" s="164" customFormat="1" ht="13.2" x14ac:dyDescent="0.25">
      <c r="A50" s="160">
        <v>30</v>
      </c>
      <c r="B50" s="164" t="s">
        <v>630</v>
      </c>
      <c r="D50" s="168" t="s">
        <v>602</v>
      </c>
      <c r="E50" s="168"/>
      <c r="F50" s="168" t="s">
        <v>602</v>
      </c>
      <c r="G50" s="168"/>
      <c r="H50" s="168" t="s">
        <v>602</v>
      </c>
      <c r="I50" s="169"/>
    </row>
    <row r="51" spans="1:9" s="164" customFormat="1" ht="13.2" x14ac:dyDescent="0.25">
      <c r="A51" s="160">
        <v>31</v>
      </c>
      <c r="B51" s="164" t="s">
        <v>631</v>
      </c>
      <c r="D51" s="168" t="s">
        <v>602</v>
      </c>
      <c r="E51" s="168"/>
      <c r="F51" s="168" t="s">
        <v>602</v>
      </c>
      <c r="G51" s="168"/>
      <c r="H51" s="168" t="s">
        <v>602</v>
      </c>
      <c r="I51" s="169"/>
    </row>
    <row r="52" spans="1:9" s="164" customFormat="1" ht="13.2" x14ac:dyDescent="0.25">
      <c r="A52" s="160">
        <v>32</v>
      </c>
      <c r="B52" s="164" t="s">
        <v>632</v>
      </c>
      <c r="D52" s="168" t="s">
        <v>602</v>
      </c>
      <c r="E52" s="168"/>
      <c r="F52" s="168" t="s">
        <v>602</v>
      </c>
      <c r="G52" s="168"/>
      <c r="H52" s="168" t="s">
        <v>602</v>
      </c>
      <c r="I52" s="169"/>
    </row>
    <row r="53" spans="1:9" s="164" customFormat="1" ht="13.2" x14ac:dyDescent="0.25">
      <c r="A53" s="160">
        <v>33</v>
      </c>
      <c r="B53" s="164" t="s">
        <v>633</v>
      </c>
      <c r="D53" s="168" t="s">
        <v>602</v>
      </c>
      <c r="E53" s="168"/>
      <c r="F53" s="168" t="s">
        <v>602</v>
      </c>
      <c r="G53" s="168"/>
      <c r="H53" s="168" t="s">
        <v>602</v>
      </c>
      <c r="I53" s="169"/>
    </row>
    <row r="54" spans="1:9" s="164" customFormat="1" ht="13.2" x14ac:dyDescent="0.25">
      <c r="A54" s="160"/>
      <c r="D54" s="168"/>
      <c r="E54" s="168"/>
      <c r="F54" s="168"/>
      <c r="G54" s="168"/>
      <c r="H54" s="168"/>
      <c r="I54" s="169"/>
    </row>
    <row r="55" spans="1:9" s="164" customFormat="1" ht="13.2" x14ac:dyDescent="0.25">
      <c r="A55" s="160">
        <v>34</v>
      </c>
      <c r="B55" s="164" t="s">
        <v>616</v>
      </c>
      <c r="D55" s="170">
        <v>0</v>
      </c>
      <c r="E55" s="168"/>
      <c r="F55" s="170">
        <v>0</v>
      </c>
      <c r="G55" s="168"/>
      <c r="H55" s="170">
        <v>0</v>
      </c>
      <c r="I55" s="169"/>
    </row>
    <row r="56" spans="1:9" s="164" customFormat="1" ht="13.2" x14ac:dyDescent="0.25">
      <c r="A56" s="160"/>
      <c r="D56" s="168"/>
      <c r="E56" s="168"/>
      <c r="F56" s="168"/>
      <c r="G56" s="168"/>
      <c r="H56" s="168"/>
      <c r="I56" s="169"/>
    </row>
    <row r="57" spans="1:9" s="164" customFormat="1" ht="13.2" x14ac:dyDescent="0.25">
      <c r="A57" s="160">
        <v>35</v>
      </c>
      <c r="B57" s="164" t="s">
        <v>634</v>
      </c>
      <c r="D57" s="172">
        <v>0</v>
      </c>
      <c r="E57" s="168"/>
      <c r="F57" s="172">
        <v>0</v>
      </c>
      <c r="G57" s="168"/>
      <c r="H57" s="177">
        <v>0</v>
      </c>
      <c r="I57" s="176"/>
    </row>
    <row r="58" spans="1:9" s="164" customFormat="1" ht="13.2" x14ac:dyDescent="0.25">
      <c r="A58" s="160"/>
      <c r="D58" s="168"/>
      <c r="E58" s="168"/>
      <c r="F58" s="168"/>
      <c r="G58" s="168"/>
      <c r="H58" s="168"/>
      <c r="I58" s="169"/>
    </row>
    <row r="59" spans="1:9" s="164" customFormat="1" ht="13.2" x14ac:dyDescent="0.25">
      <c r="A59" s="160"/>
      <c r="B59" s="171" t="s">
        <v>635</v>
      </c>
      <c r="D59" s="168"/>
      <c r="E59" s="168"/>
      <c r="F59" s="168"/>
      <c r="G59" s="168"/>
      <c r="H59" s="168"/>
      <c r="I59" s="169"/>
    </row>
    <row r="60" spans="1:9" s="164" customFormat="1" ht="13.2" x14ac:dyDescent="0.25">
      <c r="A60" s="160">
        <v>36</v>
      </c>
      <c r="B60" s="164" t="s">
        <v>636</v>
      </c>
      <c r="D60" s="168" t="s">
        <v>602</v>
      </c>
      <c r="E60" s="168"/>
      <c r="F60" s="168" t="s">
        <v>602</v>
      </c>
      <c r="G60" s="168"/>
      <c r="H60" s="168" t="s">
        <v>602</v>
      </c>
      <c r="I60" s="169"/>
    </row>
    <row r="61" spans="1:9" s="164" customFormat="1" ht="13.2" x14ac:dyDescent="0.25">
      <c r="A61" s="160">
        <v>37</v>
      </c>
      <c r="B61" s="164" t="s">
        <v>637</v>
      </c>
      <c r="D61" s="168" t="s">
        <v>602</v>
      </c>
      <c r="E61" s="168"/>
      <c r="F61" s="168" t="s">
        <v>602</v>
      </c>
      <c r="G61" s="168"/>
      <c r="H61" s="168" t="s">
        <v>602</v>
      </c>
      <c r="I61" s="169"/>
    </row>
    <row r="62" spans="1:9" s="164" customFormat="1" ht="13.2" x14ac:dyDescent="0.25">
      <c r="A62" s="160">
        <v>38</v>
      </c>
      <c r="B62" s="164" t="s">
        <v>638</v>
      </c>
      <c r="D62" s="168" t="s">
        <v>602</v>
      </c>
      <c r="E62" s="168"/>
      <c r="F62" s="168" t="s">
        <v>602</v>
      </c>
      <c r="G62" s="168"/>
      <c r="H62" s="168" t="s">
        <v>602</v>
      </c>
      <c r="I62" s="169"/>
    </row>
    <row r="63" spans="1:9" s="164" customFormat="1" ht="13.2" x14ac:dyDescent="0.25">
      <c r="A63" s="160">
        <v>39</v>
      </c>
      <c r="B63" s="164" t="s">
        <v>639</v>
      </c>
      <c r="D63" s="168" t="s">
        <v>602</v>
      </c>
      <c r="E63" s="168"/>
      <c r="F63" s="168" t="s">
        <v>602</v>
      </c>
      <c r="G63" s="168"/>
      <c r="H63" s="168" t="s">
        <v>602</v>
      </c>
      <c r="I63" s="169"/>
    </row>
    <row r="64" spans="1:9" s="164" customFormat="1" ht="13.2" x14ac:dyDescent="0.25">
      <c r="A64" s="160">
        <v>40</v>
      </c>
      <c r="B64" s="164" t="s">
        <v>640</v>
      </c>
      <c r="D64" s="168" t="s">
        <v>602</v>
      </c>
      <c r="E64" s="168"/>
      <c r="F64" s="168" t="s">
        <v>602</v>
      </c>
      <c r="G64" s="168"/>
      <c r="H64" s="168" t="s">
        <v>602</v>
      </c>
      <c r="I64" s="169"/>
    </row>
    <row r="65" spans="1:9" s="164" customFormat="1" ht="13.2" x14ac:dyDescent="0.25">
      <c r="A65" s="160">
        <v>41</v>
      </c>
      <c r="B65" s="164" t="s">
        <v>641</v>
      </c>
      <c r="D65" s="168" t="s">
        <v>602</v>
      </c>
      <c r="E65" s="168"/>
      <c r="F65" s="168" t="s">
        <v>602</v>
      </c>
      <c r="G65" s="168"/>
      <c r="H65" s="168" t="s">
        <v>602</v>
      </c>
      <c r="I65" s="169"/>
    </row>
    <row r="66" spans="1:9" s="164" customFormat="1" ht="13.2" x14ac:dyDescent="0.25">
      <c r="A66" s="160"/>
      <c r="D66" s="168"/>
      <c r="E66" s="168"/>
      <c r="F66" s="168"/>
      <c r="G66" s="168"/>
      <c r="H66" s="168"/>
      <c r="I66" s="169"/>
    </row>
    <row r="67" spans="1:9" s="164" customFormat="1" ht="13.2" x14ac:dyDescent="0.25">
      <c r="A67" s="160">
        <v>42</v>
      </c>
      <c r="B67" s="164" t="s">
        <v>608</v>
      </c>
      <c r="D67" s="170">
        <v>0</v>
      </c>
      <c r="E67" s="168"/>
      <c r="F67" s="170">
        <v>0</v>
      </c>
      <c r="G67" s="168"/>
      <c r="H67" s="170">
        <v>0</v>
      </c>
      <c r="I67" s="169"/>
    </row>
    <row r="68" spans="1:9" s="164" customFormat="1" ht="13.2" x14ac:dyDescent="0.25">
      <c r="A68" s="160"/>
      <c r="D68" s="168"/>
      <c r="E68" s="168"/>
      <c r="F68" s="168"/>
      <c r="G68" s="168"/>
      <c r="H68" s="168"/>
      <c r="I68" s="169"/>
    </row>
    <row r="69" spans="1:9" s="164" customFormat="1" ht="13.2" x14ac:dyDescent="0.25">
      <c r="A69" s="160"/>
      <c r="B69" s="171" t="s">
        <v>642</v>
      </c>
      <c r="D69" s="168"/>
      <c r="E69" s="168"/>
      <c r="F69" s="168"/>
      <c r="G69" s="168"/>
      <c r="H69" s="168"/>
      <c r="I69" s="169"/>
    </row>
    <row r="70" spans="1:9" s="164" customFormat="1" ht="13.2" x14ac:dyDescent="0.25">
      <c r="A70" s="160">
        <v>43</v>
      </c>
      <c r="B70" s="164" t="s">
        <v>643</v>
      </c>
      <c r="D70" s="168" t="s">
        <v>602</v>
      </c>
      <c r="E70" s="168"/>
      <c r="F70" s="168" t="s">
        <v>602</v>
      </c>
      <c r="G70" s="168"/>
      <c r="H70" s="168" t="s">
        <v>602</v>
      </c>
      <c r="I70" s="169"/>
    </row>
    <row r="71" spans="1:9" s="164" customFormat="1" ht="13.2" x14ac:dyDescent="0.25">
      <c r="A71" s="160">
        <v>44</v>
      </c>
      <c r="B71" s="164" t="s">
        <v>644</v>
      </c>
      <c r="D71" s="168" t="s">
        <v>602</v>
      </c>
      <c r="E71" s="168"/>
      <c r="F71" s="168" t="s">
        <v>602</v>
      </c>
      <c r="G71" s="168"/>
      <c r="H71" s="168" t="s">
        <v>602</v>
      </c>
      <c r="I71" s="169"/>
    </row>
    <row r="72" spans="1:9" s="164" customFormat="1" ht="13.2" x14ac:dyDescent="0.25">
      <c r="A72" s="160">
        <v>45</v>
      </c>
      <c r="B72" s="164" t="s">
        <v>645</v>
      </c>
      <c r="D72" s="168" t="s">
        <v>602</v>
      </c>
      <c r="E72" s="168"/>
      <c r="F72" s="168" t="s">
        <v>602</v>
      </c>
      <c r="G72" s="168"/>
      <c r="H72" s="168" t="s">
        <v>602</v>
      </c>
      <c r="I72" s="169"/>
    </row>
    <row r="73" spans="1:9" s="164" customFormat="1" ht="13.2" x14ac:dyDescent="0.25">
      <c r="A73" s="160">
        <v>46</v>
      </c>
      <c r="B73" s="164" t="s">
        <v>646</v>
      </c>
      <c r="D73" s="168" t="s">
        <v>602</v>
      </c>
      <c r="E73" s="168"/>
      <c r="F73" s="168" t="s">
        <v>602</v>
      </c>
      <c r="G73" s="168"/>
      <c r="H73" s="168" t="s">
        <v>602</v>
      </c>
      <c r="I73" s="169"/>
    </row>
    <row r="74" spans="1:9" s="164" customFormat="1" ht="13.2" x14ac:dyDescent="0.25">
      <c r="A74" s="160">
        <v>47</v>
      </c>
      <c r="B74" s="164" t="s">
        <v>647</v>
      </c>
      <c r="D74" s="168" t="s">
        <v>602</v>
      </c>
      <c r="E74" s="168"/>
      <c r="F74" s="168" t="s">
        <v>602</v>
      </c>
      <c r="G74" s="168"/>
      <c r="H74" s="168" t="s">
        <v>602</v>
      </c>
      <c r="I74" s="169"/>
    </row>
    <row r="75" spans="1:9" s="164" customFormat="1" ht="13.2" x14ac:dyDescent="0.25">
      <c r="A75" s="160"/>
      <c r="D75" s="168"/>
      <c r="E75" s="168"/>
      <c r="F75" s="168"/>
      <c r="G75" s="168"/>
      <c r="H75" s="168"/>
      <c r="I75" s="169"/>
    </row>
    <row r="76" spans="1:9" s="164" customFormat="1" ht="13.2" x14ac:dyDescent="0.25">
      <c r="A76" s="160">
        <v>48</v>
      </c>
      <c r="B76" s="164" t="s">
        <v>616</v>
      </c>
      <c r="D76" s="170">
        <v>0</v>
      </c>
      <c r="E76" s="168"/>
      <c r="F76" s="170">
        <v>0</v>
      </c>
      <c r="G76" s="168"/>
      <c r="H76" s="170">
        <v>0</v>
      </c>
      <c r="I76" s="169"/>
    </row>
    <row r="77" spans="1:9" s="164" customFormat="1" ht="13.2" x14ac:dyDescent="0.25">
      <c r="A77" s="160"/>
      <c r="D77" s="168"/>
      <c r="E77" s="168"/>
      <c r="F77" s="168"/>
      <c r="G77" s="168"/>
      <c r="H77" s="168"/>
      <c r="I77" s="169"/>
    </row>
    <row r="78" spans="1:9" s="164" customFormat="1" ht="13.2" x14ac:dyDescent="0.25">
      <c r="A78" s="160">
        <v>49</v>
      </c>
      <c r="B78" s="164" t="s">
        <v>648</v>
      </c>
      <c r="D78" s="172">
        <v>0</v>
      </c>
      <c r="E78" s="168"/>
      <c r="F78" s="172">
        <v>0</v>
      </c>
      <c r="G78" s="168"/>
      <c r="H78" s="172">
        <v>0</v>
      </c>
      <c r="I78" s="169"/>
    </row>
    <row r="79" spans="1:9" s="164" customFormat="1" ht="13.2" x14ac:dyDescent="0.25">
      <c r="A79" s="160"/>
      <c r="D79" s="168"/>
      <c r="E79" s="168"/>
      <c r="F79" s="168"/>
      <c r="G79" s="168"/>
      <c r="H79" s="168"/>
      <c r="I79" s="169"/>
    </row>
    <row r="80" spans="1:9" s="164" customFormat="1" ht="13.2" x14ac:dyDescent="0.25">
      <c r="A80" s="160"/>
      <c r="B80" s="171" t="s">
        <v>649</v>
      </c>
      <c r="D80" s="168"/>
      <c r="E80" s="168"/>
      <c r="F80" s="168"/>
      <c r="G80" s="168"/>
      <c r="H80" s="168"/>
      <c r="I80" s="169"/>
    </row>
    <row r="81" spans="1:9" s="164" customFormat="1" ht="13.2" x14ac:dyDescent="0.25">
      <c r="A81" s="160">
        <v>1</v>
      </c>
      <c r="B81" s="164" t="s">
        <v>650</v>
      </c>
      <c r="D81" s="168">
        <v>10871</v>
      </c>
      <c r="E81" s="168"/>
      <c r="F81" s="168" t="s">
        <v>602</v>
      </c>
      <c r="G81" s="168"/>
      <c r="H81" s="168">
        <v>10871</v>
      </c>
      <c r="I81" s="169"/>
    </row>
    <row r="82" spans="1:9" s="164" customFormat="1" ht="13.2" x14ac:dyDescent="0.25">
      <c r="A82" s="160">
        <v>2</v>
      </c>
      <c r="B82" s="164" t="s">
        <v>651</v>
      </c>
      <c r="D82" s="168" t="s">
        <v>602</v>
      </c>
      <c r="E82" s="168"/>
      <c r="F82" s="168" t="s">
        <v>602</v>
      </c>
      <c r="G82" s="168"/>
      <c r="H82" s="168" t="s">
        <v>602</v>
      </c>
      <c r="I82" s="169"/>
    </row>
    <row r="83" spans="1:9" s="164" customFormat="1" ht="13.2" x14ac:dyDescent="0.25">
      <c r="A83" s="160">
        <v>3</v>
      </c>
      <c r="B83" s="164" t="s">
        <v>652</v>
      </c>
      <c r="D83" s="168" t="s">
        <v>602</v>
      </c>
      <c r="E83" s="168"/>
      <c r="F83" s="168" t="s">
        <v>602</v>
      </c>
      <c r="G83" s="168"/>
      <c r="H83" s="168" t="s">
        <v>602</v>
      </c>
      <c r="I83" s="169"/>
    </row>
    <row r="84" spans="1:9" s="164" customFormat="1" ht="13.2" x14ac:dyDescent="0.25">
      <c r="A84" s="160">
        <v>4</v>
      </c>
      <c r="B84" s="164" t="s">
        <v>653</v>
      </c>
      <c r="D84" s="168" t="s">
        <v>602</v>
      </c>
      <c r="E84" s="168"/>
      <c r="F84" s="168" t="s">
        <v>602</v>
      </c>
      <c r="G84" s="168"/>
      <c r="H84" s="168" t="s">
        <v>602</v>
      </c>
      <c r="I84" s="169"/>
    </row>
    <row r="85" spans="1:9" s="164" customFormat="1" ht="13.2" x14ac:dyDescent="0.25">
      <c r="A85" s="160">
        <v>5</v>
      </c>
      <c r="B85" s="164" t="s">
        <v>654</v>
      </c>
      <c r="D85" s="168" t="s">
        <v>602</v>
      </c>
      <c r="E85" s="168"/>
      <c r="F85" s="168" t="s">
        <v>602</v>
      </c>
      <c r="G85" s="168"/>
      <c r="H85" s="168" t="s">
        <v>602</v>
      </c>
      <c r="I85" s="169"/>
    </row>
    <row r="86" spans="1:9" s="164" customFormat="1" ht="13.2" x14ac:dyDescent="0.25">
      <c r="A86" s="160"/>
      <c r="D86" s="168"/>
      <c r="E86" s="168"/>
      <c r="F86" s="168"/>
      <c r="G86" s="168"/>
      <c r="H86" s="168"/>
      <c r="I86" s="169"/>
    </row>
    <row r="87" spans="1:9" s="164" customFormat="1" ht="13.2" x14ac:dyDescent="0.25">
      <c r="A87" s="160">
        <v>6</v>
      </c>
      <c r="B87" s="164" t="s">
        <v>608</v>
      </c>
      <c r="D87" s="170">
        <v>10871</v>
      </c>
      <c r="E87" s="168"/>
      <c r="F87" s="170">
        <v>0</v>
      </c>
      <c r="G87" s="168"/>
      <c r="H87" s="170">
        <v>10871</v>
      </c>
      <c r="I87" s="169"/>
    </row>
    <row r="88" spans="1:9" s="164" customFormat="1" ht="13.2" x14ac:dyDescent="0.25">
      <c r="A88" s="160"/>
      <c r="D88" s="168"/>
      <c r="E88" s="168"/>
      <c r="F88" s="168"/>
      <c r="G88" s="168"/>
      <c r="H88" s="168"/>
      <c r="I88" s="169"/>
    </row>
    <row r="89" spans="1:9" s="164" customFormat="1" ht="13.2" x14ac:dyDescent="0.25">
      <c r="A89" s="160"/>
      <c r="B89" s="171" t="s">
        <v>655</v>
      </c>
      <c r="D89" s="168"/>
      <c r="E89" s="168"/>
      <c r="F89" s="168"/>
      <c r="G89" s="168"/>
      <c r="H89" s="168"/>
      <c r="I89" s="169"/>
    </row>
    <row r="90" spans="1:9" s="164" customFormat="1" ht="13.2" x14ac:dyDescent="0.25">
      <c r="A90" s="160">
        <v>7</v>
      </c>
      <c r="B90" s="164" t="s">
        <v>656</v>
      </c>
      <c r="D90" s="168" t="s">
        <v>602</v>
      </c>
      <c r="E90" s="168"/>
      <c r="F90" s="168" t="s">
        <v>602</v>
      </c>
      <c r="G90" s="168"/>
      <c r="H90" s="168" t="s">
        <v>602</v>
      </c>
      <c r="I90" s="169"/>
    </row>
    <row r="91" spans="1:9" s="164" customFormat="1" ht="13.2" x14ac:dyDescent="0.25">
      <c r="A91" s="160">
        <v>8</v>
      </c>
      <c r="B91" s="164" t="s">
        <v>657</v>
      </c>
      <c r="D91" s="168" t="s">
        <v>602</v>
      </c>
      <c r="E91" s="168"/>
      <c r="F91" s="168" t="s">
        <v>602</v>
      </c>
      <c r="G91" s="168"/>
      <c r="H91" s="168" t="s">
        <v>602</v>
      </c>
      <c r="I91" s="169"/>
    </row>
    <row r="92" spans="1:9" s="164" customFormat="1" ht="13.2" x14ac:dyDescent="0.25">
      <c r="A92" s="160">
        <v>9</v>
      </c>
      <c r="B92" s="164" t="s">
        <v>658</v>
      </c>
      <c r="D92" s="168" t="s">
        <v>602</v>
      </c>
      <c r="E92" s="168"/>
      <c r="F92" s="168" t="s">
        <v>602</v>
      </c>
      <c r="G92" s="168"/>
      <c r="H92" s="168" t="s">
        <v>602</v>
      </c>
      <c r="I92" s="169"/>
    </row>
    <row r="93" spans="1:9" s="164" customFormat="1" ht="13.2" x14ac:dyDescent="0.25">
      <c r="A93" s="160">
        <v>10</v>
      </c>
      <c r="B93" s="164" t="s">
        <v>659</v>
      </c>
      <c r="D93" s="168" t="s">
        <v>602</v>
      </c>
      <c r="E93" s="168"/>
      <c r="F93" s="168" t="s">
        <v>602</v>
      </c>
      <c r="G93" s="168"/>
      <c r="H93" s="168" t="s">
        <v>602</v>
      </c>
      <c r="I93" s="169"/>
    </row>
    <row r="94" spans="1:9" s="164" customFormat="1" ht="13.2" x14ac:dyDescent="0.25">
      <c r="A94" s="160"/>
      <c r="D94" s="168"/>
      <c r="E94" s="168"/>
      <c r="F94" s="168"/>
      <c r="G94" s="168"/>
      <c r="H94" s="168"/>
      <c r="I94" s="169"/>
    </row>
    <row r="95" spans="1:9" s="164" customFormat="1" ht="13.2" x14ac:dyDescent="0.25">
      <c r="A95" s="160">
        <v>11</v>
      </c>
      <c r="B95" s="164" t="s">
        <v>616</v>
      </c>
      <c r="D95" s="170">
        <v>0</v>
      </c>
      <c r="E95" s="168"/>
      <c r="F95" s="170">
        <v>0</v>
      </c>
      <c r="G95" s="168"/>
      <c r="H95" s="170">
        <v>0</v>
      </c>
      <c r="I95" s="169"/>
    </row>
    <row r="96" spans="1:9" s="164" customFormat="1" ht="13.2" x14ac:dyDescent="0.25">
      <c r="A96" s="160"/>
      <c r="D96" s="168"/>
      <c r="E96" s="168"/>
      <c r="F96" s="168"/>
      <c r="G96" s="168"/>
      <c r="H96" s="168"/>
      <c r="I96" s="169"/>
    </row>
    <row r="97" spans="1:10" s="164" customFormat="1" ht="13.2" x14ac:dyDescent="0.25">
      <c r="A97" s="160">
        <v>12</v>
      </c>
      <c r="B97" s="164" t="s">
        <v>660</v>
      </c>
      <c r="D97" s="172">
        <v>10871</v>
      </c>
      <c r="E97" s="168"/>
      <c r="F97" s="172">
        <v>0</v>
      </c>
      <c r="G97" s="168"/>
      <c r="H97" s="172">
        <v>10871</v>
      </c>
      <c r="I97" s="169"/>
    </row>
    <row r="98" spans="1:10" s="164" customFormat="1" ht="13.2" x14ac:dyDescent="0.25">
      <c r="A98" s="160"/>
      <c r="D98" s="168"/>
      <c r="E98" s="168"/>
      <c r="F98" s="168"/>
      <c r="G98" s="168"/>
      <c r="H98" s="168"/>
      <c r="I98" s="169"/>
    </row>
    <row r="99" spans="1:10" s="164" customFormat="1" ht="13.2" x14ac:dyDescent="0.25">
      <c r="A99" s="160"/>
      <c r="B99" s="171" t="s">
        <v>661</v>
      </c>
      <c r="D99" s="168"/>
      <c r="E99" s="168"/>
      <c r="F99" s="173"/>
      <c r="G99" s="168"/>
      <c r="H99" s="168"/>
      <c r="I99" s="169"/>
    </row>
    <row r="100" spans="1:10" s="164" customFormat="1" ht="13.2" x14ac:dyDescent="0.25">
      <c r="A100" s="160">
        <v>13</v>
      </c>
      <c r="B100" s="164" t="s">
        <v>662</v>
      </c>
      <c r="D100" s="168" t="s">
        <v>602</v>
      </c>
      <c r="E100" s="168"/>
      <c r="F100" s="168" t="s">
        <v>602</v>
      </c>
      <c r="G100" s="168"/>
      <c r="H100" s="168" t="s">
        <v>602</v>
      </c>
      <c r="I100" s="169"/>
    </row>
    <row r="101" spans="1:10" s="164" customFormat="1" ht="13.2" x14ac:dyDescent="0.25">
      <c r="A101" s="160">
        <v>14</v>
      </c>
      <c r="B101" s="164" t="s">
        <v>663</v>
      </c>
      <c r="D101" s="168" t="s">
        <v>602</v>
      </c>
      <c r="E101" s="168"/>
      <c r="F101" s="168">
        <v>388465</v>
      </c>
      <c r="G101" s="168"/>
      <c r="H101" s="168">
        <v>388465</v>
      </c>
      <c r="I101" s="169"/>
    </row>
    <row r="102" spans="1:10" s="164" customFormat="1" ht="13.2" x14ac:dyDescent="0.25">
      <c r="A102" s="160">
        <v>15</v>
      </c>
      <c r="B102" s="164" t="s">
        <v>664</v>
      </c>
      <c r="D102" s="168" t="s">
        <v>602</v>
      </c>
      <c r="E102" s="168"/>
      <c r="F102" s="168">
        <v>685911</v>
      </c>
      <c r="G102" s="168"/>
      <c r="H102" s="168">
        <v>685911</v>
      </c>
      <c r="I102" s="169"/>
    </row>
    <row r="103" spans="1:10" s="164" customFormat="1" ht="13.2" x14ac:dyDescent="0.25">
      <c r="A103" s="160"/>
      <c r="D103" s="168"/>
      <c r="E103" s="168"/>
      <c r="F103" s="168"/>
      <c r="G103" s="168"/>
      <c r="H103" s="168"/>
      <c r="I103" s="169"/>
    </row>
    <row r="104" spans="1:10" s="164" customFormat="1" ht="13.2" x14ac:dyDescent="0.25">
      <c r="A104" s="160">
        <v>16</v>
      </c>
      <c r="B104" s="164" t="s">
        <v>665</v>
      </c>
      <c r="D104" s="172">
        <v>0</v>
      </c>
      <c r="E104" s="168"/>
      <c r="F104" s="172">
        <v>1074376</v>
      </c>
      <c r="G104" s="168"/>
      <c r="H104" s="172">
        <v>1074376</v>
      </c>
      <c r="I104" s="169"/>
    </row>
    <row r="105" spans="1:10" s="164" customFormat="1" ht="13.2" x14ac:dyDescent="0.25">
      <c r="A105" s="160"/>
      <c r="D105" s="168"/>
      <c r="E105" s="168"/>
      <c r="F105" s="168"/>
      <c r="G105" s="168"/>
      <c r="H105" s="168"/>
      <c r="I105" s="169"/>
    </row>
    <row r="106" spans="1:10" s="164" customFormat="1" ht="13.2" x14ac:dyDescent="0.25">
      <c r="A106" s="160">
        <v>17</v>
      </c>
      <c r="B106" s="164" t="s">
        <v>666</v>
      </c>
      <c r="D106" s="172">
        <v>14340567</v>
      </c>
      <c r="E106" s="168"/>
      <c r="F106" s="172">
        <v>7941175</v>
      </c>
      <c r="G106" s="168"/>
      <c r="H106" s="172">
        <v>22281742</v>
      </c>
      <c r="I106" s="169"/>
    </row>
    <row r="107" spans="1:10" s="164" customFormat="1" ht="13.2" x14ac:dyDescent="0.25">
      <c r="A107" s="160"/>
      <c r="D107" s="168"/>
      <c r="E107" s="168"/>
      <c r="F107" s="168"/>
      <c r="G107" s="168"/>
      <c r="H107" s="168"/>
      <c r="I107" s="169"/>
    </row>
    <row r="108" spans="1:10" s="164" customFormat="1" ht="13.2" x14ac:dyDescent="0.25">
      <c r="A108" s="160"/>
      <c r="B108" s="171" t="s">
        <v>667</v>
      </c>
      <c r="D108" s="168"/>
      <c r="E108" s="168"/>
      <c r="F108" s="168"/>
      <c r="G108" s="168"/>
      <c r="H108" s="168"/>
      <c r="I108" s="169"/>
    </row>
    <row r="109" spans="1:10" s="164" customFormat="1" ht="13.2" x14ac:dyDescent="0.25">
      <c r="A109" s="160">
        <v>18</v>
      </c>
      <c r="B109" s="164" t="s">
        <v>668</v>
      </c>
      <c r="D109" s="168">
        <v>229</v>
      </c>
      <c r="E109" s="168"/>
      <c r="F109" s="168">
        <v>1628864</v>
      </c>
      <c r="G109" s="168"/>
      <c r="H109" s="168">
        <v>1629093</v>
      </c>
      <c r="I109" s="169"/>
    </row>
    <row r="110" spans="1:10" s="164" customFormat="1" ht="13.2" x14ac:dyDescent="0.25">
      <c r="A110" s="160">
        <v>19</v>
      </c>
      <c r="B110" s="164" t="s">
        <v>669</v>
      </c>
      <c r="D110" s="168" t="s">
        <v>602</v>
      </c>
      <c r="E110" s="168"/>
      <c r="F110" s="168">
        <v>334181</v>
      </c>
      <c r="G110" s="168"/>
      <c r="H110" s="168">
        <v>334181</v>
      </c>
      <c r="I110" s="169"/>
    </row>
    <row r="111" spans="1:10" s="164" customFormat="1" ht="13.2" x14ac:dyDescent="0.25">
      <c r="A111" s="160">
        <v>20</v>
      </c>
      <c r="B111" s="164" t="s">
        <v>670</v>
      </c>
      <c r="D111" s="168">
        <v>1015</v>
      </c>
      <c r="E111" s="168"/>
      <c r="F111" s="168">
        <v>87895</v>
      </c>
      <c r="G111" s="168"/>
      <c r="H111" s="168">
        <v>88910</v>
      </c>
      <c r="I111" s="169"/>
    </row>
    <row r="112" spans="1:10" s="164" customFormat="1" ht="13.2" x14ac:dyDescent="0.25">
      <c r="A112" s="160">
        <v>21</v>
      </c>
      <c r="B112" s="164" t="s">
        <v>671</v>
      </c>
      <c r="D112" s="168" t="s">
        <v>602</v>
      </c>
      <c r="E112" s="168"/>
      <c r="F112" s="168">
        <v>3194</v>
      </c>
      <c r="G112" s="168"/>
      <c r="H112" s="168">
        <v>3194</v>
      </c>
      <c r="I112" s="169"/>
      <c r="J112" s="164" t="s">
        <v>672</v>
      </c>
    </row>
    <row r="113" spans="1:10" s="164" customFormat="1" ht="13.2" x14ac:dyDescent="0.25">
      <c r="A113" s="160">
        <v>22</v>
      </c>
      <c r="B113" s="164" t="s">
        <v>673</v>
      </c>
      <c r="D113" s="168" t="s">
        <v>602</v>
      </c>
      <c r="E113" s="168"/>
      <c r="F113" s="168" t="s">
        <v>602</v>
      </c>
      <c r="G113" s="168"/>
      <c r="H113" s="168" t="s">
        <v>602</v>
      </c>
      <c r="I113" s="169"/>
    </row>
    <row r="114" spans="1:10" s="164" customFormat="1" ht="13.2" x14ac:dyDescent="0.25">
      <c r="A114" s="160">
        <v>23</v>
      </c>
      <c r="B114" s="164" t="s">
        <v>674</v>
      </c>
      <c r="D114" s="168" t="s">
        <v>602</v>
      </c>
      <c r="E114" s="168"/>
      <c r="F114" s="168" t="s">
        <v>602</v>
      </c>
      <c r="G114" s="168"/>
      <c r="H114" s="168" t="s">
        <v>602</v>
      </c>
      <c r="I114" s="169"/>
    </row>
    <row r="115" spans="1:10" s="164" customFormat="1" ht="13.2" x14ac:dyDescent="0.25">
      <c r="A115" s="160">
        <v>24</v>
      </c>
      <c r="B115" s="164" t="s">
        <v>675</v>
      </c>
      <c r="D115" s="168">
        <v>60</v>
      </c>
      <c r="E115" s="168"/>
      <c r="F115" s="168">
        <v>130968</v>
      </c>
      <c r="G115" s="168"/>
      <c r="H115" s="168">
        <v>131028</v>
      </c>
      <c r="I115" s="169"/>
    </row>
    <row r="116" spans="1:10" s="164" customFormat="1" ht="13.2" x14ac:dyDescent="0.25">
      <c r="A116" s="160">
        <v>25</v>
      </c>
      <c r="B116" s="164" t="s">
        <v>676</v>
      </c>
      <c r="D116" s="168" t="s">
        <v>602</v>
      </c>
      <c r="E116" s="168"/>
      <c r="F116" s="168">
        <v>36</v>
      </c>
      <c r="G116" s="168"/>
      <c r="H116" s="168">
        <v>36</v>
      </c>
      <c r="I116" s="169"/>
    </row>
    <row r="117" spans="1:10" s="164" customFormat="1" ht="13.2" x14ac:dyDescent="0.25">
      <c r="A117" s="160"/>
      <c r="D117" s="168"/>
      <c r="E117" s="168"/>
      <c r="F117" s="168"/>
      <c r="G117" s="168"/>
      <c r="H117" s="168"/>
      <c r="I117" s="169"/>
    </row>
    <row r="118" spans="1:10" s="164" customFormat="1" ht="13.2" x14ac:dyDescent="0.25">
      <c r="A118" s="160">
        <v>26</v>
      </c>
      <c r="B118" s="164" t="s">
        <v>608</v>
      </c>
      <c r="D118" s="170">
        <v>1304</v>
      </c>
      <c r="E118" s="168"/>
      <c r="F118" s="170">
        <v>2185138</v>
      </c>
      <c r="G118" s="168"/>
      <c r="H118" s="170">
        <v>2186442</v>
      </c>
      <c r="I118" s="169"/>
    </row>
    <row r="119" spans="1:10" s="164" customFormat="1" ht="13.2" x14ac:dyDescent="0.25">
      <c r="A119" s="160"/>
      <c r="D119" s="168"/>
      <c r="E119" s="168"/>
      <c r="F119" s="168"/>
      <c r="G119" s="168"/>
      <c r="H119" s="168"/>
      <c r="I119" s="169"/>
    </row>
    <row r="120" spans="1:10" s="164" customFormat="1" ht="13.2" x14ac:dyDescent="0.25">
      <c r="A120" s="160"/>
      <c r="B120" s="171" t="s">
        <v>677</v>
      </c>
      <c r="D120" s="168"/>
      <c r="E120" s="168"/>
      <c r="F120" s="168"/>
      <c r="G120" s="168"/>
      <c r="H120" s="168"/>
      <c r="I120" s="169"/>
    </row>
    <row r="121" spans="1:10" s="164" customFormat="1" ht="13.2" x14ac:dyDescent="0.25">
      <c r="A121" s="160">
        <v>27</v>
      </c>
      <c r="B121" s="164" t="s">
        <v>678</v>
      </c>
      <c r="D121" s="168" t="s">
        <v>602</v>
      </c>
      <c r="E121" s="168"/>
      <c r="F121" s="168">
        <v>6753</v>
      </c>
      <c r="G121" s="168"/>
      <c r="H121" s="168">
        <v>6753</v>
      </c>
      <c r="I121" s="169"/>
    </row>
    <row r="122" spans="1:10" s="164" customFormat="1" ht="13.2" x14ac:dyDescent="0.25">
      <c r="A122" s="160">
        <v>28</v>
      </c>
      <c r="B122" s="164" t="s">
        <v>679</v>
      </c>
      <c r="D122" s="168" t="s">
        <v>602</v>
      </c>
      <c r="E122" s="168"/>
      <c r="F122" s="168">
        <v>42178</v>
      </c>
      <c r="G122" s="168"/>
      <c r="H122" s="168">
        <v>42178</v>
      </c>
      <c r="I122" s="169"/>
    </row>
    <row r="123" spans="1:10" s="164" customFormat="1" ht="13.2" x14ac:dyDescent="0.25">
      <c r="A123" s="160">
        <v>29</v>
      </c>
      <c r="B123" s="164" t="s">
        <v>680</v>
      </c>
      <c r="D123" s="168">
        <v>4563</v>
      </c>
      <c r="E123" s="168"/>
      <c r="F123" s="168">
        <v>280317</v>
      </c>
      <c r="G123" s="168"/>
      <c r="H123" s="168">
        <v>284880</v>
      </c>
      <c r="I123" s="169"/>
      <c r="J123" s="164" t="s">
        <v>672</v>
      </c>
    </row>
    <row r="124" spans="1:10" s="164" customFormat="1" ht="13.2" x14ac:dyDescent="0.25">
      <c r="A124" s="160">
        <v>30</v>
      </c>
      <c r="B124" s="164" t="s">
        <v>681</v>
      </c>
      <c r="D124" s="168" t="s">
        <v>602</v>
      </c>
      <c r="E124" s="168"/>
      <c r="F124" s="168">
        <v>568095</v>
      </c>
      <c r="G124" s="168"/>
      <c r="H124" s="168">
        <v>568095</v>
      </c>
      <c r="I124" s="169"/>
    </row>
    <row r="125" spans="1:10" s="164" customFormat="1" ht="13.2" x14ac:dyDescent="0.25">
      <c r="A125" s="160">
        <v>31</v>
      </c>
      <c r="B125" s="164" t="s">
        <v>682</v>
      </c>
      <c r="D125" s="168" t="s">
        <v>602</v>
      </c>
      <c r="E125" s="168"/>
      <c r="F125" s="168" t="s">
        <v>602</v>
      </c>
      <c r="G125" s="168"/>
      <c r="H125" s="168" t="s">
        <v>602</v>
      </c>
      <c r="I125" s="169"/>
    </row>
    <row r="126" spans="1:10" s="164" customFormat="1" ht="13.2" x14ac:dyDescent="0.25">
      <c r="A126" s="160">
        <v>32</v>
      </c>
      <c r="B126" s="164" t="s">
        <v>683</v>
      </c>
      <c r="D126" s="168" t="s">
        <v>602</v>
      </c>
      <c r="E126" s="168"/>
      <c r="F126" s="168">
        <v>63370</v>
      </c>
      <c r="G126" s="168"/>
      <c r="H126" s="168">
        <v>63370</v>
      </c>
      <c r="I126" s="169"/>
    </row>
    <row r="127" spans="1:10" s="164" customFormat="1" ht="13.2" x14ac:dyDescent="0.25">
      <c r="A127" s="160"/>
      <c r="D127" s="168"/>
      <c r="E127" s="168"/>
      <c r="F127" s="168"/>
      <c r="G127" s="168"/>
      <c r="H127" s="168"/>
      <c r="I127" s="169"/>
    </row>
    <row r="128" spans="1:10" s="164" customFormat="1" ht="13.2" x14ac:dyDescent="0.25">
      <c r="A128" s="160">
        <v>33</v>
      </c>
      <c r="B128" s="164" t="s">
        <v>616</v>
      </c>
      <c r="D128" s="170">
        <v>4563</v>
      </c>
      <c r="E128" s="168"/>
      <c r="F128" s="170">
        <v>960713</v>
      </c>
      <c r="G128" s="168"/>
      <c r="H128" s="170">
        <v>965276</v>
      </c>
      <c r="I128" s="169"/>
    </row>
    <row r="129" spans="1:9" s="164" customFormat="1" ht="13.2" x14ac:dyDescent="0.25">
      <c r="A129" s="160"/>
      <c r="D129" s="168"/>
      <c r="E129" s="168"/>
      <c r="F129" s="168"/>
      <c r="G129" s="168"/>
      <c r="H129" s="168"/>
      <c r="I129" s="169"/>
    </row>
    <row r="130" spans="1:9" s="164" customFormat="1" ht="13.2" x14ac:dyDescent="0.25">
      <c r="A130" s="160">
        <v>34</v>
      </c>
      <c r="B130" s="164" t="s">
        <v>684</v>
      </c>
      <c r="D130" s="172">
        <v>5867</v>
      </c>
      <c r="E130" s="168"/>
      <c r="F130" s="172">
        <v>3145851</v>
      </c>
      <c r="G130" s="168"/>
      <c r="H130" s="172">
        <v>3151718</v>
      </c>
      <c r="I130" s="169"/>
    </row>
    <row r="131" spans="1:9" s="164" customFormat="1" ht="13.2" x14ac:dyDescent="0.25">
      <c r="A131" s="160"/>
      <c r="D131" s="168"/>
      <c r="E131" s="168"/>
      <c r="F131" s="168"/>
      <c r="G131" s="168"/>
      <c r="H131" s="168"/>
      <c r="I131" s="169"/>
    </row>
    <row r="132" spans="1:9" s="164" customFormat="1" ht="13.2" x14ac:dyDescent="0.25">
      <c r="A132" s="160"/>
      <c r="B132" s="171" t="s">
        <v>685</v>
      </c>
      <c r="D132" s="168"/>
      <c r="E132" s="168"/>
      <c r="F132" s="168"/>
      <c r="G132" s="168"/>
      <c r="H132" s="168"/>
      <c r="I132" s="169"/>
    </row>
    <row r="133" spans="1:9" s="164" customFormat="1" ht="13.2" x14ac:dyDescent="0.25">
      <c r="A133" s="160">
        <v>35</v>
      </c>
      <c r="B133" s="164" t="s">
        <v>686</v>
      </c>
      <c r="D133" s="168">
        <v>292897</v>
      </c>
      <c r="E133" s="168"/>
      <c r="F133" s="168">
        <v>269521</v>
      </c>
      <c r="G133" s="168"/>
      <c r="H133" s="168">
        <v>562418</v>
      </c>
      <c r="I133" s="169"/>
    </row>
    <row r="134" spans="1:9" s="164" customFormat="1" ht="13.2" x14ac:dyDescent="0.25">
      <c r="A134" s="160">
        <v>36</v>
      </c>
      <c r="B134" s="164" t="s">
        <v>687</v>
      </c>
      <c r="D134" s="168" t="s">
        <v>602</v>
      </c>
      <c r="E134" s="168"/>
      <c r="F134" s="168" t="s">
        <v>602</v>
      </c>
      <c r="G134" s="168"/>
      <c r="H134" s="168" t="s">
        <v>602</v>
      </c>
      <c r="I134" s="169"/>
    </row>
    <row r="135" spans="1:9" s="164" customFormat="1" ht="13.2" x14ac:dyDescent="0.25">
      <c r="A135" s="160">
        <v>37</v>
      </c>
      <c r="B135" s="164" t="s">
        <v>688</v>
      </c>
      <c r="D135" s="168" t="s">
        <v>602</v>
      </c>
      <c r="E135" s="168"/>
      <c r="F135" s="168">
        <v>119075</v>
      </c>
      <c r="G135" s="168"/>
      <c r="H135" s="168">
        <v>119075</v>
      </c>
      <c r="I135" s="169"/>
    </row>
    <row r="136" spans="1:9" s="164" customFormat="1" ht="13.2" x14ac:dyDescent="0.25">
      <c r="A136" s="160">
        <v>38</v>
      </c>
      <c r="B136" s="164" t="s">
        <v>689</v>
      </c>
      <c r="D136" s="168">
        <v>13213</v>
      </c>
      <c r="E136" s="168"/>
      <c r="F136" s="168">
        <v>30</v>
      </c>
      <c r="G136" s="168"/>
      <c r="H136" s="168">
        <v>13243</v>
      </c>
      <c r="I136" s="169"/>
    </row>
    <row r="137" spans="1:9" s="164" customFormat="1" ht="13.2" x14ac:dyDescent="0.25">
      <c r="A137" s="160">
        <v>39</v>
      </c>
      <c r="B137" s="164" t="s">
        <v>690</v>
      </c>
      <c r="D137" s="168">
        <v>1029</v>
      </c>
      <c r="E137" s="168"/>
      <c r="F137" s="168">
        <v>330</v>
      </c>
      <c r="G137" s="168"/>
      <c r="H137" s="168">
        <v>1359</v>
      </c>
      <c r="I137" s="169"/>
    </row>
    <row r="138" spans="1:9" s="164" customFormat="1" ht="13.2" x14ac:dyDescent="0.25">
      <c r="A138" s="160">
        <v>40</v>
      </c>
      <c r="B138" s="164" t="s">
        <v>691</v>
      </c>
      <c r="D138" s="168">
        <v>9417</v>
      </c>
      <c r="E138" s="168"/>
      <c r="F138" s="168" t="s">
        <v>602</v>
      </c>
      <c r="G138" s="168"/>
      <c r="H138" s="168">
        <v>9417</v>
      </c>
      <c r="I138" s="169"/>
    </row>
    <row r="139" spans="1:9" s="164" customFormat="1" ht="13.2" x14ac:dyDescent="0.25">
      <c r="A139" s="160">
        <v>41</v>
      </c>
      <c r="B139" s="164" t="s">
        <v>692</v>
      </c>
      <c r="D139" s="168">
        <v>732359</v>
      </c>
      <c r="E139" s="168"/>
      <c r="F139" s="168">
        <v>60031</v>
      </c>
      <c r="G139" s="168"/>
      <c r="H139" s="168">
        <v>792390</v>
      </c>
      <c r="I139" s="169"/>
    </row>
    <row r="140" spans="1:9" s="164" customFormat="1" ht="13.2" x14ac:dyDescent="0.25">
      <c r="A140" s="160">
        <v>42</v>
      </c>
      <c r="B140" s="164" t="s">
        <v>693</v>
      </c>
      <c r="D140" s="168">
        <v>125621</v>
      </c>
      <c r="E140" s="168"/>
      <c r="F140" s="168" t="s">
        <v>602</v>
      </c>
      <c r="G140" s="168"/>
      <c r="H140" s="168">
        <v>125621</v>
      </c>
      <c r="I140" s="169"/>
    </row>
    <row r="141" spans="1:9" s="164" customFormat="1" ht="13.2" x14ac:dyDescent="0.25">
      <c r="A141" s="160">
        <v>43</v>
      </c>
      <c r="B141" s="164" t="s">
        <v>694</v>
      </c>
      <c r="D141" s="168">
        <v>2406457</v>
      </c>
      <c r="E141" s="168"/>
      <c r="F141" s="168">
        <v>143396</v>
      </c>
      <c r="G141" s="168"/>
      <c r="H141" s="168">
        <v>2549853</v>
      </c>
      <c r="I141" s="169"/>
    </row>
    <row r="142" spans="1:9" s="164" customFormat="1" ht="13.2" x14ac:dyDescent="0.25">
      <c r="A142" s="160">
        <v>44</v>
      </c>
      <c r="B142" s="164" t="s">
        <v>695</v>
      </c>
      <c r="D142" s="168" t="s">
        <v>602</v>
      </c>
      <c r="E142" s="168"/>
      <c r="F142" s="168" t="s">
        <v>602</v>
      </c>
      <c r="G142" s="168"/>
      <c r="H142" s="168" t="s">
        <v>602</v>
      </c>
      <c r="I142" s="169"/>
    </row>
    <row r="143" spans="1:9" s="164" customFormat="1" ht="13.2" x14ac:dyDescent="0.25">
      <c r="A143" s="160"/>
      <c r="D143" s="168"/>
      <c r="E143" s="168"/>
      <c r="F143" s="168"/>
      <c r="G143" s="168"/>
      <c r="H143" s="168"/>
      <c r="I143" s="169"/>
    </row>
    <row r="144" spans="1:9" s="164" customFormat="1" ht="13.2" x14ac:dyDescent="0.25">
      <c r="A144" s="160">
        <v>45</v>
      </c>
      <c r="B144" s="164" t="s">
        <v>608</v>
      </c>
      <c r="D144" s="170">
        <v>3580993</v>
      </c>
      <c r="E144" s="168"/>
      <c r="F144" s="170">
        <v>592383</v>
      </c>
      <c r="G144" s="168"/>
      <c r="H144" s="170">
        <v>4173376</v>
      </c>
      <c r="I144" s="169"/>
    </row>
    <row r="145" spans="1:9" s="164" customFormat="1" ht="13.2" x14ac:dyDescent="0.25">
      <c r="A145" s="160"/>
      <c r="D145" s="168"/>
      <c r="E145" s="168"/>
      <c r="F145" s="168"/>
      <c r="G145" s="168"/>
      <c r="H145" s="168"/>
      <c r="I145" s="169"/>
    </row>
    <row r="146" spans="1:9" s="164" customFormat="1" ht="13.2" x14ac:dyDescent="0.25">
      <c r="A146" s="160"/>
      <c r="B146" s="171" t="s">
        <v>696</v>
      </c>
      <c r="D146" s="168" t="s">
        <v>279</v>
      </c>
      <c r="E146" s="168"/>
      <c r="F146" s="168" t="s">
        <v>279</v>
      </c>
      <c r="G146" s="168"/>
      <c r="H146" s="168"/>
      <c r="I146" s="169"/>
    </row>
    <row r="147" spans="1:9" s="164" customFormat="1" ht="13.2" x14ac:dyDescent="0.25">
      <c r="A147" s="160">
        <v>1</v>
      </c>
      <c r="B147" s="164" t="s">
        <v>697</v>
      </c>
      <c r="D147" s="168" t="s">
        <v>602</v>
      </c>
      <c r="E147" s="168"/>
      <c r="F147" s="168">
        <v>2324</v>
      </c>
      <c r="G147" s="168"/>
      <c r="H147" s="168">
        <v>2324</v>
      </c>
      <c r="I147" s="169"/>
    </row>
    <row r="148" spans="1:9" s="164" customFormat="1" ht="13.2" x14ac:dyDescent="0.25">
      <c r="A148" s="160">
        <v>2</v>
      </c>
      <c r="B148" s="164" t="s">
        <v>698</v>
      </c>
      <c r="D148" s="168">
        <v>115</v>
      </c>
      <c r="E148" s="168"/>
      <c r="F148" s="168">
        <v>2039</v>
      </c>
      <c r="G148" s="168"/>
      <c r="H148" s="168">
        <v>2154</v>
      </c>
      <c r="I148" s="169"/>
    </row>
    <row r="149" spans="1:9" s="164" customFormat="1" ht="13.2" x14ac:dyDescent="0.25">
      <c r="A149" s="160">
        <v>3</v>
      </c>
      <c r="B149" s="164" t="s">
        <v>699</v>
      </c>
      <c r="D149" s="168">
        <v>6093</v>
      </c>
      <c r="E149" s="168"/>
      <c r="F149" s="168">
        <v>264440</v>
      </c>
      <c r="G149" s="168"/>
      <c r="H149" s="168">
        <v>270533</v>
      </c>
      <c r="I149" s="169"/>
    </row>
    <row r="150" spans="1:9" s="164" customFormat="1" ht="13.2" x14ac:dyDescent="0.25">
      <c r="A150" s="160">
        <v>4</v>
      </c>
      <c r="B150" s="164" t="s">
        <v>700</v>
      </c>
      <c r="D150" s="168">
        <v>3622267</v>
      </c>
      <c r="E150" s="168"/>
      <c r="F150" s="168">
        <v>11788</v>
      </c>
      <c r="G150" s="168"/>
      <c r="H150" s="168">
        <v>3634055</v>
      </c>
      <c r="I150" s="169"/>
    </row>
    <row r="151" spans="1:9" s="164" customFormat="1" ht="13.2" x14ac:dyDescent="0.25">
      <c r="A151" s="160">
        <v>5</v>
      </c>
      <c r="B151" s="164" t="s">
        <v>701</v>
      </c>
      <c r="D151" s="168">
        <v>14324</v>
      </c>
      <c r="E151" s="168"/>
      <c r="F151" s="168" t="s">
        <v>602</v>
      </c>
      <c r="G151" s="168"/>
      <c r="H151" s="168">
        <v>14324</v>
      </c>
      <c r="I151" s="169"/>
    </row>
    <row r="152" spans="1:9" s="164" customFormat="1" ht="13.2" x14ac:dyDescent="0.25">
      <c r="A152" s="160">
        <v>6</v>
      </c>
      <c r="B152" s="164" t="s">
        <v>702</v>
      </c>
      <c r="D152" s="168">
        <v>36568</v>
      </c>
      <c r="E152" s="168"/>
      <c r="F152" s="168" t="s">
        <v>602</v>
      </c>
      <c r="G152" s="168"/>
      <c r="H152" s="168">
        <v>36568</v>
      </c>
      <c r="I152" s="169"/>
    </row>
    <row r="153" spans="1:9" s="164" customFormat="1" ht="13.2" x14ac:dyDescent="0.25">
      <c r="A153" s="160">
        <v>7</v>
      </c>
      <c r="B153" s="164" t="s">
        <v>703</v>
      </c>
      <c r="D153" s="168">
        <v>21132</v>
      </c>
      <c r="E153" s="168"/>
      <c r="F153" s="168" t="s">
        <v>602</v>
      </c>
      <c r="G153" s="168"/>
      <c r="H153" s="168">
        <v>21132</v>
      </c>
      <c r="I153" s="169"/>
    </row>
    <row r="154" spans="1:9" s="164" customFormat="1" ht="13.2" x14ac:dyDescent="0.25">
      <c r="A154" s="160">
        <v>8</v>
      </c>
      <c r="B154" s="164" t="s">
        <v>704</v>
      </c>
      <c r="D154" s="168">
        <v>34115</v>
      </c>
      <c r="E154" s="168"/>
      <c r="F154" s="168">
        <v>82</v>
      </c>
      <c r="G154" s="168"/>
      <c r="H154" s="168">
        <v>34197</v>
      </c>
      <c r="I154" s="169"/>
    </row>
    <row r="155" spans="1:9" s="164" customFormat="1" ht="13.2" x14ac:dyDescent="0.25">
      <c r="A155" s="160">
        <v>9</v>
      </c>
      <c r="B155" s="164" t="s">
        <v>705</v>
      </c>
      <c r="D155" s="168">
        <v>9919</v>
      </c>
      <c r="E155" s="168"/>
      <c r="F155" s="168">
        <v>920</v>
      </c>
      <c r="G155" s="168"/>
      <c r="H155" s="168">
        <v>10839</v>
      </c>
      <c r="I155" s="169"/>
    </row>
    <row r="156" spans="1:9" s="164" customFormat="1" ht="13.2" x14ac:dyDescent="0.25">
      <c r="A156" s="160" t="s">
        <v>279</v>
      </c>
      <c r="D156" s="168"/>
      <c r="E156" s="168"/>
      <c r="F156" s="168"/>
      <c r="G156" s="168"/>
      <c r="H156" s="168"/>
      <c r="I156" s="169"/>
    </row>
    <row r="157" spans="1:9" s="164" customFormat="1" ht="13.2" x14ac:dyDescent="0.25">
      <c r="A157" s="160">
        <v>10</v>
      </c>
      <c r="B157" s="164" t="s">
        <v>616</v>
      </c>
      <c r="D157" s="170">
        <v>3744533</v>
      </c>
      <c r="E157" s="168"/>
      <c r="F157" s="170">
        <v>281593</v>
      </c>
      <c r="G157" s="168"/>
      <c r="H157" s="170">
        <v>4026126</v>
      </c>
      <c r="I157" s="169"/>
    </row>
    <row r="158" spans="1:9" s="164" customFormat="1" ht="13.2" x14ac:dyDescent="0.25">
      <c r="A158" s="160"/>
      <c r="D158" s="168"/>
      <c r="E158" s="168"/>
      <c r="F158" s="168"/>
      <c r="G158" s="168"/>
      <c r="H158" s="168"/>
      <c r="I158" s="169"/>
    </row>
    <row r="159" spans="1:9" s="164" customFormat="1" ht="13.2" x14ac:dyDescent="0.25">
      <c r="A159" s="160">
        <v>11</v>
      </c>
      <c r="B159" s="164" t="s">
        <v>706</v>
      </c>
      <c r="D159" s="172">
        <v>7325526</v>
      </c>
      <c r="E159" s="168"/>
      <c r="F159" s="172">
        <v>873976</v>
      </c>
      <c r="G159" s="168"/>
      <c r="H159" s="172">
        <v>8199502</v>
      </c>
      <c r="I159" s="169"/>
    </row>
    <row r="160" spans="1:9" s="164" customFormat="1" ht="13.2" x14ac:dyDescent="0.25">
      <c r="A160" s="160"/>
      <c r="D160" s="168"/>
      <c r="E160" s="168"/>
      <c r="F160" s="168"/>
      <c r="G160" s="168"/>
      <c r="H160" s="168"/>
      <c r="I160" s="169"/>
    </row>
    <row r="161" spans="1:10" s="164" customFormat="1" ht="13.2" x14ac:dyDescent="0.25">
      <c r="A161" s="160"/>
      <c r="B161" s="171" t="s">
        <v>707</v>
      </c>
      <c r="D161" s="168"/>
      <c r="E161" s="168"/>
      <c r="F161" s="168"/>
      <c r="G161" s="168"/>
      <c r="H161" s="168"/>
      <c r="I161" s="169"/>
    </row>
    <row r="162" spans="1:10" s="164" customFormat="1" ht="13.2" x14ac:dyDescent="0.25">
      <c r="A162" s="160">
        <v>12</v>
      </c>
      <c r="B162" s="164" t="s">
        <v>708</v>
      </c>
      <c r="D162" s="168">
        <v>1578912</v>
      </c>
      <c r="E162" s="168"/>
      <c r="F162" s="168">
        <v>1800612</v>
      </c>
      <c r="G162" s="168"/>
      <c r="H162" s="168">
        <v>3379524</v>
      </c>
      <c r="I162" s="169"/>
    </row>
    <row r="163" spans="1:10" s="164" customFormat="1" ht="13.2" x14ac:dyDescent="0.25">
      <c r="A163" s="160">
        <v>13</v>
      </c>
      <c r="B163" s="164" t="s">
        <v>709</v>
      </c>
      <c r="D163" s="168">
        <v>214900</v>
      </c>
      <c r="E163" s="168"/>
      <c r="F163" s="168">
        <v>48247</v>
      </c>
      <c r="G163" s="168"/>
      <c r="H163" s="168">
        <v>263147</v>
      </c>
      <c r="I163" s="169"/>
    </row>
    <row r="164" spans="1:10" s="164" customFormat="1" ht="13.2" x14ac:dyDescent="0.25">
      <c r="A164" s="160">
        <v>14</v>
      </c>
      <c r="B164" s="164" t="s">
        <v>710</v>
      </c>
      <c r="D164" s="168" t="s">
        <v>602</v>
      </c>
      <c r="E164" s="168"/>
      <c r="F164" s="168">
        <v>558</v>
      </c>
      <c r="G164" s="168"/>
      <c r="H164" s="168">
        <v>558</v>
      </c>
      <c r="I164" s="169"/>
    </row>
    <row r="165" spans="1:10" s="164" customFormat="1" ht="13.2" x14ac:dyDescent="0.25">
      <c r="A165" s="160"/>
      <c r="D165" s="168"/>
      <c r="E165" s="168"/>
      <c r="F165" s="168"/>
      <c r="G165" s="168"/>
      <c r="H165" s="168"/>
      <c r="I165" s="169"/>
    </row>
    <row r="166" spans="1:10" s="164" customFormat="1" ht="13.2" x14ac:dyDescent="0.25">
      <c r="A166" s="160">
        <v>15</v>
      </c>
      <c r="B166" s="164" t="s">
        <v>711</v>
      </c>
      <c r="D166" s="172">
        <v>1793812</v>
      </c>
      <c r="E166" s="168"/>
      <c r="F166" s="172">
        <v>1849417</v>
      </c>
      <c r="G166" s="168"/>
      <c r="H166" s="172">
        <v>3643229</v>
      </c>
      <c r="I166" s="169"/>
    </row>
    <row r="167" spans="1:10" s="164" customFormat="1" ht="13.2" x14ac:dyDescent="0.25">
      <c r="A167" s="160"/>
      <c r="D167" s="168"/>
      <c r="E167" s="168"/>
      <c r="F167" s="168"/>
      <c r="G167" s="168"/>
      <c r="H167" s="168"/>
      <c r="I167" s="169"/>
    </row>
    <row r="168" spans="1:10" s="164" customFormat="1" ht="13.2" x14ac:dyDescent="0.25">
      <c r="A168" s="160"/>
      <c r="B168" s="171" t="s">
        <v>712</v>
      </c>
      <c r="D168" s="168"/>
      <c r="E168" s="168"/>
      <c r="F168" s="168"/>
      <c r="G168" s="168"/>
      <c r="H168" s="168"/>
      <c r="I168" s="169"/>
    </row>
    <row r="169" spans="1:10" s="164" customFormat="1" ht="13.2" x14ac:dyDescent="0.25">
      <c r="A169" s="160">
        <v>16</v>
      </c>
      <c r="B169" s="164" t="s">
        <v>713</v>
      </c>
      <c r="D169" s="168">
        <v>2105693</v>
      </c>
      <c r="E169" s="168"/>
      <c r="F169" s="168">
        <v>7364382</v>
      </c>
      <c r="G169" s="168"/>
      <c r="H169" s="168">
        <v>9470075</v>
      </c>
      <c r="I169" s="169"/>
    </row>
    <row r="170" spans="1:10" s="164" customFormat="1" ht="13.2" x14ac:dyDescent="0.25">
      <c r="A170" s="160">
        <v>17</v>
      </c>
      <c r="B170" s="164" t="s">
        <v>714</v>
      </c>
      <c r="D170" s="168" t="s">
        <v>602</v>
      </c>
      <c r="E170" s="168"/>
      <c r="F170" s="168" t="s">
        <v>602</v>
      </c>
      <c r="G170" s="168"/>
      <c r="H170" s="168" t="s">
        <v>602</v>
      </c>
      <c r="I170" s="169"/>
    </row>
    <row r="171" spans="1:10" s="164" customFormat="1" ht="13.2" x14ac:dyDescent="0.25">
      <c r="A171" s="160">
        <v>18</v>
      </c>
      <c r="B171" s="164" t="s">
        <v>715</v>
      </c>
      <c r="D171" s="168">
        <v>-485166</v>
      </c>
      <c r="E171" s="168"/>
      <c r="F171" s="168" t="s">
        <v>602</v>
      </c>
      <c r="G171" s="168"/>
      <c r="H171" s="168">
        <v>-485166</v>
      </c>
      <c r="I171" s="169"/>
    </row>
    <row r="172" spans="1:10" s="164" customFormat="1" ht="13.2" x14ac:dyDescent="0.25">
      <c r="A172" s="160">
        <v>19</v>
      </c>
      <c r="B172" s="164" t="s">
        <v>716</v>
      </c>
      <c r="D172" s="168" t="s">
        <v>602</v>
      </c>
      <c r="E172" s="168"/>
      <c r="F172" s="168">
        <v>15291</v>
      </c>
      <c r="G172" s="168"/>
      <c r="H172" s="168">
        <v>15291</v>
      </c>
      <c r="I172" s="169"/>
    </row>
    <row r="173" spans="1:10" s="164" customFormat="1" ht="13.2" x14ac:dyDescent="0.25">
      <c r="A173" s="160">
        <v>20</v>
      </c>
      <c r="B173" s="164" t="s">
        <v>717</v>
      </c>
      <c r="D173" s="168" t="s">
        <v>602</v>
      </c>
      <c r="E173" s="168"/>
      <c r="F173" s="168" t="s">
        <v>602</v>
      </c>
      <c r="G173" s="168"/>
      <c r="H173" s="168" t="s">
        <v>602</v>
      </c>
      <c r="I173" s="169"/>
      <c r="J173" s="164" t="s">
        <v>718</v>
      </c>
    </row>
    <row r="174" spans="1:10" s="164" customFormat="1" ht="13.2" x14ac:dyDescent="0.25">
      <c r="A174" s="160">
        <v>21</v>
      </c>
      <c r="B174" s="164" t="s">
        <v>719</v>
      </c>
      <c r="D174" s="168" t="s">
        <v>602</v>
      </c>
      <c r="E174" s="168"/>
      <c r="F174" s="168">
        <v>3570</v>
      </c>
      <c r="G174" s="168"/>
      <c r="H174" s="168">
        <v>3570</v>
      </c>
      <c r="I174" s="169"/>
      <c r="J174" s="168">
        <f>+SUM(H169:H176)+SUM(H179:H180)+H185</f>
        <v>10148492</v>
      </c>
    </row>
    <row r="175" spans="1:10" s="164" customFormat="1" ht="13.2" x14ac:dyDescent="0.25">
      <c r="A175" s="160">
        <v>22</v>
      </c>
      <c r="B175" s="164" t="s">
        <v>720</v>
      </c>
      <c r="D175" s="168">
        <v>15803</v>
      </c>
      <c r="E175" s="168"/>
      <c r="F175" s="168">
        <v>7263</v>
      </c>
      <c r="G175" s="168"/>
      <c r="H175" s="168">
        <v>23066</v>
      </c>
      <c r="I175" s="169"/>
    </row>
    <row r="176" spans="1:10" s="164" customFormat="1" ht="13.2" x14ac:dyDescent="0.25">
      <c r="A176" s="160">
        <v>23</v>
      </c>
      <c r="B176" s="164" t="s">
        <v>721</v>
      </c>
      <c r="D176" s="168" t="s">
        <v>602</v>
      </c>
      <c r="E176" s="168"/>
      <c r="F176" s="168" t="s">
        <v>602</v>
      </c>
      <c r="G176" s="168"/>
      <c r="H176" s="168" t="s">
        <v>602</v>
      </c>
      <c r="I176" s="169"/>
    </row>
    <row r="177" spans="1:12" ht="13.2" x14ac:dyDescent="0.25">
      <c r="A177" s="160">
        <v>24</v>
      </c>
      <c r="B177" s="164" t="s">
        <v>722</v>
      </c>
      <c r="D177" s="168">
        <v>36365</v>
      </c>
      <c r="E177" s="168"/>
      <c r="F177" s="168">
        <v>379311</v>
      </c>
      <c r="G177" s="168"/>
      <c r="H177" s="168">
        <v>415676</v>
      </c>
      <c r="I177" s="169"/>
      <c r="L177" s="164"/>
    </row>
    <row r="178" spans="1:12" ht="13.2" x14ac:dyDescent="0.25">
      <c r="A178" s="160">
        <v>25</v>
      </c>
      <c r="B178" s="164" t="s">
        <v>723</v>
      </c>
      <c r="D178" s="168" t="s">
        <v>602</v>
      </c>
      <c r="E178" s="168"/>
      <c r="F178" s="168" t="s">
        <v>602</v>
      </c>
      <c r="G178" s="168"/>
      <c r="H178" s="168" t="s">
        <v>602</v>
      </c>
      <c r="I178" s="169"/>
      <c r="L178" s="164"/>
    </row>
    <row r="179" spans="1:12" ht="13.2" x14ac:dyDescent="0.25">
      <c r="A179" s="160">
        <v>26</v>
      </c>
      <c r="B179" s="164" t="s">
        <v>724</v>
      </c>
      <c r="D179" s="168" t="s">
        <v>602</v>
      </c>
      <c r="E179" s="168"/>
      <c r="F179" s="168">
        <v>73</v>
      </c>
      <c r="G179" s="168"/>
      <c r="H179" s="168">
        <v>73</v>
      </c>
      <c r="I179" s="169"/>
      <c r="L179" s="164"/>
    </row>
    <row r="180" spans="1:12" ht="13.2" x14ac:dyDescent="0.25">
      <c r="A180" s="160">
        <v>27</v>
      </c>
      <c r="B180" s="164" t="s">
        <v>725</v>
      </c>
      <c r="D180" s="168">
        <v>14403</v>
      </c>
      <c r="E180" s="168"/>
      <c r="F180" s="168">
        <v>25808</v>
      </c>
      <c r="G180" s="168"/>
      <c r="H180" s="168">
        <v>40211</v>
      </c>
      <c r="I180" s="169"/>
      <c r="L180" s="164"/>
    </row>
    <row r="181" spans="1:12" ht="13.2" x14ac:dyDescent="0.25">
      <c r="A181" s="160">
        <v>28</v>
      </c>
      <c r="B181" s="164" t="s">
        <v>726</v>
      </c>
      <c r="D181" s="168" t="s">
        <v>602</v>
      </c>
      <c r="E181" s="168"/>
      <c r="F181" s="168" t="s">
        <v>602</v>
      </c>
      <c r="G181" s="168"/>
      <c r="H181" s="168" t="s">
        <v>602</v>
      </c>
      <c r="I181" s="169"/>
      <c r="L181" s="164"/>
    </row>
    <row r="182" spans="1:12" ht="13.2" x14ac:dyDescent="0.25">
      <c r="A182" s="160"/>
      <c r="D182" s="168"/>
      <c r="E182" s="168"/>
      <c r="F182" s="168"/>
      <c r="G182" s="168"/>
      <c r="H182" s="168"/>
      <c r="I182" s="169"/>
      <c r="L182" s="164"/>
    </row>
    <row r="183" spans="1:12" ht="13.2" x14ac:dyDescent="0.25">
      <c r="A183" s="160">
        <v>29</v>
      </c>
      <c r="B183" s="164" t="s">
        <v>608</v>
      </c>
      <c r="D183" s="170">
        <v>1687098</v>
      </c>
      <c r="E183" s="168"/>
      <c r="F183" s="170">
        <v>7795698</v>
      </c>
      <c r="G183" s="168"/>
      <c r="H183" s="170">
        <v>9482796</v>
      </c>
      <c r="I183" s="169"/>
      <c r="L183" s="164"/>
    </row>
    <row r="184" spans="1:12" ht="13.2" x14ac:dyDescent="0.25">
      <c r="A184" s="160"/>
      <c r="D184" s="168"/>
      <c r="E184" s="168"/>
      <c r="F184" s="168"/>
      <c r="G184" s="168"/>
      <c r="H184" s="168"/>
      <c r="I184" s="169"/>
      <c r="L184" s="164"/>
    </row>
    <row r="185" spans="1:12" ht="13.2" x14ac:dyDescent="0.25">
      <c r="A185" s="160">
        <v>30</v>
      </c>
      <c r="B185" s="164" t="s">
        <v>727</v>
      </c>
      <c r="D185" s="168">
        <v>734173</v>
      </c>
      <c r="E185" s="168"/>
      <c r="F185" s="168">
        <v>347199</v>
      </c>
      <c r="G185" s="168"/>
      <c r="H185" s="168">
        <v>1081372</v>
      </c>
      <c r="I185" s="169"/>
      <c r="L185" s="164"/>
    </row>
    <row r="186" spans="1:12" x14ac:dyDescent="0.3">
      <c r="A186" s="160"/>
      <c r="D186" s="168"/>
      <c r="E186" s="168"/>
      <c r="F186" s="168"/>
      <c r="G186" s="168"/>
      <c r="H186" s="168"/>
      <c r="I186" s="169"/>
    </row>
    <row r="187" spans="1:12" x14ac:dyDescent="0.3">
      <c r="A187" s="160">
        <v>31</v>
      </c>
      <c r="B187" s="164" t="s">
        <v>728</v>
      </c>
      <c r="D187" s="170">
        <v>2421271</v>
      </c>
      <c r="E187" s="168"/>
      <c r="F187" s="170">
        <v>8142897</v>
      </c>
      <c r="G187" s="168"/>
      <c r="H187" s="170">
        <v>10564168</v>
      </c>
      <c r="I187" s="169"/>
    </row>
    <row r="188" spans="1:12" x14ac:dyDescent="0.3">
      <c r="A188" s="160"/>
      <c r="D188" s="169"/>
      <c r="E188" s="168"/>
      <c r="F188" s="169"/>
      <c r="G188" s="168"/>
      <c r="H188" s="169"/>
      <c r="I188" s="169"/>
    </row>
    <row r="189" spans="1:12" ht="15" thickBot="1" x14ac:dyDescent="0.35">
      <c r="A189" s="160">
        <v>32</v>
      </c>
      <c r="B189" s="164" t="s">
        <v>729</v>
      </c>
      <c r="D189" s="178">
        <v>25887043</v>
      </c>
      <c r="E189" s="168"/>
      <c r="F189" s="178">
        <v>21953316</v>
      </c>
      <c r="G189" s="168"/>
      <c r="H189" s="178">
        <v>47840359</v>
      </c>
      <c r="I189" s="169"/>
    </row>
    <row r="190" spans="1:12" ht="15" thickTop="1" x14ac:dyDescent="0.3">
      <c r="A190" s="160"/>
      <c r="D190" s="168"/>
      <c r="E190" s="168"/>
      <c r="F190" s="168"/>
      <c r="G190" s="168"/>
      <c r="H190" s="168"/>
      <c r="I190" s="169"/>
    </row>
    <row r="192" spans="1:12" x14ac:dyDescent="0.3">
      <c r="D192" s="123"/>
    </row>
    <row r="193" spans="4:4" x14ac:dyDescent="0.3">
      <c r="D193" s="123"/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>
      <selection activeCell="O12" sqref="O12"/>
    </sheetView>
  </sheetViews>
  <sheetFormatPr defaultRowHeight="14.4" x14ac:dyDescent="0.3"/>
  <cols>
    <col min="1" max="1" width="6.5546875" style="10" bestFit="1" customWidth="1"/>
    <col min="2" max="2" width="2.33203125" style="10" customWidth="1"/>
    <col min="3" max="3" width="7.33203125" style="10" bestFit="1" customWidth="1"/>
    <col min="4" max="4" width="2.33203125" style="10" customWidth="1"/>
    <col min="5" max="5" width="30.33203125" style="10" bestFit="1" customWidth="1"/>
    <col min="6" max="6" width="2.33203125" style="10" customWidth="1"/>
    <col min="7" max="7" width="14.109375" style="10" bestFit="1" customWidth="1"/>
    <col min="8" max="8" width="2.33203125" style="10" customWidth="1"/>
    <col min="9" max="9" width="13.88671875" style="10" bestFit="1" customWidth="1"/>
    <col min="10" max="10" width="2.33203125" style="10" customWidth="1"/>
    <col min="11" max="11" width="17" style="10" bestFit="1" customWidth="1"/>
    <col min="12" max="256" width="9.109375" style="10"/>
    <col min="257" max="257" width="6.5546875" style="10" bestFit="1" customWidth="1"/>
    <col min="258" max="258" width="2.33203125" style="10" customWidth="1"/>
    <col min="259" max="259" width="7.33203125" style="10" bestFit="1" customWidth="1"/>
    <col min="260" max="260" width="2.33203125" style="10" customWidth="1"/>
    <col min="261" max="261" width="30.33203125" style="10" bestFit="1" customWidth="1"/>
    <col min="262" max="262" width="2.33203125" style="10" customWidth="1"/>
    <col min="263" max="263" width="14.109375" style="10" bestFit="1" customWidth="1"/>
    <col min="264" max="264" width="2.33203125" style="10" customWidth="1"/>
    <col min="265" max="265" width="13.88671875" style="10" bestFit="1" customWidth="1"/>
    <col min="266" max="266" width="2.33203125" style="10" customWidth="1"/>
    <col min="267" max="267" width="17" style="10" bestFit="1" customWidth="1"/>
    <col min="268" max="512" width="9.109375" style="10"/>
    <col min="513" max="513" width="6.5546875" style="10" bestFit="1" customWidth="1"/>
    <col min="514" max="514" width="2.33203125" style="10" customWidth="1"/>
    <col min="515" max="515" width="7.33203125" style="10" bestFit="1" customWidth="1"/>
    <col min="516" max="516" width="2.33203125" style="10" customWidth="1"/>
    <col min="517" max="517" width="30.33203125" style="10" bestFit="1" customWidth="1"/>
    <col min="518" max="518" width="2.33203125" style="10" customWidth="1"/>
    <col min="519" max="519" width="14.109375" style="10" bestFit="1" customWidth="1"/>
    <col min="520" max="520" width="2.33203125" style="10" customWidth="1"/>
    <col min="521" max="521" width="13.88671875" style="10" bestFit="1" customWidth="1"/>
    <col min="522" max="522" width="2.33203125" style="10" customWidth="1"/>
    <col min="523" max="523" width="17" style="10" bestFit="1" customWidth="1"/>
    <col min="524" max="768" width="9.109375" style="10"/>
    <col min="769" max="769" width="6.5546875" style="10" bestFit="1" customWidth="1"/>
    <col min="770" max="770" width="2.33203125" style="10" customWidth="1"/>
    <col min="771" max="771" width="7.33203125" style="10" bestFit="1" customWidth="1"/>
    <col min="772" max="772" width="2.33203125" style="10" customWidth="1"/>
    <col min="773" max="773" width="30.33203125" style="10" bestFit="1" customWidth="1"/>
    <col min="774" max="774" width="2.33203125" style="10" customWidth="1"/>
    <col min="775" max="775" width="14.109375" style="10" bestFit="1" customWidth="1"/>
    <col min="776" max="776" width="2.33203125" style="10" customWidth="1"/>
    <col min="777" max="777" width="13.88671875" style="10" bestFit="1" customWidth="1"/>
    <col min="778" max="778" width="2.33203125" style="10" customWidth="1"/>
    <col min="779" max="779" width="17" style="10" bestFit="1" customWidth="1"/>
    <col min="780" max="1024" width="9.109375" style="10"/>
    <col min="1025" max="1025" width="6.5546875" style="10" bestFit="1" customWidth="1"/>
    <col min="1026" max="1026" width="2.33203125" style="10" customWidth="1"/>
    <col min="1027" max="1027" width="7.33203125" style="10" bestFit="1" customWidth="1"/>
    <col min="1028" max="1028" width="2.33203125" style="10" customWidth="1"/>
    <col min="1029" max="1029" width="30.33203125" style="10" bestFit="1" customWidth="1"/>
    <col min="1030" max="1030" width="2.33203125" style="10" customWidth="1"/>
    <col min="1031" max="1031" width="14.109375" style="10" bestFit="1" customWidth="1"/>
    <col min="1032" max="1032" width="2.33203125" style="10" customWidth="1"/>
    <col min="1033" max="1033" width="13.88671875" style="10" bestFit="1" customWidth="1"/>
    <col min="1034" max="1034" width="2.33203125" style="10" customWidth="1"/>
    <col min="1035" max="1035" width="17" style="10" bestFit="1" customWidth="1"/>
    <col min="1036" max="1280" width="9.109375" style="10"/>
    <col min="1281" max="1281" width="6.5546875" style="10" bestFit="1" customWidth="1"/>
    <col min="1282" max="1282" width="2.33203125" style="10" customWidth="1"/>
    <col min="1283" max="1283" width="7.33203125" style="10" bestFit="1" customWidth="1"/>
    <col min="1284" max="1284" width="2.33203125" style="10" customWidth="1"/>
    <col min="1285" max="1285" width="30.33203125" style="10" bestFit="1" customWidth="1"/>
    <col min="1286" max="1286" width="2.33203125" style="10" customWidth="1"/>
    <col min="1287" max="1287" width="14.109375" style="10" bestFit="1" customWidth="1"/>
    <col min="1288" max="1288" width="2.33203125" style="10" customWidth="1"/>
    <col min="1289" max="1289" width="13.88671875" style="10" bestFit="1" customWidth="1"/>
    <col min="1290" max="1290" width="2.33203125" style="10" customWidth="1"/>
    <col min="1291" max="1291" width="17" style="10" bestFit="1" customWidth="1"/>
    <col min="1292" max="1536" width="9.109375" style="10"/>
    <col min="1537" max="1537" width="6.5546875" style="10" bestFit="1" customWidth="1"/>
    <col min="1538" max="1538" width="2.33203125" style="10" customWidth="1"/>
    <col min="1539" max="1539" width="7.33203125" style="10" bestFit="1" customWidth="1"/>
    <col min="1540" max="1540" width="2.33203125" style="10" customWidth="1"/>
    <col min="1541" max="1541" width="30.33203125" style="10" bestFit="1" customWidth="1"/>
    <col min="1542" max="1542" width="2.33203125" style="10" customWidth="1"/>
    <col min="1543" max="1543" width="14.109375" style="10" bestFit="1" customWidth="1"/>
    <col min="1544" max="1544" width="2.33203125" style="10" customWidth="1"/>
    <col min="1545" max="1545" width="13.88671875" style="10" bestFit="1" customWidth="1"/>
    <col min="1546" max="1546" width="2.33203125" style="10" customWidth="1"/>
    <col min="1547" max="1547" width="17" style="10" bestFit="1" customWidth="1"/>
    <col min="1548" max="1792" width="9.109375" style="10"/>
    <col min="1793" max="1793" width="6.5546875" style="10" bestFit="1" customWidth="1"/>
    <col min="1794" max="1794" width="2.33203125" style="10" customWidth="1"/>
    <col min="1795" max="1795" width="7.33203125" style="10" bestFit="1" customWidth="1"/>
    <col min="1796" max="1796" width="2.33203125" style="10" customWidth="1"/>
    <col min="1797" max="1797" width="30.33203125" style="10" bestFit="1" customWidth="1"/>
    <col min="1798" max="1798" width="2.33203125" style="10" customWidth="1"/>
    <col min="1799" max="1799" width="14.109375" style="10" bestFit="1" customWidth="1"/>
    <col min="1800" max="1800" width="2.33203125" style="10" customWidth="1"/>
    <col min="1801" max="1801" width="13.88671875" style="10" bestFit="1" customWidth="1"/>
    <col min="1802" max="1802" width="2.33203125" style="10" customWidth="1"/>
    <col min="1803" max="1803" width="17" style="10" bestFit="1" customWidth="1"/>
    <col min="1804" max="2048" width="9.109375" style="10"/>
    <col min="2049" max="2049" width="6.5546875" style="10" bestFit="1" customWidth="1"/>
    <col min="2050" max="2050" width="2.33203125" style="10" customWidth="1"/>
    <col min="2051" max="2051" width="7.33203125" style="10" bestFit="1" customWidth="1"/>
    <col min="2052" max="2052" width="2.33203125" style="10" customWidth="1"/>
    <col min="2053" max="2053" width="30.33203125" style="10" bestFit="1" customWidth="1"/>
    <col min="2054" max="2054" width="2.33203125" style="10" customWidth="1"/>
    <col min="2055" max="2055" width="14.109375" style="10" bestFit="1" customWidth="1"/>
    <col min="2056" max="2056" width="2.33203125" style="10" customWidth="1"/>
    <col min="2057" max="2057" width="13.88671875" style="10" bestFit="1" customWidth="1"/>
    <col min="2058" max="2058" width="2.33203125" style="10" customWidth="1"/>
    <col min="2059" max="2059" width="17" style="10" bestFit="1" customWidth="1"/>
    <col min="2060" max="2304" width="9.109375" style="10"/>
    <col min="2305" max="2305" width="6.5546875" style="10" bestFit="1" customWidth="1"/>
    <col min="2306" max="2306" width="2.33203125" style="10" customWidth="1"/>
    <col min="2307" max="2307" width="7.33203125" style="10" bestFit="1" customWidth="1"/>
    <col min="2308" max="2308" width="2.33203125" style="10" customWidth="1"/>
    <col min="2309" max="2309" width="30.33203125" style="10" bestFit="1" customWidth="1"/>
    <col min="2310" max="2310" width="2.33203125" style="10" customWidth="1"/>
    <col min="2311" max="2311" width="14.109375" style="10" bestFit="1" customWidth="1"/>
    <col min="2312" max="2312" width="2.33203125" style="10" customWidth="1"/>
    <col min="2313" max="2313" width="13.88671875" style="10" bestFit="1" customWidth="1"/>
    <col min="2314" max="2314" width="2.33203125" style="10" customWidth="1"/>
    <col min="2315" max="2315" width="17" style="10" bestFit="1" customWidth="1"/>
    <col min="2316" max="2560" width="9.109375" style="10"/>
    <col min="2561" max="2561" width="6.5546875" style="10" bestFit="1" customWidth="1"/>
    <col min="2562" max="2562" width="2.33203125" style="10" customWidth="1"/>
    <col min="2563" max="2563" width="7.33203125" style="10" bestFit="1" customWidth="1"/>
    <col min="2564" max="2564" width="2.33203125" style="10" customWidth="1"/>
    <col min="2565" max="2565" width="30.33203125" style="10" bestFit="1" customWidth="1"/>
    <col min="2566" max="2566" width="2.33203125" style="10" customWidth="1"/>
    <col min="2567" max="2567" width="14.109375" style="10" bestFit="1" customWidth="1"/>
    <col min="2568" max="2568" width="2.33203125" style="10" customWidth="1"/>
    <col min="2569" max="2569" width="13.88671875" style="10" bestFit="1" customWidth="1"/>
    <col min="2570" max="2570" width="2.33203125" style="10" customWidth="1"/>
    <col min="2571" max="2571" width="17" style="10" bestFit="1" customWidth="1"/>
    <col min="2572" max="2816" width="9.109375" style="10"/>
    <col min="2817" max="2817" width="6.5546875" style="10" bestFit="1" customWidth="1"/>
    <col min="2818" max="2818" width="2.33203125" style="10" customWidth="1"/>
    <col min="2819" max="2819" width="7.33203125" style="10" bestFit="1" customWidth="1"/>
    <col min="2820" max="2820" width="2.33203125" style="10" customWidth="1"/>
    <col min="2821" max="2821" width="30.33203125" style="10" bestFit="1" customWidth="1"/>
    <col min="2822" max="2822" width="2.33203125" style="10" customWidth="1"/>
    <col min="2823" max="2823" width="14.109375" style="10" bestFit="1" customWidth="1"/>
    <col min="2824" max="2824" width="2.33203125" style="10" customWidth="1"/>
    <col min="2825" max="2825" width="13.88671875" style="10" bestFit="1" customWidth="1"/>
    <col min="2826" max="2826" width="2.33203125" style="10" customWidth="1"/>
    <col min="2827" max="2827" width="17" style="10" bestFit="1" customWidth="1"/>
    <col min="2828" max="3072" width="9.109375" style="10"/>
    <col min="3073" max="3073" width="6.5546875" style="10" bestFit="1" customWidth="1"/>
    <col min="3074" max="3074" width="2.33203125" style="10" customWidth="1"/>
    <col min="3075" max="3075" width="7.33203125" style="10" bestFit="1" customWidth="1"/>
    <col min="3076" max="3076" width="2.33203125" style="10" customWidth="1"/>
    <col min="3077" max="3077" width="30.33203125" style="10" bestFit="1" customWidth="1"/>
    <col min="3078" max="3078" width="2.33203125" style="10" customWidth="1"/>
    <col min="3079" max="3079" width="14.109375" style="10" bestFit="1" customWidth="1"/>
    <col min="3080" max="3080" width="2.33203125" style="10" customWidth="1"/>
    <col min="3081" max="3081" width="13.88671875" style="10" bestFit="1" customWidth="1"/>
    <col min="3082" max="3082" width="2.33203125" style="10" customWidth="1"/>
    <col min="3083" max="3083" width="17" style="10" bestFit="1" customWidth="1"/>
    <col min="3084" max="3328" width="9.109375" style="10"/>
    <col min="3329" max="3329" width="6.5546875" style="10" bestFit="1" customWidth="1"/>
    <col min="3330" max="3330" width="2.33203125" style="10" customWidth="1"/>
    <col min="3331" max="3331" width="7.33203125" style="10" bestFit="1" customWidth="1"/>
    <col min="3332" max="3332" width="2.33203125" style="10" customWidth="1"/>
    <col min="3333" max="3333" width="30.33203125" style="10" bestFit="1" customWidth="1"/>
    <col min="3334" max="3334" width="2.33203125" style="10" customWidth="1"/>
    <col min="3335" max="3335" width="14.109375" style="10" bestFit="1" customWidth="1"/>
    <col min="3336" max="3336" width="2.33203125" style="10" customWidth="1"/>
    <col min="3337" max="3337" width="13.88671875" style="10" bestFit="1" customWidth="1"/>
    <col min="3338" max="3338" width="2.33203125" style="10" customWidth="1"/>
    <col min="3339" max="3339" width="17" style="10" bestFit="1" customWidth="1"/>
    <col min="3340" max="3584" width="9.109375" style="10"/>
    <col min="3585" max="3585" width="6.5546875" style="10" bestFit="1" customWidth="1"/>
    <col min="3586" max="3586" width="2.33203125" style="10" customWidth="1"/>
    <col min="3587" max="3587" width="7.33203125" style="10" bestFit="1" customWidth="1"/>
    <col min="3588" max="3588" width="2.33203125" style="10" customWidth="1"/>
    <col min="3589" max="3589" width="30.33203125" style="10" bestFit="1" customWidth="1"/>
    <col min="3590" max="3590" width="2.33203125" style="10" customWidth="1"/>
    <col min="3591" max="3591" width="14.109375" style="10" bestFit="1" customWidth="1"/>
    <col min="3592" max="3592" width="2.33203125" style="10" customWidth="1"/>
    <col min="3593" max="3593" width="13.88671875" style="10" bestFit="1" customWidth="1"/>
    <col min="3594" max="3594" width="2.33203125" style="10" customWidth="1"/>
    <col min="3595" max="3595" width="17" style="10" bestFit="1" customWidth="1"/>
    <col min="3596" max="3840" width="9.109375" style="10"/>
    <col min="3841" max="3841" width="6.5546875" style="10" bestFit="1" customWidth="1"/>
    <col min="3842" max="3842" width="2.33203125" style="10" customWidth="1"/>
    <col min="3843" max="3843" width="7.33203125" style="10" bestFit="1" customWidth="1"/>
    <col min="3844" max="3844" width="2.33203125" style="10" customWidth="1"/>
    <col min="3845" max="3845" width="30.33203125" style="10" bestFit="1" customWidth="1"/>
    <col min="3846" max="3846" width="2.33203125" style="10" customWidth="1"/>
    <col min="3847" max="3847" width="14.109375" style="10" bestFit="1" customWidth="1"/>
    <col min="3848" max="3848" width="2.33203125" style="10" customWidth="1"/>
    <col min="3849" max="3849" width="13.88671875" style="10" bestFit="1" customWidth="1"/>
    <col min="3850" max="3850" width="2.33203125" style="10" customWidth="1"/>
    <col min="3851" max="3851" width="17" style="10" bestFit="1" customWidth="1"/>
    <col min="3852" max="4096" width="9.109375" style="10"/>
    <col min="4097" max="4097" width="6.5546875" style="10" bestFit="1" customWidth="1"/>
    <col min="4098" max="4098" width="2.33203125" style="10" customWidth="1"/>
    <col min="4099" max="4099" width="7.33203125" style="10" bestFit="1" customWidth="1"/>
    <col min="4100" max="4100" width="2.33203125" style="10" customWidth="1"/>
    <col min="4101" max="4101" width="30.33203125" style="10" bestFit="1" customWidth="1"/>
    <col min="4102" max="4102" width="2.33203125" style="10" customWidth="1"/>
    <col min="4103" max="4103" width="14.109375" style="10" bestFit="1" customWidth="1"/>
    <col min="4104" max="4104" width="2.33203125" style="10" customWidth="1"/>
    <col min="4105" max="4105" width="13.88671875" style="10" bestFit="1" customWidth="1"/>
    <col min="4106" max="4106" width="2.33203125" style="10" customWidth="1"/>
    <col min="4107" max="4107" width="17" style="10" bestFit="1" customWidth="1"/>
    <col min="4108" max="4352" width="9.109375" style="10"/>
    <col min="4353" max="4353" width="6.5546875" style="10" bestFit="1" customWidth="1"/>
    <col min="4354" max="4354" width="2.33203125" style="10" customWidth="1"/>
    <col min="4355" max="4355" width="7.33203125" style="10" bestFit="1" customWidth="1"/>
    <col min="4356" max="4356" width="2.33203125" style="10" customWidth="1"/>
    <col min="4357" max="4357" width="30.33203125" style="10" bestFit="1" customWidth="1"/>
    <col min="4358" max="4358" width="2.33203125" style="10" customWidth="1"/>
    <col min="4359" max="4359" width="14.109375" style="10" bestFit="1" customWidth="1"/>
    <col min="4360" max="4360" width="2.33203125" style="10" customWidth="1"/>
    <col min="4361" max="4361" width="13.88671875" style="10" bestFit="1" customWidth="1"/>
    <col min="4362" max="4362" width="2.33203125" style="10" customWidth="1"/>
    <col min="4363" max="4363" width="17" style="10" bestFit="1" customWidth="1"/>
    <col min="4364" max="4608" width="9.109375" style="10"/>
    <col min="4609" max="4609" width="6.5546875" style="10" bestFit="1" customWidth="1"/>
    <col min="4610" max="4610" width="2.33203125" style="10" customWidth="1"/>
    <col min="4611" max="4611" width="7.33203125" style="10" bestFit="1" customWidth="1"/>
    <col min="4612" max="4612" width="2.33203125" style="10" customWidth="1"/>
    <col min="4613" max="4613" width="30.33203125" style="10" bestFit="1" customWidth="1"/>
    <col min="4614" max="4614" width="2.33203125" style="10" customWidth="1"/>
    <col min="4615" max="4615" width="14.109375" style="10" bestFit="1" customWidth="1"/>
    <col min="4616" max="4616" width="2.33203125" style="10" customWidth="1"/>
    <col min="4617" max="4617" width="13.88671875" style="10" bestFit="1" customWidth="1"/>
    <col min="4618" max="4618" width="2.33203125" style="10" customWidth="1"/>
    <col min="4619" max="4619" width="17" style="10" bestFit="1" customWidth="1"/>
    <col min="4620" max="4864" width="9.109375" style="10"/>
    <col min="4865" max="4865" width="6.5546875" style="10" bestFit="1" customWidth="1"/>
    <col min="4866" max="4866" width="2.33203125" style="10" customWidth="1"/>
    <col min="4867" max="4867" width="7.33203125" style="10" bestFit="1" customWidth="1"/>
    <col min="4868" max="4868" width="2.33203125" style="10" customWidth="1"/>
    <col min="4869" max="4869" width="30.33203125" style="10" bestFit="1" customWidth="1"/>
    <col min="4870" max="4870" width="2.33203125" style="10" customWidth="1"/>
    <col min="4871" max="4871" width="14.109375" style="10" bestFit="1" customWidth="1"/>
    <col min="4872" max="4872" width="2.33203125" style="10" customWidth="1"/>
    <col min="4873" max="4873" width="13.88671875" style="10" bestFit="1" customWidth="1"/>
    <col min="4874" max="4874" width="2.33203125" style="10" customWidth="1"/>
    <col min="4875" max="4875" width="17" style="10" bestFit="1" customWidth="1"/>
    <col min="4876" max="5120" width="9.109375" style="10"/>
    <col min="5121" max="5121" width="6.5546875" style="10" bestFit="1" customWidth="1"/>
    <col min="5122" max="5122" width="2.33203125" style="10" customWidth="1"/>
    <col min="5123" max="5123" width="7.33203125" style="10" bestFit="1" customWidth="1"/>
    <col min="5124" max="5124" width="2.33203125" style="10" customWidth="1"/>
    <col min="5125" max="5125" width="30.33203125" style="10" bestFit="1" customWidth="1"/>
    <col min="5126" max="5126" width="2.33203125" style="10" customWidth="1"/>
    <col min="5127" max="5127" width="14.109375" style="10" bestFit="1" customWidth="1"/>
    <col min="5128" max="5128" width="2.33203125" style="10" customWidth="1"/>
    <col min="5129" max="5129" width="13.88671875" style="10" bestFit="1" customWidth="1"/>
    <col min="5130" max="5130" width="2.33203125" style="10" customWidth="1"/>
    <col min="5131" max="5131" width="17" style="10" bestFit="1" customWidth="1"/>
    <col min="5132" max="5376" width="9.109375" style="10"/>
    <col min="5377" max="5377" width="6.5546875" style="10" bestFit="1" customWidth="1"/>
    <col min="5378" max="5378" width="2.33203125" style="10" customWidth="1"/>
    <col min="5379" max="5379" width="7.33203125" style="10" bestFit="1" customWidth="1"/>
    <col min="5380" max="5380" width="2.33203125" style="10" customWidth="1"/>
    <col min="5381" max="5381" width="30.33203125" style="10" bestFit="1" customWidth="1"/>
    <col min="5382" max="5382" width="2.33203125" style="10" customWidth="1"/>
    <col min="5383" max="5383" width="14.109375" style="10" bestFit="1" customWidth="1"/>
    <col min="5384" max="5384" width="2.33203125" style="10" customWidth="1"/>
    <col min="5385" max="5385" width="13.88671875" style="10" bestFit="1" customWidth="1"/>
    <col min="5386" max="5386" width="2.33203125" style="10" customWidth="1"/>
    <col min="5387" max="5387" width="17" style="10" bestFit="1" customWidth="1"/>
    <col min="5388" max="5632" width="9.109375" style="10"/>
    <col min="5633" max="5633" width="6.5546875" style="10" bestFit="1" customWidth="1"/>
    <col min="5634" max="5634" width="2.33203125" style="10" customWidth="1"/>
    <col min="5635" max="5635" width="7.33203125" style="10" bestFit="1" customWidth="1"/>
    <col min="5636" max="5636" width="2.33203125" style="10" customWidth="1"/>
    <col min="5637" max="5637" width="30.33203125" style="10" bestFit="1" customWidth="1"/>
    <col min="5638" max="5638" width="2.33203125" style="10" customWidth="1"/>
    <col min="5639" max="5639" width="14.109375" style="10" bestFit="1" customWidth="1"/>
    <col min="5640" max="5640" width="2.33203125" style="10" customWidth="1"/>
    <col min="5641" max="5641" width="13.88671875" style="10" bestFit="1" customWidth="1"/>
    <col min="5642" max="5642" width="2.33203125" style="10" customWidth="1"/>
    <col min="5643" max="5643" width="17" style="10" bestFit="1" customWidth="1"/>
    <col min="5644" max="5888" width="9.109375" style="10"/>
    <col min="5889" max="5889" width="6.5546875" style="10" bestFit="1" customWidth="1"/>
    <col min="5890" max="5890" width="2.33203125" style="10" customWidth="1"/>
    <col min="5891" max="5891" width="7.33203125" style="10" bestFit="1" customWidth="1"/>
    <col min="5892" max="5892" width="2.33203125" style="10" customWidth="1"/>
    <col min="5893" max="5893" width="30.33203125" style="10" bestFit="1" customWidth="1"/>
    <col min="5894" max="5894" width="2.33203125" style="10" customWidth="1"/>
    <col min="5895" max="5895" width="14.109375" style="10" bestFit="1" customWidth="1"/>
    <col min="5896" max="5896" width="2.33203125" style="10" customWidth="1"/>
    <col min="5897" max="5897" width="13.88671875" style="10" bestFit="1" customWidth="1"/>
    <col min="5898" max="5898" width="2.33203125" style="10" customWidth="1"/>
    <col min="5899" max="5899" width="17" style="10" bestFit="1" customWidth="1"/>
    <col min="5900" max="6144" width="9.109375" style="10"/>
    <col min="6145" max="6145" width="6.5546875" style="10" bestFit="1" customWidth="1"/>
    <col min="6146" max="6146" width="2.33203125" style="10" customWidth="1"/>
    <col min="6147" max="6147" width="7.33203125" style="10" bestFit="1" customWidth="1"/>
    <col min="6148" max="6148" width="2.33203125" style="10" customWidth="1"/>
    <col min="6149" max="6149" width="30.33203125" style="10" bestFit="1" customWidth="1"/>
    <col min="6150" max="6150" width="2.33203125" style="10" customWidth="1"/>
    <col min="6151" max="6151" width="14.109375" style="10" bestFit="1" customWidth="1"/>
    <col min="6152" max="6152" width="2.33203125" style="10" customWidth="1"/>
    <col min="6153" max="6153" width="13.88671875" style="10" bestFit="1" customWidth="1"/>
    <col min="6154" max="6154" width="2.33203125" style="10" customWidth="1"/>
    <col min="6155" max="6155" width="17" style="10" bestFit="1" customWidth="1"/>
    <col min="6156" max="6400" width="9.109375" style="10"/>
    <col min="6401" max="6401" width="6.5546875" style="10" bestFit="1" customWidth="1"/>
    <col min="6402" max="6402" width="2.33203125" style="10" customWidth="1"/>
    <col min="6403" max="6403" width="7.33203125" style="10" bestFit="1" customWidth="1"/>
    <col min="6404" max="6404" width="2.33203125" style="10" customWidth="1"/>
    <col min="6405" max="6405" width="30.33203125" style="10" bestFit="1" customWidth="1"/>
    <col min="6406" max="6406" width="2.33203125" style="10" customWidth="1"/>
    <col min="6407" max="6407" width="14.109375" style="10" bestFit="1" customWidth="1"/>
    <col min="6408" max="6408" width="2.33203125" style="10" customWidth="1"/>
    <col min="6409" max="6409" width="13.88671875" style="10" bestFit="1" customWidth="1"/>
    <col min="6410" max="6410" width="2.33203125" style="10" customWidth="1"/>
    <col min="6411" max="6411" width="17" style="10" bestFit="1" customWidth="1"/>
    <col min="6412" max="6656" width="9.109375" style="10"/>
    <col min="6657" max="6657" width="6.5546875" style="10" bestFit="1" customWidth="1"/>
    <col min="6658" max="6658" width="2.33203125" style="10" customWidth="1"/>
    <col min="6659" max="6659" width="7.33203125" style="10" bestFit="1" customWidth="1"/>
    <col min="6660" max="6660" width="2.33203125" style="10" customWidth="1"/>
    <col min="6661" max="6661" width="30.33203125" style="10" bestFit="1" customWidth="1"/>
    <col min="6662" max="6662" width="2.33203125" style="10" customWidth="1"/>
    <col min="6663" max="6663" width="14.109375" style="10" bestFit="1" customWidth="1"/>
    <col min="6664" max="6664" width="2.33203125" style="10" customWidth="1"/>
    <col min="6665" max="6665" width="13.88671875" style="10" bestFit="1" customWidth="1"/>
    <col min="6666" max="6666" width="2.33203125" style="10" customWidth="1"/>
    <col min="6667" max="6667" width="17" style="10" bestFit="1" customWidth="1"/>
    <col min="6668" max="6912" width="9.109375" style="10"/>
    <col min="6913" max="6913" width="6.5546875" style="10" bestFit="1" customWidth="1"/>
    <col min="6914" max="6914" width="2.33203125" style="10" customWidth="1"/>
    <col min="6915" max="6915" width="7.33203125" style="10" bestFit="1" customWidth="1"/>
    <col min="6916" max="6916" width="2.33203125" style="10" customWidth="1"/>
    <col min="6917" max="6917" width="30.33203125" style="10" bestFit="1" customWidth="1"/>
    <col min="6918" max="6918" width="2.33203125" style="10" customWidth="1"/>
    <col min="6919" max="6919" width="14.109375" style="10" bestFit="1" customWidth="1"/>
    <col min="6920" max="6920" width="2.33203125" style="10" customWidth="1"/>
    <col min="6921" max="6921" width="13.88671875" style="10" bestFit="1" customWidth="1"/>
    <col min="6922" max="6922" width="2.33203125" style="10" customWidth="1"/>
    <col min="6923" max="6923" width="17" style="10" bestFit="1" customWidth="1"/>
    <col min="6924" max="7168" width="9.109375" style="10"/>
    <col min="7169" max="7169" width="6.5546875" style="10" bestFit="1" customWidth="1"/>
    <col min="7170" max="7170" width="2.33203125" style="10" customWidth="1"/>
    <col min="7171" max="7171" width="7.33203125" style="10" bestFit="1" customWidth="1"/>
    <col min="7172" max="7172" width="2.33203125" style="10" customWidth="1"/>
    <col min="7173" max="7173" width="30.33203125" style="10" bestFit="1" customWidth="1"/>
    <col min="7174" max="7174" width="2.33203125" style="10" customWidth="1"/>
    <col min="7175" max="7175" width="14.109375" style="10" bestFit="1" customWidth="1"/>
    <col min="7176" max="7176" width="2.33203125" style="10" customWidth="1"/>
    <col min="7177" max="7177" width="13.88671875" style="10" bestFit="1" customWidth="1"/>
    <col min="7178" max="7178" width="2.33203125" style="10" customWidth="1"/>
    <col min="7179" max="7179" width="17" style="10" bestFit="1" customWidth="1"/>
    <col min="7180" max="7424" width="9.109375" style="10"/>
    <col min="7425" max="7425" width="6.5546875" style="10" bestFit="1" customWidth="1"/>
    <col min="7426" max="7426" width="2.33203125" style="10" customWidth="1"/>
    <col min="7427" max="7427" width="7.33203125" style="10" bestFit="1" customWidth="1"/>
    <col min="7428" max="7428" width="2.33203125" style="10" customWidth="1"/>
    <col min="7429" max="7429" width="30.33203125" style="10" bestFit="1" customWidth="1"/>
    <col min="7430" max="7430" width="2.33203125" style="10" customWidth="1"/>
    <col min="7431" max="7431" width="14.109375" style="10" bestFit="1" customWidth="1"/>
    <col min="7432" max="7432" width="2.33203125" style="10" customWidth="1"/>
    <col min="7433" max="7433" width="13.88671875" style="10" bestFit="1" customWidth="1"/>
    <col min="7434" max="7434" width="2.33203125" style="10" customWidth="1"/>
    <col min="7435" max="7435" width="17" style="10" bestFit="1" customWidth="1"/>
    <col min="7436" max="7680" width="9.109375" style="10"/>
    <col min="7681" max="7681" width="6.5546875" style="10" bestFit="1" customWidth="1"/>
    <col min="7682" max="7682" width="2.33203125" style="10" customWidth="1"/>
    <col min="7683" max="7683" width="7.33203125" style="10" bestFit="1" customWidth="1"/>
    <col min="7684" max="7684" width="2.33203125" style="10" customWidth="1"/>
    <col min="7685" max="7685" width="30.33203125" style="10" bestFit="1" customWidth="1"/>
    <col min="7686" max="7686" width="2.33203125" style="10" customWidth="1"/>
    <col min="7687" max="7687" width="14.109375" style="10" bestFit="1" customWidth="1"/>
    <col min="7688" max="7688" width="2.33203125" style="10" customWidth="1"/>
    <col min="7689" max="7689" width="13.88671875" style="10" bestFit="1" customWidth="1"/>
    <col min="7690" max="7690" width="2.33203125" style="10" customWidth="1"/>
    <col min="7691" max="7691" width="17" style="10" bestFit="1" customWidth="1"/>
    <col min="7692" max="7936" width="9.109375" style="10"/>
    <col min="7937" max="7937" width="6.5546875" style="10" bestFit="1" customWidth="1"/>
    <col min="7938" max="7938" width="2.33203125" style="10" customWidth="1"/>
    <col min="7939" max="7939" width="7.33203125" style="10" bestFit="1" customWidth="1"/>
    <col min="7940" max="7940" width="2.33203125" style="10" customWidth="1"/>
    <col min="7941" max="7941" width="30.33203125" style="10" bestFit="1" customWidth="1"/>
    <col min="7942" max="7942" width="2.33203125" style="10" customWidth="1"/>
    <col min="7943" max="7943" width="14.109375" style="10" bestFit="1" customWidth="1"/>
    <col min="7944" max="7944" width="2.33203125" style="10" customWidth="1"/>
    <col min="7945" max="7945" width="13.88671875" style="10" bestFit="1" customWidth="1"/>
    <col min="7946" max="7946" width="2.33203125" style="10" customWidth="1"/>
    <col min="7947" max="7947" width="17" style="10" bestFit="1" customWidth="1"/>
    <col min="7948" max="8192" width="9.109375" style="10"/>
    <col min="8193" max="8193" width="6.5546875" style="10" bestFit="1" customWidth="1"/>
    <col min="8194" max="8194" width="2.33203125" style="10" customWidth="1"/>
    <col min="8195" max="8195" width="7.33203125" style="10" bestFit="1" customWidth="1"/>
    <col min="8196" max="8196" width="2.33203125" style="10" customWidth="1"/>
    <col min="8197" max="8197" width="30.33203125" style="10" bestFit="1" customWidth="1"/>
    <col min="8198" max="8198" width="2.33203125" style="10" customWidth="1"/>
    <col min="8199" max="8199" width="14.109375" style="10" bestFit="1" customWidth="1"/>
    <col min="8200" max="8200" width="2.33203125" style="10" customWidth="1"/>
    <col min="8201" max="8201" width="13.88671875" style="10" bestFit="1" customWidth="1"/>
    <col min="8202" max="8202" width="2.33203125" style="10" customWidth="1"/>
    <col min="8203" max="8203" width="17" style="10" bestFit="1" customWidth="1"/>
    <col min="8204" max="8448" width="9.109375" style="10"/>
    <col min="8449" max="8449" width="6.5546875" style="10" bestFit="1" customWidth="1"/>
    <col min="8450" max="8450" width="2.33203125" style="10" customWidth="1"/>
    <col min="8451" max="8451" width="7.33203125" style="10" bestFit="1" customWidth="1"/>
    <col min="8452" max="8452" width="2.33203125" style="10" customWidth="1"/>
    <col min="8453" max="8453" width="30.33203125" style="10" bestFit="1" customWidth="1"/>
    <col min="8454" max="8454" width="2.33203125" style="10" customWidth="1"/>
    <col min="8455" max="8455" width="14.109375" style="10" bestFit="1" customWidth="1"/>
    <col min="8456" max="8456" width="2.33203125" style="10" customWidth="1"/>
    <col min="8457" max="8457" width="13.88671875" style="10" bestFit="1" customWidth="1"/>
    <col min="8458" max="8458" width="2.33203125" style="10" customWidth="1"/>
    <col min="8459" max="8459" width="17" style="10" bestFit="1" customWidth="1"/>
    <col min="8460" max="8704" width="9.109375" style="10"/>
    <col min="8705" max="8705" width="6.5546875" style="10" bestFit="1" customWidth="1"/>
    <col min="8706" max="8706" width="2.33203125" style="10" customWidth="1"/>
    <col min="8707" max="8707" width="7.33203125" style="10" bestFit="1" customWidth="1"/>
    <col min="8708" max="8708" width="2.33203125" style="10" customWidth="1"/>
    <col min="8709" max="8709" width="30.33203125" style="10" bestFit="1" customWidth="1"/>
    <col min="8710" max="8710" width="2.33203125" style="10" customWidth="1"/>
    <col min="8711" max="8711" width="14.109375" style="10" bestFit="1" customWidth="1"/>
    <col min="8712" max="8712" width="2.33203125" style="10" customWidth="1"/>
    <col min="8713" max="8713" width="13.88671875" style="10" bestFit="1" customWidth="1"/>
    <col min="8714" max="8714" width="2.33203125" style="10" customWidth="1"/>
    <col min="8715" max="8715" width="17" style="10" bestFit="1" customWidth="1"/>
    <col min="8716" max="8960" width="9.109375" style="10"/>
    <col min="8961" max="8961" width="6.5546875" style="10" bestFit="1" customWidth="1"/>
    <col min="8962" max="8962" width="2.33203125" style="10" customWidth="1"/>
    <col min="8963" max="8963" width="7.33203125" style="10" bestFit="1" customWidth="1"/>
    <col min="8964" max="8964" width="2.33203125" style="10" customWidth="1"/>
    <col min="8965" max="8965" width="30.33203125" style="10" bestFit="1" customWidth="1"/>
    <col min="8966" max="8966" width="2.33203125" style="10" customWidth="1"/>
    <col min="8967" max="8967" width="14.109375" style="10" bestFit="1" customWidth="1"/>
    <col min="8968" max="8968" width="2.33203125" style="10" customWidth="1"/>
    <col min="8969" max="8969" width="13.88671875" style="10" bestFit="1" customWidth="1"/>
    <col min="8970" max="8970" width="2.33203125" style="10" customWidth="1"/>
    <col min="8971" max="8971" width="17" style="10" bestFit="1" customWidth="1"/>
    <col min="8972" max="9216" width="9.109375" style="10"/>
    <col min="9217" max="9217" width="6.5546875" style="10" bestFit="1" customWidth="1"/>
    <col min="9218" max="9218" width="2.33203125" style="10" customWidth="1"/>
    <col min="9219" max="9219" width="7.33203125" style="10" bestFit="1" customWidth="1"/>
    <col min="9220" max="9220" width="2.33203125" style="10" customWidth="1"/>
    <col min="9221" max="9221" width="30.33203125" style="10" bestFit="1" customWidth="1"/>
    <col min="9222" max="9222" width="2.33203125" style="10" customWidth="1"/>
    <col min="9223" max="9223" width="14.109375" style="10" bestFit="1" customWidth="1"/>
    <col min="9224" max="9224" width="2.33203125" style="10" customWidth="1"/>
    <col min="9225" max="9225" width="13.88671875" style="10" bestFit="1" customWidth="1"/>
    <col min="9226" max="9226" width="2.33203125" style="10" customWidth="1"/>
    <col min="9227" max="9227" width="17" style="10" bestFit="1" customWidth="1"/>
    <col min="9228" max="9472" width="9.109375" style="10"/>
    <col min="9473" max="9473" width="6.5546875" style="10" bestFit="1" customWidth="1"/>
    <col min="9474" max="9474" width="2.33203125" style="10" customWidth="1"/>
    <col min="9475" max="9475" width="7.33203125" style="10" bestFit="1" customWidth="1"/>
    <col min="9476" max="9476" width="2.33203125" style="10" customWidth="1"/>
    <col min="9477" max="9477" width="30.33203125" style="10" bestFit="1" customWidth="1"/>
    <col min="9478" max="9478" width="2.33203125" style="10" customWidth="1"/>
    <col min="9479" max="9479" width="14.109375" style="10" bestFit="1" customWidth="1"/>
    <col min="9480" max="9480" width="2.33203125" style="10" customWidth="1"/>
    <col min="9481" max="9481" width="13.88671875" style="10" bestFit="1" customWidth="1"/>
    <col min="9482" max="9482" width="2.33203125" style="10" customWidth="1"/>
    <col min="9483" max="9483" width="17" style="10" bestFit="1" customWidth="1"/>
    <col min="9484" max="9728" width="9.109375" style="10"/>
    <col min="9729" max="9729" width="6.5546875" style="10" bestFit="1" customWidth="1"/>
    <col min="9730" max="9730" width="2.33203125" style="10" customWidth="1"/>
    <col min="9731" max="9731" width="7.33203125" style="10" bestFit="1" customWidth="1"/>
    <col min="9732" max="9732" width="2.33203125" style="10" customWidth="1"/>
    <col min="9733" max="9733" width="30.33203125" style="10" bestFit="1" customWidth="1"/>
    <col min="9734" max="9734" width="2.33203125" style="10" customWidth="1"/>
    <col min="9735" max="9735" width="14.109375" style="10" bestFit="1" customWidth="1"/>
    <col min="9736" max="9736" width="2.33203125" style="10" customWidth="1"/>
    <col min="9737" max="9737" width="13.88671875" style="10" bestFit="1" customWidth="1"/>
    <col min="9738" max="9738" width="2.33203125" style="10" customWidth="1"/>
    <col min="9739" max="9739" width="17" style="10" bestFit="1" customWidth="1"/>
    <col min="9740" max="9984" width="9.109375" style="10"/>
    <col min="9985" max="9985" width="6.5546875" style="10" bestFit="1" customWidth="1"/>
    <col min="9986" max="9986" width="2.33203125" style="10" customWidth="1"/>
    <col min="9987" max="9987" width="7.33203125" style="10" bestFit="1" customWidth="1"/>
    <col min="9988" max="9988" width="2.33203125" style="10" customWidth="1"/>
    <col min="9989" max="9989" width="30.33203125" style="10" bestFit="1" customWidth="1"/>
    <col min="9990" max="9990" width="2.33203125" style="10" customWidth="1"/>
    <col min="9991" max="9991" width="14.109375" style="10" bestFit="1" customWidth="1"/>
    <col min="9992" max="9992" width="2.33203125" style="10" customWidth="1"/>
    <col min="9993" max="9993" width="13.88671875" style="10" bestFit="1" customWidth="1"/>
    <col min="9994" max="9994" width="2.33203125" style="10" customWidth="1"/>
    <col min="9995" max="9995" width="17" style="10" bestFit="1" customWidth="1"/>
    <col min="9996" max="10240" width="9.109375" style="10"/>
    <col min="10241" max="10241" width="6.5546875" style="10" bestFit="1" customWidth="1"/>
    <col min="10242" max="10242" width="2.33203125" style="10" customWidth="1"/>
    <col min="10243" max="10243" width="7.33203125" style="10" bestFit="1" customWidth="1"/>
    <col min="10244" max="10244" width="2.33203125" style="10" customWidth="1"/>
    <col min="10245" max="10245" width="30.33203125" style="10" bestFit="1" customWidth="1"/>
    <col min="10246" max="10246" width="2.33203125" style="10" customWidth="1"/>
    <col min="10247" max="10247" width="14.109375" style="10" bestFit="1" customWidth="1"/>
    <col min="10248" max="10248" width="2.33203125" style="10" customWidth="1"/>
    <col min="10249" max="10249" width="13.88671875" style="10" bestFit="1" customWidth="1"/>
    <col min="10250" max="10250" width="2.33203125" style="10" customWidth="1"/>
    <col min="10251" max="10251" width="17" style="10" bestFit="1" customWidth="1"/>
    <col min="10252" max="10496" width="9.109375" style="10"/>
    <col min="10497" max="10497" width="6.5546875" style="10" bestFit="1" customWidth="1"/>
    <col min="10498" max="10498" width="2.33203125" style="10" customWidth="1"/>
    <col min="10499" max="10499" width="7.33203125" style="10" bestFit="1" customWidth="1"/>
    <col min="10500" max="10500" width="2.33203125" style="10" customWidth="1"/>
    <col min="10501" max="10501" width="30.33203125" style="10" bestFit="1" customWidth="1"/>
    <col min="10502" max="10502" width="2.33203125" style="10" customWidth="1"/>
    <col min="10503" max="10503" width="14.109375" style="10" bestFit="1" customWidth="1"/>
    <col min="10504" max="10504" width="2.33203125" style="10" customWidth="1"/>
    <col min="10505" max="10505" width="13.88671875" style="10" bestFit="1" customWidth="1"/>
    <col min="10506" max="10506" width="2.33203125" style="10" customWidth="1"/>
    <col min="10507" max="10507" width="17" style="10" bestFit="1" customWidth="1"/>
    <col min="10508" max="10752" width="9.109375" style="10"/>
    <col min="10753" max="10753" width="6.5546875" style="10" bestFit="1" customWidth="1"/>
    <col min="10754" max="10754" width="2.33203125" style="10" customWidth="1"/>
    <col min="10755" max="10755" width="7.33203125" style="10" bestFit="1" customWidth="1"/>
    <col min="10756" max="10756" width="2.33203125" style="10" customWidth="1"/>
    <col min="10757" max="10757" width="30.33203125" style="10" bestFit="1" customWidth="1"/>
    <col min="10758" max="10758" width="2.33203125" style="10" customWidth="1"/>
    <col min="10759" max="10759" width="14.109375" style="10" bestFit="1" customWidth="1"/>
    <col min="10760" max="10760" width="2.33203125" style="10" customWidth="1"/>
    <col min="10761" max="10761" width="13.88671875" style="10" bestFit="1" customWidth="1"/>
    <col min="10762" max="10762" width="2.33203125" style="10" customWidth="1"/>
    <col min="10763" max="10763" width="17" style="10" bestFit="1" customWidth="1"/>
    <col min="10764" max="11008" width="9.109375" style="10"/>
    <col min="11009" max="11009" width="6.5546875" style="10" bestFit="1" customWidth="1"/>
    <col min="11010" max="11010" width="2.33203125" style="10" customWidth="1"/>
    <col min="11011" max="11011" width="7.33203125" style="10" bestFit="1" customWidth="1"/>
    <col min="11012" max="11012" width="2.33203125" style="10" customWidth="1"/>
    <col min="11013" max="11013" width="30.33203125" style="10" bestFit="1" customWidth="1"/>
    <col min="11014" max="11014" width="2.33203125" style="10" customWidth="1"/>
    <col min="11015" max="11015" width="14.109375" style="10" bestFit="1" customWidth="1"/>
    <col min="11016" max="11016" width="2.33203125" style="10" customWidth="1"/>
    <col min="11017" max="11017" width="13.88671875" style="10" bestFit="1" customWidth="1"/>
    <col min="11018" max="11018" width="2.33203125" style="10" customWidth="1"/>
    <col min="11019" max="11019" width="17" style="10" bestFit="1" customWidth="1"/>
    <col min="11020" max="11264" width="9.109375" style="10"/>
    <col min="11265" max="11265" width="6.5546875" style="10" bestFit="1" customWidth="1"/>
    <col min="11266" max="11266" width="2.33203125" style="10" customWidth="1"/>
    <col min="11267" max="11267" width="7.33203125" style="10" bestFit="1" customWidth="1"/>
    <col min="11268" max="11268" width="2.33203125" style="10" customWidth="1"/>
    <col min="11269" max="11269" width="30.33203125" style="10" bestFit="1" customWidth="1"/>
    <col min="11270" max="11270" width="2.33203125" style="10" customWidth="1"/>
    <col min="11271" max="11271" width="14.109375" style="10" bestFit="1" customWidth="1"/>
    <col min="11272" max="11272" width="2.33203125" style="10" customWidth="1"/>
    <col min="11273" max="11273" width="13.88671875" style="10" bestFit="1" customWidth="1"/>
    <col min="11274" max="11274" width="2.33203125" style="10" customWidth="1"/>
    <col min="11275" max="11275" width="17" style="10" bestFit="1" customWidth="1"/>
    <col min="11276" max="11520" width="9.109375" style="10"/>
    <col min="11521" max="11521" width="6.5546875" style="10" bestFit="1" customWidth="1"/>
    <col min="11522" max="11522" width="2.33203125" style="10" customWidth="1"/>
    <col min="11523" max="11523" width="7.33203125" style="10" bestFit="1" customWidth="1"/>
    <col min="11524" max="11524" width="2.33203125" style="10" customWidth="1"/>
    <col min="11525" max="11525" width="30.33203125" style="10" bestFit="1" customWidth="1"/>
    <col min="11526" max="11526" width="2.33203125" style="10" customWidth="1"/>
    <col min="11527" max="11527" width="14.109375" style="10" bestFit="1" customWidth="1"/>
    <col min="11528" max="11528" width="2.33203125" style="10" customWidth="1"/>
    <col min="11529" max="11529" width="13.88671875" style="10" bestFit="1" customWidth="1"/>
    <col min="11530" max="11530" width="2.33203125" style="10" customWidth="1"/>
    <col min="11531" max="11531" width="17" style="10" bestFit="1" customWidth="1"/>
    <col min="11532" max="11776" width="9.109375" style="10"/>
    <col min="11777" max="11777" width="6.5546875" style="10" bestFit="1" customWidth="1"/>
    <col min="11778" max="11778" width="2.33203125" style="10" customWidth="1"/>
    <col min="11779" max="11779" width="7.33203125" style="10" bestFit="1" customWidth="1"/>
    <col min="11780" max="11780" width="2.33203125" style="10" customWidth="1"/>
    <col min="11781" max="11781" width="30.33203125" style="10" bestFit="1" customWidth="1"/>
    <col min="11782" max="11782" width="2.33203125" style="10" customWidth="1"/>
    <col min="11783" max="11783" width="14.109375" style="10" bestFit="1" customWidth="1"/>
    <col min="11784" max="11784" width="2.33203125" style="10" customWidth="1"/>
    <col min="11785" max="11785" width="13.88671875" style="10" bestFit="1" customWidth="1"/>
    <col min="11786" max="11786" width="2.33203125" style="10" customWidth="1"/>
    <col min="11787" max="11787" width="17" style="10" bestFit="1" customWidth="1"/>
    <col min="11788" max="12032" width="9.109375" style="10"/>
    <col min="12033" max="12033" width="6.5546875" style="10" bestFit="1" customWidth="1"/>
    <col min="12034" max="12034" width="2.33203125" style="10" customWidth="1"/>
    <col min="12035" max="12035" width="7.33203125" style="10" bestFit="1" customWidth="1"/>
    <col min="12036" max="12036" width="2.33203125" style="10" customWidth="1"/>
    <col min="12037" max="12037" width="30.33203125" style="10" bestFit="1" customWidth="1"/>
    <col min="12038" max="12038" width="2.33203125" style="10" customWidth="1"/>
    <col min="12039" max="12039" width="14.109375" style="10" bestFit="1" customWidth="1"/>
    <col min="12040" max="12040" width="2.33203125" style="10" customWidth="1"/>
    <col min="12041" max="12041" width="13.88671875" style="10" bestFit="1" customWidth="1"/>
    <col min="12042" max="12042" width="2.33203125" style="10" customWidth="1"/>
    <col min="12043" max="12043" width="17" style="10" bestFit="1" customWidth="1"/>
    <col min="12044" max="12288" width="9.109375" style="10"/>
    <col min="12289" max="12289" width="6.5546875" style="10" bestFit="1" customWidth="1"/>
    <col min="12290" max="12290" width="2.33203125" style="10" customWidth="1"/>
    <col min="12291" max="12291" width="7.33203125" style="10" bestFit="1" customWidth="1"/>
    <col min="12292" max="12292" width="2.33203125" style="10" customWidth="1"/>
    <col min="12293" max="12293" width="30.33203125" style="10" bestFit="1" customWidth="1"/>
    <col min="12294" max="12294" width="2.33203125" style="10" customWidth="1"/>
    <col min="12295" max="12295" width="14.109375" style="10" bestFit="1" customWidth="1"/>
    <col min="12296" max="12296" width="2.33203125" style="10" customWidth="1"/>
    <col min="12297" max="12297" width="13.88671875" style="10" bestFit="1" customWidth="1"/>
    <col min="12298" max="12298" width="2.33203125" style="10" customWidth="1"/>
    <col min="12299" max="12299" width="17" style="10" bestFit="1" customWidth="1"/>
    <col min="12300" max="12544" width="9.109375" style="10"/>
    <col min="12545" max="12545" width="6.5546875" style="10" bestFit="1" customWidth="1"/>
    <col min="12546" max="12546" width="2.33203125" style="10" customWidth="1"/>
    <col min="12547" max="12547" width="7.33203125" style="10" bestFit="1" customWidth="1"/>
    <col min="12548" max="12548" width="2.33203125" style="10" customWidth="1"/>
    <col min="12549" max="12549" width="30.33203125" style="10" bestFit="1" customWidth="1"/>
    <col min="12550" max="12550" width="2.33203125" style="10" customWidth="1"/>
    <col min="12551" max="12551" width="14.109375" style="10" bestFit="1" customWidth="1"/>
    <col min="12552" max="12552" width="2.33203125" style="10" customWidth="1"/>
    <col min="12553" max="12553" width="13.88671875" style="10" bestFit="1" customWidth="1"/>
    <col min="12554" max="12554" width="2.33203125" style="10" customWidth="1"/>
    <col min="12555" max="12555" width="17" style="10" bestFit="1" customWidth="1"/>
    <col min="12556" max="12800" width="9.109375" style="10"/>
    <col min="12801" max="12801" width="6.5546875" style="10" bestFit="1" customWidth="1"/>
    <col min="12802" max="12802" width="2.33203125" style="10" customWidth="1"/>
    <col min="12803" max="12803" width="7.33203125" style="10" bestFit="1" customWidth="1"/>
    <col min="12804" max="12804" width="2.33203125" style="10" customWidth="1"/>
    <col min="12805" max="12805" width="30.33203125" style="10" bestFit="1" customWidth="1"/>
    <col min="12806" max="12806" width="2.33203125" style="10" customWidth="1"/>
    <col min="12807" max="12807" width="14.109375" style="10" bestFit="1" customWidth="1"/>
    <col min="12808" max="12808" width="2.33203125" style="10" customWidth="1"/>
    <col min="12809" max="12809" width="13.88671875" style="10" bestFit="1" customWidth="1"/>
    <col min="12810" max="12810" width="2.33203125" style="10" customWidth="1"/>
    <col min="12811" max="12811" width="17" style="10" bestFit="1" customWidth="1"/>
    <col min="12812" max="13056" width="9.109375" style="10"/>
    <col min="13057" max="13057" width="6.5546875" style="10" bestFit="1" customWidth="1"/>
    <col min="13058" max="13058" width="2.33203125" style="10" customWidth="1"/>
    <col min="13059" max="13059" width="7.33203125" style="10" bestFit="1" customWidth="1"/>
    <col min="13060" max="13060" width="2.33203125" style="10" customWidth="1"/>
    <col min="13061" max="13061" width="30.33203125" style="10" bestFit="1" customWidth="1"/>
    <col min="13062" max="13062" width="2.33203125" style="10" customWidth="1"/>
    <col min="13063" max="13063" width="14.109375" style="10" bestFit="1" customWidth="1"/>
    <col min="13064" max="13064" width="2.33203125" style="10" customWidth="1"/>
    <col min="13065" max="13065" width="13.88671875" style="10" bestFit="1" customWidth="1"/>
    <col min="13066" max="13066" width="2.33203125" style="10" customWidth="1"/>
    <col min="13067" max="13067" width="17" style="10" bestFit="1" customWidth="1"/>
    <col min="13068" max="13312" width="9.109375" style="10"/>
    <col min="13313" max="13313" width="6.5546875" style="10" bestFit="1" customWidth="1"/>
    <col min="13314" max="13314" width="2.33203125" style="10" customWidth="1"/>
    <col min="13315" max="13315" width="7.33203125" style="10" bestFit="1" customWidth="1"/>
    <col min="13316" max="13316" width="2.33203125" style="10" customWidth="1"/>
    <col min="13317" max="13317" width="30.33203125" style="10" bestFit="1" customWidth="1"/>
    <col min="13318" max="13318" width="2.33203125" style="10" customWidth="1"/>
    <col min="13319" max="13319" width="14.109375" style="10" bestFit="1" customWidth="1"/>
    <col min="13320" max="13320" width="2.33203125" style="10" customWidth="1"/>
    <col min="13321" max="13321" width="13.88671875" style="10" bestFit="1" customWidth="1"/>
    <col min="13322" max="13322" width="2.33203125" style="10" customWidth="1"/>
    <col min="13323" max="13323" width="17" style="10" bestFit="1" customWidth="1"/>
    <col min="13324" max="13568" width="9.109375" style="10"/>
    <col min="13569" max="13569" width="6.5546875" style="10" bestFit="1" customWidth="1"/>
    <col min="13570" max="13570" width="2.33203125" style="10" customWidth="1"/>
    <col min="13571" max="13571" width="7.33203125" style="10" bestFit="1" customWidth="1"/>
    <col min="13572" max="13572" width="2.33203125" style="10" customWidth="1"/>
    <col min="13573" max="13573" width="30.33203125" style="10" bestFit="1" customWidth="1"/>
    <col min="13574" max="13574" width="2.33203125" style="10" customWidth="1"/>
    <col min="13575" max="13575" width="14.109375" style="10" bestFit="1" customWidth="1"/>
    <col min="13576" max="13576" width="2.33203125" style="10" customWidth="1"/>
    <col min="13577" max="13577" width="13.88671875" style="10" bestFit="1" customWidth="1"/>
    <col min="13578" max="13578" width="2.33203125" style="10" customWidth="1"/>
    <col min="13579" max="13579" width="17" style="10" bestFit="1" customWidth="1"/>
    <col min="13580" max="13824" width="9.109375" style="10"/>
    <col min="13825" max="13825" width="6.5546875" style="10" bestFit="1" customWidth="1"/>
    <col min="13826" max="13826" width="2.33203125" style="10" customWidth="1"/>
    <col min="13827" max="13827" width="7.33203125" style="10" bestFit="1" customWidth="1"/>
    <col min="13828" max="13828" width="2.33203125" style="10" customWidth="1"/>
    <col min="13829" max="13829" width="30.33203125" style="10" bestFit="1" customWidth="1"/>
    <col min="13830" max="13830" width="2.33203125" style="10" customWidth="1"/>
    <col min="13831" max="13831" width="14.109375" style="10" bestFit="1" customWidth="1"/>
    <col min="13832" max="13832" width="2.33203125" style="10" customWidth="1"/>
    <col min="13833" max="13833" width="13.88671875" style="10" bestFit="1" customWidth="1"/>
    <col min="13834" max="13834" width="2.33203125" style="10" customWidth="1"/>
    <col min="13835" max="13835" width="17" style="10" bestFit="1" customWidth="1"/>
    <col min="13836" max="14080" width="9.109375" style="10"/>
    <col min="14081" max="14081" width="6.5546875" style="10" bestFit="1" customWidth="1"/>
    <col min="14082" max="14082" width="2.33203125" style="10" customWidth="1"/>
    <col min="14083" max="14083" width="7.33203125" style="10" bestFit="1" customWidth="1"/>
    <col min="14084" max="14084" width="2.33203125" style="10" customWidth="1"/>
    <col min="14085" max="14085" width="30.33203125" style="10" bestFit="1" customWidth="1"/>
    <col min="14086" max="14086" width="2.33203125" style="10" customWidth="1"/>
    <col min="14087" max="14087" width="14.109375" style="10" bestFit="1" customWidth="1"/>
    <col min="14088" max="14088" width="2.33203125" style="10" customWidth="1"/>
    <col min="14089" max="14089" width="13.88671875" style="10" bestFit="1" customWidth="1"/>
    <col min="14090" max="14090" width="2.33203125" style="10" customWidth="1"/>
    <col min="14091" max="14091" width="17" style="10" bestFit="1" customWidth="1"/>
    <col min="14092" max="14336" width="9.109375" style="10"/>
    <col min="14337" max="14337" width="6.5546875" style="10" bestFit="1" customWidth="1"/>
    <col min="14338" max="14338" width="2.33203125" style="10" customWidth="1"/>
    <col min="14339" max="14339" width="7.33203125" style="10" bestFit="1" customWidth="1"/>
    <col min="14340" max="14340" width="2.33203125" style="10" customWidth="1"/>
    <col min="14341" max="14341" width="30.33203125" style="10" bestFit="1" customWidth="1"/>
    <col min="14342" max="14342" width="2.33203125" style="10" customWidth="1"/>
    <col min="14343" max="14343" width="14.109375" style="10" bestFit="1" customWidth="1"/>
    <col min="14344" max="14344" width="2.33203125" style="10" customWidth="1"/>
    <col min="14345" max="14345" width="13.88671875" style="10" bestFit="1" customWidth="1"/>
    <col min="14346" max="14346" width="2.33203125" style="10" customWidth="1"/>
    <col min="14347" max="14347" width="17" style="10" bestFit="1" customWidth="1"/>
    <col min="14348" max="14592" width="9.109375" style="10"/>
    <col min="14593" max="14593" width="6.5546875" style="10" bestFit="1" customWidth="1"/>
    <col min="14594" max="14594" width="2.33203125" style="10" customWidth="1"/>
    <col min="14595" max="14595" width="7.33203125" style="10" bestFit="1" customWidth="1"/>
    <col min="14596" max="14596" width="2.33203125" style="10" customWidth="1"/>
    <col min="14597" max="14597" width="30.33203125" style="10" bestFit="1" customWidth="1"/>
    <col min="14598" max="14598" width="2.33203125" style="10" customWidth="1"/>
    <col min="14599" max="14599" width="14.109375" style="10" bestFit="1" customWidth="1"/>
    <col min="14600" max="14600" width="2.33203125" style="10" customWidth="1"/>
    <col min="14601" max="14601" width="13.88671875" style="10" bestFit="1" customWidth="1"/>
    <col min="14602" max="14602" width="2.33203125" style="10" customWidth="1"/>
    <col min="14603" max="14603" width="17" style="10" bestFit="1" customWidth="1"/>
    <col min="14604" max="14848" width="9.109375" style="10"/>
    <col min="14849" max="14849" width="6.5546875" style="10" bestFit="1" customWidth="1"/>
    <col min="14850" max="14850" width="2.33203125" style="10" customWidth="1"/>
    <col min="14851" max="14851" width="7.33203125" style="10" bestFit="1" customWidth="1"/>
    <col min="14852" max="14852" width="2.33203125" style="10" customWidth="1"/>
    <col min="14853" max="14853" width="30.33203125" style="10" bestFit="1" customWidth="1"/>
    <col min="14854" max="14854" width="2.33203125" style="10" customWidth="1"/>
    <col min="14855" max="14855" width="14.109375" style="10" bestFit="1" customWidth="1"/>
    <col min="14856" max="14856" width="2.33203125" style="10" customWidth="1"/>
    <col min="14857" max="14857" width="13.88671875" style="10" bestFit="1" customWidth="1"/>
    <col min="14858" max="14858" width="2.33203125" style="10" customWidth="1"/>
    <col min="14859" max="14859" width="17" style="10" bestFit="1" customWidth="1"/>
    <col min="14860" max="15104" width="9.109375" style="10"/>
    <col min="15105" max="15105" width="6.5546875" style="10" bestFit="1" customWidth="1"/>
    <col min="15106" max="15106" width="2.33203125" style="10" customWidth="1"/>
    <col min="15107" max="15107" width="7.33203125" style="10" bestFit="1" customWidth="1"/>
    <col min="15108" max="15108" width="2.33203125" style="10" customWidth="1"/>
    <col min="15109" max="15109" width="30.33203125" style="10" bestFit="1" customWidth="1"/>
    <col min="15110" max="15110" width="2.33203125" style="10" customWidth="1"/>
    <col min="15111" max="15111" width="14.109375" style="10" bestFit="1" customWidth="1"/>
    <col min="15112" max="15112" width="2.33203125" style="10" customWidth="1"/>
    <col min="15113" max="15113" width="13.88671875" style="10" bestFit="1" customWidth="1"/>
    <col min="15114" max="15114" width="2.33203125" style="10" customWidth="1"/>
    <col min="15115" max="15115" width="17" style="10" bestFit="1" customWidth="1"/>
    <col min="15116" max="15360" width="9.109375" style="10"/>
    <col min="15361" max="15361" width="6.5546875" style="10" bestFit="1" customWidth="1"/>
    <col min="15362" max="15362" width="2.33203125" style="10" customWidth="1"/>
    <col min="15363" max="15363" width="7.33203125" style="10" bestFit="1" customWidth="1"/>
    <col min="15364" max="15364" width="2.33203125" style="10" customWidth="1"/>
    <col min="15365" max="15365" width="30.33203125" style="10" bestFit="1" customWidth="1"/>
    <col min="15366" max="15366" width="2.33203125" style="10" customWidth="1"/>
    <col min="15367" max="15367" width="14.109375" style="10" bestFit="1" customWidth="1"/>
    <col min="15368" max="15368" width="2.33203125" style="10" customWidth="1"/>
    <col min="15369" max="15369" width="13.88671875" style="10" bestFit="1" customWidth="1"/>
    <col min="15370" max="15370" width="2.33203125" style="10" customWidth="1"/>
    <col min="15371" max="15371" width="17" style="10" bestFit="1" customWidth="1"/>
    <col min="15372" max="15616" width="9.109375" style="10"/>
    <col min="15617" max="15617" width="6.5546875" style="10" bestFit="1" customWidth="1"/>
    <col min="15618" max="15618" width="2.33203125" style="10" customWidth="1"/>
    <col min="15619" max="15619" width="7.33203125" style="10" bestFit="1" customWidth="1"/>
    <col min="15620" max="15620" width="2.33203125" style="10" customWidth="1"/>
    <col min="15621" max="15621" width="30.33203125" style="10" bestFit="1" customWidth="1"/>
    <col min="15622" max="15622" width="2.33203125" style="10" customWidth="1"/>
    <col min="15623" max="15623" width="14.109375" style="10" bestFit="1" customWidth="1"/>
    <col min="15624" max="15624" width="2.33203125" style="10" customWidth="1"/>
    <col min="15625" max="15625" width="13.88671875" style="10" bestFit="1" customWidth="1"/>
    <col min="15626" max="15626" width="2.33203125" style="10" customWidth="1"/>
    <col min="15627" max="15627" width="17" style="10" bestFit="1" customWidth="1"/>
    <col min="15628" max="15872" width="9.109375" style="10"/>
    <col min="15873" max="15873" width="6.5546875" style="10" bestFit="1" customWidth="1"/>
    <col min="15874" max="15874" width="2.33203125" style="10" customWidth="1"/>
    <col min="15875" max="15875" width="7.33203125" style="10" bestFit="1" customWidth="1"/>
    <col min="15876" max="15876" width="2.33203125" style="10" customWidth="1"/>
    <col min="15877" max="15877" width="30.33203125" style="10" bestFit="1" customWidth="1"/>
    <col min="15878" max="15878" width="2.33203125" style="10" customWidth="1"/>
    <col min="15879" max="15879" width="14.109375" style="10" bestFit="1" customWidth="1"/>
    <col min="15880" max="15880" width="2.33203125" style="10" customWidth="1"/>
    <col min="15881" max="15881" width="13.88671875" style="10" bestFit="1" customWidth="1"/>
    <col min="15882" max="15882" width="2.33203125" style="10" customWidth="1"/>
    <col min="15883" max="15883" width="17" style="10" bestFit="1" customWidth="1"/>
    <col min="15884" max="16128" width="9.109375" style="10"/>
    <col min="16129" max="16129" width="6.5546875" style="10" bestFit="1" customWidth="1"/>
    <col min="16130" max="16130" width="2.33203125" style="10" customWidth="1"/>
    <col min="16131" max="16131" width="7.33203125" style="10" bestFit="1" customWidth="1"/>
    <col min="16132" max="16132" width="2.33203125" style="10" customWidth="1"/>
    <col min="16133" max="16133" width="30.33203125" style="10" bestFit="1" customWidth="1"/>
    <col min="16134" max="16134" width="2.33203125" style="10" customWidth="1"/>
    <col min="16135" max="16135" width="14.109375" style="10" bestFit="1" customWidth="1"/>
    <col min="16136" max="16136" width="2.33203125" style="10" customWidth="1"/>
    <col min="16137" max="16137" width="13.88671875" style="10" bestFit="1" customWidth="1"/>
    <col min="16138" max="16138" width="2.33203125" style="10" customWidth="1"/>
    <col min="16139" max="16139" width="17" style="10" bestFit="1" customWidth="1"/>
    <col min="16140" max="16384" width="9.109375" style="10"/>
  </cols>
  <sheetData>
    <row r="1" spans="1:11" x14ac:dyDescent="0.3">
      <c r="A1" s="188" t="s">
        <v>267</v>
      </c>
      <c r="G1" s="142" t="s">
        <v>154</v>
      </c>
      <c r="K1" s="46" t="s">
        <v>733</v>
      </c>
    </row>
    <row r="2" spans="1:11" x14ac:dyDescent="0.3">
      <c r="A2" s="188" t="s">
        <v>734</v>
      </c>
      <c r="G2" s="45" t="s">
        <v>735</v>
      </c>
      <c r="K2" s="46" t="s">
        <v>736</v>
      </c>
    </row>
    <row r="3" spans="1:11" x14ac:dyDescent="0.3">
      <c r="A3" s="189"/>
      <c r="G3" s="190" t="s">
        <v>862</v>
      </c>
      <c r="K3" s="46" t="s">
        <v>737</v>
      </c>
    </row>
    <row r="6" spans="1:11" ht="28.2" x14ac:dyDescent="0.3">
      <c r="C6" s="49" t="s">
        <v>738</v>
      </c>
      <c r="E6" s="48" t="s">
        <v>739</v>
      </c>
      <c r="G6" s="50" t="s">
        <v>740</v>
      </c>
      <c r="I6" s="48" t="s">
        <v>741</v>
      </c>
      <c r="K6" s="48" t="s">
        <v>593</v>
      </c>
    </row>
    <row r="7" spans="1:11" x14ac:dyDescent="0.3">
      <c r="C7" s="53" t="s">
        <v>742</v>
      </c>
      <c r="D7" s="56"/>
      <c r="E7" s="53">
        <f>+C7-1</f>
        <v>-2</v>
      </c>
      <c r="F7" s="58"/>
      <c r="G7" s="53">
        <f>+E7-1</f>
        <v>-3</v>
      </c>
      <c r="I7" s="53">
        <f>+G7-1</f>
        <v>-4</v>
      </c>
      <c r="K7" s="53">
        <f>+I7-1</f>
        <v>-5</v>
      </c>
    </row>
    <row r="9" spans="1:11" x14ac:dyDescent="0.3">
      <c r="C9" s="186">
        <v>1</v>
      </c>
      <c r="E9" s="10" t="s">
        <v>743</v>
      </c>
      <c r="G9" s="54">
        <v>69825822.620000005</v>
      </c>
      <c r="I9" s="54">
        <v>58395172.629999995</v>
      </c>
      <c r="K9" s="54">
        <f>+G9+I9</f>
        <v>128220995.25</v>
      </c>
    </row>
    <row r="10" spans="1:11" x14ac:dyDescent="0.3">
      <c r="C10" s="186"/>
      <c r="G10" s="58"/>
    </row>
    <row r="11" spans="1:11" x14ac:dyDescent="0.3">
      <c r="C11" s="186">
        <f>+C9+1</f>
        <v>2</v>
      </c>
      <c r="E11" s="10" t="s">
        <v>744</v>
      </c>
      <c r="G11" s="58">
        <v>0</v>
      </c>
      <c r="H11" s="58"/>
      <c r="I11" s="58">
        <v>0</v>
      </c>
      <c r="J11" s="58"/>
      <c r="K11" s="58">
        <f>+G11+I11</f>
        <v>0</v>
      </c>
    </row>
    <row r="12" spans="1:11" x14ac:dyDescent="0.3">
      <c r="C12" s="186"/>
      <c r="G12" s="58"/>
    </row>
    <row r="13" spans="1:11" x14ac:dyDescent="0.3">
      <c r="C13" s="186"/>
      <c r="G13" s="59" t="s">
        <v>176</v>
      </c>
      <c r="I13" s="59" t="s">
        <v>176</v>
      </c>
      <c r="K13" s="59" t="s">
        <v>176</v>
      </c>
    </row>
    <row r="14" spans="1:11" x14ac:dyDescent="0.3">
      <c r="C14" s="186">
        <f>+C11+1</f>
        <v>3</v>
      </c>
      <c r="E14" s="10" t="s">
        <v>745</v>
      </c>
      <c r="G14" s="58">
        <f>SUM(G9:G13)</f>
        <v>69825822.620000005</v>
      </c>
      <c r="I14" s="58">
        <f>SUM(I9:I13)</f>
        <v>58395172.629999995</v>
      </c>
      <c r="K14" s="58">
        <f>SUM(K9:K13)</f>
        <v>128220995.25</v>
      </c>
    </row>
    <row r="15" spans="1:11" x14ac:dyDescent="0.3">
      <c r="C15" s="186"/>
      <c r="G15" s="58"/>
      <c r="I15" s="58"/>
      <c r="K15" s="58"/>
    </row>
    <row r="16" spans="1:11" x14ac:dyDescent="0.3">
      <c r="C16" s="186"/>
      <c r="E16" s="10" t="s">
        <v>211</v>
      </c>
      <c r="G16" s="58"/>
      <c r="I16" s="58"/>
      <c r="K16" s="58"/>
    </row>
    <row r="17" spans="3:11" x14ac:dyDescent="0.3">
      <c r="C17" s="186"/>
      <c r="G17" s="58"/>
    </row>
    <row r="18" spans="3:11" x14ac:dyDescent="0.3">
      <c r="C18" s="186">
        <f>+C14+1</f>
        <v>4</v>
      </c>
      <c r="E18" s="58" t="s">
        <v>746</v>
      </c>
      <c r="G18" s="58">
        <v>27889747.25</v>
      </c>
      <c r="H18" s="58"/>
      <c r="I18" s="58">
        <v>5766202.4199999999</v>
      </c>
      <c r="J18" s="58"/>
      <c r="K18" s="58">
        <f>+G18+I18</f>
        <v>33655949.670000002</v>
      </c>
    </row>
    <row r="19" spans="3:11" x14ac:dyDescent="0.3">
      <c r="C19" s="186"/>
      <c r="E19" s="58"/>
      <c r="G19" s="58"/>
      <c r="H19" s="58"/>
      <c r="I19" s="58"/>
      <c r="J19" s="58"/>
      <c r="K19" s="58"/>
    </row>
    <row r="20" spans="3:11" x14ac:dyDescent="0.3">
      <c r="C20" s="186">
        <f>C18+1</f>
        <v>5</v>
      </c>
      <c r="E20" s="58" t="s">
        <v>747</v>
      </c>
      <c r="G20" s="58">
        <v>-2549631.21</v>
      </c>
      <c r="H20" s="58"/>
      <c r="I20" s="58">
        <v>-2623914.79</v>
      </c>
      <c r="J20" s="58"/>
      <c r="K20" s="58">
        <f>+G20+I20</f>
        <v>-5173546</v>
      </c>
    </row>
    <row r="21" spans="3:11" x14ac:dyDescent="0.3">
      <c r="C21" s="186"/>
      <c r="E21" s="58"/>
      <c r="G21" s="58"/>
      <c r="H21" s="58"/>
      <c r="I21" s="58"/>
      <c r="J21" s="58"/>
      <c r="K21" s="58"/>
    </row>
    <row r="22" spans="3:11" ht="28.8" x14ac:dyDescent="0.3">
      <c r="C22" s="186">
        <f>+C20+1</f>
        <v>6</v>
      </c>
      <c r="E22" s="51" t="s">
        <v>748</v>
      </c>
      <c r="G22" s="58">
        <v>0</v>
      </c>
      <c r="H22" s="58"/>
      <c r="I22" s="58">
        <v>0</v>
      </c>
      <c r="J22" s="58"/>
      <c r="K22" s="58">
        <f>+G22+I22</f>
        <v>0</v>
      </c>
    </row>
    <row r="23" spans="3:11" x14ac:dyDescent="0.3">
      <c r="C23" s="186"/>
      <c r="E23" s="58"/>
      <c r="G23" s="58"/>
      <c r="H23" s="58"/>
      <c r="I23" s="58"/>
      <c r="J23" s="58"/>
      <c r="K23" s="58"/>
    </row>
    <row r="24" spans="3:11" x14ac:dyDescent="0.3">
      <c r="C24" s="186">
        <f>+C22+1</f>
        <v>7</v>
      </c>
      <c r="E24" s="56" t="s">
        <v>749</v>
      </c>
      <c r="G24" s="58">
        <v>0</v>
      </c>
      <c r="H24" s="58"/>
      <c r="I24" s="58">
        <v>0</v>
      </c>
      <c r="J24" s="58"/>
      <c r="K24" s="58">
        <f>+G24+I24</f>
        <v>0</v>
      </c>
    </row>
    <row r="25" spans="3:11" x14ac:dyDescent="0.3">
      <c r="C25" s="186"/>
      <c r="G25" s="58"/>
    </row>
    <row r="26" spans="3:11" x14ac:dyDescent="0.3">
      <c r="C26" s="186">
        <f>+C24+1</f>
        <v>8</v>
      </c>
      <c r="E26" s="58" t="s">
        <v>750</v>
      </c>
      <c r="G26" s="58">
        <v>1421321.48</v>
      </c>
      <c r="H26" s="58"/>
      <c r="I26" s="58">
        <v>0</v>
      </c>
      <c r="J26" s="58"/>
      <c r="K26" s="58">
        <f>+G26+I26</f>
        <v>1421321.48</v>
      </c>
    </row>
    <row r="27" spans="3:11" x14ac:dyDescent="0.3">
      <c r="C27" s="186"/>
      <c r="G27" s="59" t="s">
        <v>176</v>
      </c>
      <c r="I27" s="59" t="s">
        <v>176</v>
      </c>
      <c r="K27" s="59" t="s">
        <v>176</v>
      </c>
    </row>
    <row r="28" spans="3:11" x14ac:dyDescent="0.3">
      <c r="C28" s="186">
        <f>+C26+1</f>
        <v>9</v>
      </c>
      <c r="E28" s="10" t="s">
        <v>751</v>
      </c>
      <c r="G28" s="58">
        <f>+G18+G20+G22+G24+G26</f>
        <v>26761437.52</v>
      </c>
      <c r="I28" s="58">
        <f>+I18+I20+I22+I24+I26</f>
        <v>3142287.63</v>
      </c>
      <c r="J28" s="58"/>
      <c r="K28" s="58">
        <f>+K18+K20+K22+K24+K26</f>
        <v>29903725.150000002</v>
      </c>
    </row>
    <row r="29" spans="3:11" x14ac:dyDescent="0.3">
      <c r="C29" s="186"/>
      <c r="G29" s="58"/>
    </row>
    <row r="30" spans="3:11" x14ac:dyDescent="0.3">
      <c r="C30" s="186">
        <f>+C28+1</f>
        <v>10</v>
      </c>
      <c r="E30" s="10" t="s">
        <v>752</v>
      </c>
      <c r="G30" s="58">
        <v>0</v>
      </c>
      <c r="H30" s="58"/>
      <c r="I30" s="58">
        <v>0</v>
      </c>
      <c r="J30" s="58"/>
      <c r="K30" s="58">
        <f>+G30+I30</f>
        <v>0</v>
      </c>
    </row>
    <row r="31" spans="3:11" x14ac:dyDescent="0.3">
      <c r="C31" s="186"/>
      <c r="G31" s="59" t="s">
        <v>176</v>
      </c>
      <c r="I31" s="59" t="s">
        <v>176</v>
      </c>
      <c r="K31" s="59" t="s">
        <v>176</v>
      </c>
    </row>
    <row r="32" spans="3:11" x14ac:dyDescent="0.3">
      <c r="C32" s="186">
        <f>+C30+1</f>
        <v>11</v>
      </c>
      <c r="E32" s="10" t="s">
        <v>753</v>
      </c>
      <c r="G32" s="54">
        <f>+G14-G28-G30</f>
        <v>43064385.100000009</v>
      </c>
      <c r="I32" s="54">
        <f>+I14-I28-I30</f>
        <v>55252884.999999993</v>
      </c>
      <c r="K32" s="54">
        <f>+K14-K28-K30</f>
        <v>98317270.099999994</v>
      </c>
    </row>
    <row r="33" spans="3:11" x14ac:dyDescent="0.3">
      <c r="C33" s="186"/>
      <c r="G33" s="59" t="s">
        <v>178</v>
      </c>
      <c r="I33" s="59" t="s">
        <v>178</v>
      </c>
      <c r="K33" s="59" t="s">
        <v>178</v>
      </c>
    </row>
    <row r="34" spans="3:11" x14ac:dyDescent="0.3">
      <c r="C34" s="186"/>
      <c r="G34" s="58"/>
    </row>
    <row r="35" spans="3:11" x14ac:dyDescent="0.3">
      <c r="C35" s="186"/>
      <c r="G35" s="58"/>
    </row>
    <row r="36" spans="3:11" x14ac:dyDescent="0.3">
      <c r="C36" s="186"/>
      <c r="G36" s="58"/>
    </row>
    <row r="37" spans="3:11" x14ac:dyDescent="0.3">
      <c r="C37" s="186"/>
      <c r="G37" s="58"/>
    </row>
    <row r="38" spans="3:11" x14ac:dyDescent="0.3">
      <c r="C38" s="186"/>
      <c r="G38" s="191"/>
    </row>
    <row r="39" spans="3:11" x14ac:dyDescent="0.3">
      <c r="C39" s="186"/>
      <c r="G39" s="59"/>
    </row>
    <row r="40" spans="3:11" x14ac:dyDescent="0.3">
      <c r="C40" s="186"/>
      <c r="G40" s="54"/>
    </row>
    <row r="41" spans="3:11" x14ac:dyDescent="0.3">
      <c r="C41" s="186"/>
      <c r="G41" s="59"/>
    </row>
    <row r="42" spans="3:11" x14ac:dyDescent="0.3">
      <c r="C42" s="186"/>
      <c r="G42" s="54"/>
    </row>
    <row r="43" spans="3:11" x14ac:dyDescent="0.3">
      <c r="C43" s="186"/>
      <c r="G43" s="59"/>
    </row>
    <row r="44" spans="3:11" x14ac:dyDescent="0.3">
      <c r="C44" s="186"/>
      <c r="G44" s="59"/>
    </row>
    <row r="45" spans="3:11" x14ac:dyDescent="0.3">
      <c r="C45" s="186"/>
      <c r="G45" s="59"/>
    </row>
    <row r="46" spans="3:11" x14ac:dyDescent="0.3">
      <c r="C46" s="186"/>
      <c r="G46" s="54"/>
    </row>
    <row r="47" spans="3:11" x14ac:dyDescent="0.3">
      <c r="C47" s="186"/>
      <c r="G47" s="59"/>
    </row>
    <row r="48" spans="3:11" x14ac:dyDescent="0.3">
      <c r="C48" s="186"/>
      <c r="G48" s="54"/>
    </row>
    <row r="49" spans="3:7" x14ac:dyDescent="0.3">
      <c r="C49" s="186"/>
      <c r="G49" s="54"/>
    </row>
    <row r="50" spans="3:7" x14ac:dyDescent="0.3">
      <c r="C50" s="186"/>
      <c r="G50" s="192"/>
    </row>
    <row r="51" spans="3:7" x14ac:dyDescent="0.3">
      <c r="C51" s="186"/>
      <c r="G51" s="59"/>
    </row>
    <row r="52" spans="3:7" x14ac:dyDescent="0.3">
      <c r="C52" s="186"/>
      <c r="G52" s="54"/>
    </row>
    <row r="53" spans="3:7" x14ac:dyDescent="0.3">
      <c r="C53" s="186"/>
      <c r="G53" s="54"/>
    </row>
    <row r="54" spans="3:7" x14ac:dyDescent="0.3">
      <c r="C54" s="186"/>
      <c r="G54" s="54"/>
    </row>
    <row r="55" spans="3:7" x14ac:dyDescent="0.3">
      <c r="C55" s="186"/>
      <c r="G55" s="54"/>
    </row>
    <row r="56" spans="3:7" x14ac:dyDescent="0.3">
      <c r="C56" s="186"/>
      <c r="G56" s="54"/>
    </row>
    <row r="57" spans="3:7" x14ac:dyDescent="0.3">
      <c r="C57" s="186"/>
      <c r="G57" s="54"/>
    </row>
    <row r="58" spans="3:7" x14ac:dyDescent="0.3">
      <c r="C58" s="186"/>
      <c r="G58" s="5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37"/>
  <sheetViews>
    <sheetView workbookViewId="0">
      <selection activeCell="P12" sqref="P12"/>
    </sheetView>
  </sheetViews>
  <sheetFormatPr defaultRowHeight="14.4" x14ac:dyDescent="0.3"/>
  <cols>
    <col min="1" max="1" width="9.109375" style="10"/>
    <col min="2" max="2" width="2.33203125" style="10" customWidth="1"/>
    <col min="3" max="3" width="5" style="10" bestFit="1" customWidth="1"/>
    <col min="4" max="4" width="2.33203125" style="10" customWidth="1"/>
    <col min="5" max="5" width="28.109375" style="10" bestFit="1" customWidth="1"/>
    <col min="6" max="6" width="2.33203125" style="10" customWidth="1"/>
    <col min="7" max="7" width="13.6640625" style="10" bestFit="1" customWidth="1"/>
    <col min="8" max="8" width="2.33203125" style="10" customWidth="1"/>
    <col min="9" max="9" width="13.6640625" style="10" bestFit="1" customWidth="1"/>
    <col min="10" max="10" width="2.33203125" style="10" customWidth="1"/>
    <col min="11" max="11" width="16.88671875" style="10" bestFit="1" customWidth="1"/>
    <col min="12" max="12" width="2.33203125" style="10" customWidth="1"/>
    <col min="13" max="13" width="18" style="10" bestFit="1" customWidth="1"/>
    <col min="14" max="14" width="13.109375" style="10" bestFit="1" customWidth="1"/>
    <col min="15" max="17" width="9.109375" style="10"/>
    <col min="18" max="18" width="11.6640625" style="10" bestFit="1" customWidth="1"/>
    <col min="19" max="257" width="9.109375" style="10"/>
    <col min="258" max="258" width="2.33203125" style="10" customWidth="1"/>
    <col min="259" max="259" width="5" style="10" bestFit="1" customWidth="1"/>
    <col min="260" max="260" width="2.33203125" style="10" customWidth="1"/>
    <col min="261" max="261" width="28.109375" style="10" bestFit="1" customWidth="1"/>
    <col min="262" max="262" width="2.33203125" style="10" customWidth="1"/>
    <col min="263" max="263" width="13.6640625" style="10" bestFit="1" customWidth="1"/>
    <col min="264" max="264" width="2.33203125" style="10" customWidth="1"/>
    <col min="265" max="265" width="13.6640625" style="10" bestFit="1" customWidth="1"/>
    <col min="266" max="266" width="2.33203125" style="10" customWidth="1"/>
    <col min="267" max="267" width="16.88671875" style="10" bestFit="1" customWidth="1"/>
    <col min="268" max="268" width="2.33203125" style="10" customWidth="1"/>
    <col min="269" max="269" width="18" style="10" bestFit="1" customWidth="1"/>
    <col min="270" max="270" width="13.109375" style="10" bestFit="1" customWidth="1"/>
    <col min="271" max="273" width="9.109375" style="10"/>
    <col min="274" max="274" width="11.6640625" style="10" bestFit="1" customWidth="1"/>
    <col min="275" max="513" width="9.109375" style="10"/>
    <col min="514" max="514" width="2.33203125" style="10" customWidth="1"/>
    <col min="515" max="515" width="5" style="10" bestFit="1" customWidth="1"/>
    <col min="516" max="516" width="2.33203125" style="10" customWidth="1"/>
    <col min="517" max="517" width="28.109375" style="10" bestFit="1" customWidth="1"/>
    <col min="518" max="518" width="2.33203125" style="10" customWidth="1"/>
    <col min="519" max="519" width="13.6640625" style="10" bestFit="1" customWidth="1"/>
    <col min="520" max="520" width="2.33203125" style="10" customWidth="1"/>
    <col min="521" max="521" width="13.6640625" style="10" bestFit="1" customWidth="1"/>
    <col min="522" max="522" width="2.33203125" style="10" customWidth="1"/>
    <col min="523" max="523" width="16.88671875" style="10" bestFit="1" customWidth="1"/>
    <col min="524" max="524" width="2.33203125" style="10" customWidth="1"/>
    <col min="525" max="525" width="18" style="10" bestFit="1" customWidth="1"/>
    <col min="526" max="526" width="13.109375" style="10" bestFit="1" customWidth="1"/>
    <col min="527" max="529" width="9.109375" style="10"/>
    <col min="530" max="530" width="11.6640625" style="10" bestFit="1" customWidth="1"/>
    <col min="531" max="769" width="9.109375" style="10"/>
    <col min="770" max="770" width="2.33203125" style="10" customWidth="1"/>
    <col min="771" max="771" width="5" style="10" bestFit="1" customWidth="1"/>
    <col min="772" max="772" width="2.33203125" style="10" customWidth="1"/>
    <col min="773" max="773" width="28.109375" style="10" bestFit="1" customWidth="1"/>
    <col min="774" max="774" width="2.33203125" style="10" customWidth="1"/>
    <col min="775" max="775" width="13.6640625" style="10" bestFit="1" customWidth="1"/>
    <col min="776" max="776" width="2.33203125" style="10" customWidth="1"/>
    <col min="777" max="777" width="13.6640625" style="10" bestFit="1" customWidth="1"/>
    <col min="778" max="778" width="2.33203125" style="10" customWidth="1"/>
    <col min="779" max="779" width="16.88671875" style="10" bestFit="1" customWidth="1"/>
    <col min="780" max="780" width="2.33203125" style="10" customWidth="1"/>
    <col min="781" max="781" width="18" style="10" bestFit="1" customWidth="1"/>
    <col min="782" max="782" width="13.109375" style="10" bestFit="1" customWidth="1"/>
    <col min="783" max="785" width="9.109375" style="10"/>
    <col min="786" max="786" width="11.6640625" style="10" bestFit="1" customWidth="1"/>
    <col min="787" max="1025" width="9.109375" style="10"/>
    <col min="1026" max="1026" width="2.33203125" style="10" customWidth="1"/>
    <col min="1027" max="1027" width="5" style="10" bestFit="1" customWidth="1"/>
    <col min="1028" max="1028" width="2.33203125" style="10" customWidth="1"/>
    <col min="1029" max="1029" width="28.109375" style="10" bestFit="1" customWidth="1"/>
    <col min="1030" max="1030" width="2.33203125" style="10" customWidth="1"/>
    <col min="1031" max="1031" width="13.6640625" style="10" bestFit="1" customWidth="1"/>
    <col min="1032" max="1032" width="2.33203125" style="10" customWidth="1"/>
    <col min="1033" max="1033" width="13.6640625" style="10" bestFit="1" customWidth="1"/>
    <col min="1034" max="1034" width="2.33203125" style="10" customWidth="1"/>
    <col min="1035" max="1035" width="16.88671875" style="10" bestFit="1" customWidth="1"/>
    <col min="1036" max="1036" width="2.33203125" style="10" customWidth="1"/>
    <col min="1037" max="1037" width="18" style="10" bestFit="1" customWidth="1"/>
    <col min="1038" max="1038" width="13.109375" style="10" bestFit="1" customWidth="1"/>
    <col min="1039" max="1041" width="9.109375" style="10"/>
    <col min="1042" max="1042" width="11.6640625" style="10" bestFit="1" customWidth="1"/>
    <col min="1043" max="1281" width="9.109375" style="10"/>
    <col min="1282" max="1282" width="2.33203125" style="10" customWidth="1"/>
    <col min="1283" max="1283" width="5" style="10" bestFit="1" customWidth="1"/>
    <col min="1284" max="1284" width="2.33203125" style="10" customWidth="1"/>
    <col min="1285" max="1285" width="28.109375" style="10" bestFit="1" customWidth="1"/>
    <col min="1286" max="1286" width="2.33203125" style="10" customWidth="1"/>
    <col min="1287" max="1287" width="13.6640625" style="10" bestFit="1" customWidth="1"/>
    <col min="1288" max="1288" width="2.33203125" style="10" customWidth="1"/>
    <col min="1289" max="1289" width="13.6640625" style="10" bestFit="1" customWidth="1"/>
    <col min="1290" max="1290" width="2.33203125" style="10" customWidth="1"/>
    <col min="1291" max="1291" width="16.88671875" style="10" bestFit="1" customWidth="1"/>
    <col min="1292" max="1292" width="2.33203125" style="10" customWidth="1"/>
    <col min="1293" max="1293" width="18" style="10" bestFit="1" customWidth="1"/>
    <col min="1294" max="1294" width="13.109375" style="10" bestFit="1" customWidth="1"/>
    <col min="1295" max="1297" width="9.109375" style="10"/>
    <col min="1298" max="1298" width="11.6640625" style="10" bestFit="1" customWidth="1"/>
    <col min="1299" max="1537" width="9.109375" style="10"/>
    <col min="1538" max="1538" width="2.33203125" style="10" customWidth="1"/>
    <col min="1539" max="1539" width="5" style="10" bestFit="1" customWidth="1"/>
    <col min="1540" max="1540" width="2.33203125" style="10" customWidth="1"/>
    <col min="1541" max="1541" width="28.109375" style="10" bestFit="1" customWidth="1"/>
    <col min="1542" max="1542" width="2.33203125" style="10" customWidth="1"/>
    <col min="1543" max="1543" width="13.6640625" style="10" bestFit="1" customWidth="1"/>
    <col min="1544" max="1544" width="2.33203125" style="10" customWidth="1"/>
    <col min="1545" max="1545" width="13.6640625" style="10" bestFit="1" customWidth="1"/>
    <col min="1546" max="1546" width="2.33203125" style="10" customWidth="1"/>
    <col min="1547" max="1547" width="16.88671875" style="10" bestFit="1" customWidth="1"/>
    <col min="1548" max="1548" width="2.33203125" style="10" customWidth="1"/>
    <col min="1549" max="1549" width="18" style="10" bestFit="1" customWidth="1"/>
    <col min="1550" max="1550" width="13.109375" style="10" bestFit="1" customWidth="1"/>
    <col min="1551" max="1553" width="9.109375" style="10"/>
    <col min="1554" max="1554" width="11.6640625" style="10" bestFit="1" customWidth="1"/>
    <col min="1555" max="1793" width="9.109375" style="10"/>
    <col min="1794" max="1794" width="2.33203125" style="10" customWidth="1"/>
    <col min="1795" max="1795" width="5" style="10" bestFit="1" customWidth="1"/>
    <col min="1796" max="1796" width="2.33203125" style="10" customWidth="1"/>
    <col min="1797" max="1797" width="28.109375" style="10" bestFit="1" customWidth="1"/>
    <col min="1798" max="1798" width="2.33203125" style="10" customWidth="1"/>
    <col min="1799" max="1799" width="13.6640625" style="10" bestFit="1" customWidth="1"/>
    <col min="1800" max="1800" width="2.33203125" style="10" customWidth="1"/>
    <col min="1801" max="1801" width="13.6640625" style="10" bestFit="1" customWidth="1"/>
    <col min="1802" max="1802" width="2.33203125" style="10" customWidth="1"/>
    <col min="1803" max="1803" width="16.88671875" style="10" bestFit="1" customWidth="1"/>
    <col min="1804" max="1804" width="2.33203125" style="10" customWidth="1"/>
    <col min="1805" max="1805" width="18" style="10" bestFit="1" customWidth="1"/>
    <col min="1806" max="1806" width="13.109375" style="10" bestFit="1" customWidth="1"/>
    <col min="1807" max="1809" width="9.109375" style="10"/>
    <col min="1810" max="1810" width="11.6640625" style="10" bestFit="1" customWidth="1"/>
    <col min="1811" max="2049" width="9.109375" style="10"/>
    <col min="2050" max="2050" width="2.33203125" style="10" customWidth="1"/>
    <col min="2051" max="2051" width="5" style="10" bestFit="1" customWidth="1"/>
    <col min="2052" max="2052" width="2.33203125" style="10" customWidth="1"/>
    <col min="2053" max="2053" width="28.109375" style="10" bestFit="1" customWidth="1"/>
    <col min="2054" max="2054" width="2.33203125" style="10" customWidth="1"/>
    <col min="2055" max="2055" width="13.6640625" style="10" bestFit="1" customWidth="1"/>
    <col min="2056" max="2056" width="2.33203125" style="10" customWidth="1"/>
    <col min="2057" max="2057" width="13.6640625" style="10" bestFit="1" customWidth="1"/>
    <col min="2058" max="2058" width="2.33203125" style="10" customWidth="1"/>
    <col min="2059" max="2059" width="16.88671875" style="10" bestFit="1" customWidth="1"/>
    <col min="2060" max="2060" width="2.33203125" style="10" customWidth="1"/>
    <col min="2061" max="2061" width="18" style="10" bestFit="1" customWidth="1"/>
    <col min="2062" max="2062" width="13.109375" style="10" bestFit="1" customWidth="1"/>
    <col min="2063" max="2065" width="9.109375" style="10"/>
    <col min="2066" max="2066" width="11.6640625" style="10" bestFit="1" customWidth="1"/>
    <col min="2067" max="2305" width="9.109375" style="10"/>
    <col min="2306" max="2306" width="2.33203125" style="10" customWidth="1"/>
    <col min="2307" max="2307" width="5" style="10" bestFit="1" customWidth="1"/>
    <col min="2308" max="2308" width="2.33203125" style="10" customWidth="1"/>
    <col min="2309" max="2309" width="28.109375" style="10" bestFit="1" customWidth="1"/>
    <col min="2310" max="2310" width="2.33203125" style="10" customWidth="1"/>
    <col min="2311" max="2311" width="13.6640625" style="10" bestFit="1" customWidth="1"/>
    <col min="2312" max="2312" width="2.33203125" style="10" customWidth="1"/>
    <col min="2313" max="2313" width="13.6640625" style="10" bestFit="1" customWidth="1"/>
    <col min="2314" max="2314" width="2.33203125" style="10" customWidth="1"/>
    <col min="2315" max="2315" width="16.88671875" style="10" bestFit="1" customWidth="1"/>
    <col min="2316" max="2316" width="2.33203125" style="10" customWidth="1"/>
    <col min="2317" max="2317" width="18" style="10" bestFit="1" customWidth="1"/>
    <col min="2318" max="2318" width="13.109375" style="10" bestFit="1" customWidth="1"/>
    <col min="2319" max="2321" width="9.109375" style="10"/>
    <col min="2322" max="2322" width="11.6640625" style="10" bestFit="1" customWidth="1"/>
    <col min="2323" max="2561" width="9.109375" style="10"/>
    <col min="2562" max="2562" width="2.33203125" style="10" customWidth="1"/>
    <col min="2563" max="2563" width="5" style="10" bestFit="1" customWidth="1"/>
    <col min="2564" max="2564" width="2.33203125" style="10" customWidth="1"/>
    <col min="2565" max="2565" width="28.109375" style="10" bestFit="1" customWidth="1"/>
    <col min="2566" max="2566" width="2.33203125" style="10" customWidth="1"/>
    <col min="2567" max="2567" width="13.6640625" style="10" bestFit="1" customWidth="1"/>
    <col min="2568" max="2568" width="2.33203125" style="10" customWidth="1"/>
    <col min="2569" max="2569" width="13.6640625" style="10" bestFit="1" customWidth="1"/>
    <col min="2570" max="2570" width="2.33203125" style="10" customWidth="1"/>
    <col min="2571" max="2571" width="16.88671875" style="10" bestFit="1" customWidth="1"/>
    <col min="2572" max="2572" width="2.33203125" style="10" customWidth="1"/>
    <col min="2573" max="2573" width="18" style="10" bestFit="1" customWidth="1"/>
    <col min="2574" max="2574" width="13.109375" style="10" bestFit="1" customWidth="1"/>
    <col min="2575" max="2577" width="9.109375" style="10"/>
    <col min="2578" max="2578" width="11.6640625" style="10" bestFit="1" customWidth="1"/>
    <col min="2579" max="2817" width="9.109375" style="10"/>
    <col min="2818" max="2818" width="2.33203125" style="10" customWidth="1"/>
    <col min="2819" max="2819" width="5" style="10" bestFit="1" customWidth="1"/>
    <col min="2820" max="2820" width="2.33203125" style="10" customWidth="1"/>
    <col min="2821" max="2821" width="28.109375" style="10" bestFit="1" customWidth="1"/>
    <col min="2822" max="2822" width="2.33203125" style="10" customWidth="1"/>
    <col min="2823" max="2823" width="13.6640625" style="10" bestFit="1" customWidth="1"/>
    <col min="2824" max="2824" width="2.33203125" style="10" customWidth="1"/>
    <col min="2825" max="2825" width="13.6640625" style="10" bestFit="1" customWidth="1"/>
    <col min="2826" max="2826" width="2.33203125" style="10" customWidth="1"/>
    <col min="2827" max="2827" width="16.88671875" style="10" bestFit="1" customWidth="1"/>
    <col min="2828" max="2828" width="2.33203125" style="10" customWidth="1"/>
    <col min="2829" max="2829" width="18" style="10" bestFit="1" customWidth="1"/>
    <col min="2830" max="2830" width="13.109375" style="10" bestFit="1" customWidth="1"/>
    <col min="2831" max="2833" width="9.109375" style="10"/>
    <col min="2834" max="2834" width="11.6640625" style="10" bestFit="1" customWidth="1"/>
    <col min="2835" max="3073" width="9.109375" style="10"/>
    <col min="3074" max="3074" width="2.33203125" style="10" customWidth="1"/>
    <col min="3075" max="3075" width="5" style="10" bestFit="1" customWidth="1"/>
    <col min="3076" max="3076" width="2.33203125" style="10" customWidth="1"/>
    <col min="3077" max="3077" width="28.109375" style="10" bestFit="1" customWidth="1"/>
    <col min="3078" max="3078" width="2.33203125" style="10" customWidth="1"/>
    <col min="3079" max="3079" width="13.6640625" style="10" bestFit="1" customWidth="1"/>
    <col min="3080" max="3080" width="2.33203125" style="10" customWidth="1"/>
    <col min="3081" max="3081" width="13.6640625" style="10" bestFit="1" customWidth="1"/>
    <col min="3082" max="3082" width="2.33203125" style="10" customWidth="1"/>
    <col min="3083" max="3083" width="16.88671875" style="10" bestFit="1" customWidth="1"/>
    <col min="3084" max="3084" width="2.33203125" style="10" customWidth="1"/>
    <col min="3085" max="3085" width="18" style="10" bestFit="1" customWidth="1"/>
    <col min="3086" max="3086" width="13.109375" style="10" bestFit="1" customWidth="1"/>
    <col min="3087" max="3089" width="9.109375" style="10"/>
    <col min="3090" max="3090" width="11.6640625" style="10" bestFit="1" customWidth="1"/>
    <col min="3091" max="3329" width="9.109375" style="10"/>
    <col min="3330" max="3330" width="2.33203125" style="10" customWidth="1"/>
    <col min="3331" max="3331" width="5" style="10" bestFit="1" customWidth="1"/>
    <col min="3332" max="3332" width="2.33203125" style="10" customWidth="1"/>
    <col min="3333" max="3333" width="28.109375" style="10" bestFit="1" customWidth="1"/>
    <col min="3334" max="3334" width="2.33203125" style="10" customWidth="1"/>
    <col min="3335" max="3335" width="13.6640625" style="10" bestFit="1" customWidth="1"/>
    <col min="3336" max="3336" width="2.33203125" style="10" customWidth="1"/>
    <col min="3337" max="3337" width="13.6640625" style="10" bestFit="1" customWidth="1"/>
    <col min="3338" max="3338" width="2.33203125" style="10" customWidth="1"/>
    <col min="3339" max="3339" width="16.88671875" style="10" bestFit="1" customWidth="1"/>
    <col min="3340" max="3340" width="2.33203125" style="10" customWidth="1"/>
    <col min="3341" max="3341" width="18" style="10" bestFit="1" customWidth="1"/>
    <col min="3342" max="3342" width="13.109375" style="10" bestFit="1" customWidth="1"/>
    <col min="3343" max="3345" width="9.109375" style="10"/>
    <col min="3346" max="3346" width="11.6640625" style="10" bestFit="1" customWidth="1"/>
    <col min="3347" max="3585" width="9.109375" style="10"/>
    <col min="3586" max="3586" width="2.33203125" style="10" customWidth="1"/>
    <col min="3587" max="3587" width="5" style="10" bestFit="1" customWidth="1"/>
    <col min="3588" max="3588" width="2.33203125" style="10" customWidth="1"/>
    <col min="3589" max="3589" width="28.109375" style="10" bestFit="1" customWidth="1"/>
    <col min="3590" max="3590" width="2.33203125" style="10" customWidth="1"/>
    <col min="3591" max="3591" width="13.6640625" style="10" bestFit="1" customWidth="1"/>
    <col min="3592" max="3592" width="2.33203125" style="10" customWidth="1"/>
    <col min="3593" max="3593" width="13.6640625" style="10" bestFit="1" customWidth="1"/>
    <col min="3594" max="3594" width="2.33203125" style="10" customWidth="1"/>
    <col min="3595" max="3595" width="16.88671875" style="10" bestFit="1" customWidth="1"/>
    <col min="3596" max="3596" width="2.33203125" style="10" customWidth="1"/>
    <col min="3597" max="3597" width="18" style="10" bestFit="1" customWidth="1"/>
    <col min="3598" max="3598" width="13.109375" style="10" bestFit="1" customWidth="1"/>
    <col min="3599" max="3601" width="9.109375" style="10"/>
    <col min="3602" max="3602" width="11.6640625" style="10" bestFit="1" customWidth="1"/>
    <col min="3603" max="3841" width="9.109375" style="10"/>
    <col min="3842" max="3842" width="2.33203125" style="10" customWidth="1"/>
    <col min="3843" max="3843" width="5" style="10" bestFit="1" customWidth="1"/>
    <col min="3844" max="3844" width="2.33203125" style="10" customWidth="1"/>
    <col min="3845" max="3845" width="28.109375" style="10" bestFit="1" customWidth="1"/>
    <col min="3846" max="3846" width="2.33203125" style="10" customWidth="1"/>
    <col min="3847" max="3847" width="13.6640625" style="10" bestFit="1" customWidth="1"/>
    <col min="3848" max="3848" width="2.33203125" style="10" customWidth="1"/>
    <col min="3849" max="3849" width="13.6640625" style="10" bestFit="1" customWidth="1"/>
    <col min="3850" max="3850" width="2.33203125" style="10" customWidth="1"/>
    <col min="3851" max="3851" width="16.88671875" style="10" bestFit="1" customWidth="1"/>
    <col min="3852" max="3852" width="2.33203125" style="10" customWidth="1"/>
    <col min="3853" max="3853" width="18" style="10" bestFit="1" customWidth="1"/>
    <col min="3854" max="3854" width="13.109375" style="10" bestFit="1" customWidth="1"/>
    <col min="3855" max="3857" width="9.109375" style="10"/>
    <col min="3858" max="3858" width="11.6640625" style="10" bestFit="1" customWidth="1"/>
    <col min="3859" max="4097" width="9.109375" style="10"/>
    <col min="4098" max="4098" width="2.33203125" style="10" customWidth="1"/>
    <col min="4099" max="4099" width="5" style="10" bestFit="1" customWidth="1"/>
    <col min="4100" max="4100" width="2.33203125" style="10" customWidth="1"/>
    <col min="4101" max="4101" width="28.109375" style="10" bestFit="1" customWidth="1"/>
    <col min="4102" max="4102" width="2.33203125" style="10" customWidth="1"/>
    <col min="4103" max="4103" width="13.6640625" style="10" bestFit="1" customWidth="1"/>
    <col min="4104" max="4104" width="2.33203125" style="10" customWidth="1"/>
    <col min="4105" max="4105" width="13.6640625" style="10" bestFit="1" customWidth="1"/>
    <col min="4106" max="4106" width="2.33203125" style="10" customWidth="1"/>
    <col min="4107" max="4107" width="16.88671875" style="10" bestFit="1" customWidth="1"/>
    <col min="4108" max="4108" width="2.33203125" style="10" customWidth="1"/>
    <col min="4109" max="4109" width="18" style="10" bestFit="1" customWidth="1"/>
    <col min="4110" max="4110" width="13.109375" style="10" bestFit="1" customWidth="1"/>
    <col min="4111" max="4113" width="9.109375" style="10"/>
    <col min="4114" max="4114" width="11.6640625" style="10" bestFit="1" customWidth="1"/>
    <col min="4115" max="4353" width="9.109375" style="10"/>
    <col min="4354" max="4354" width="2.33203125" style="10" customWidth="1"/>
    <col min="4355" max="4355" width="5" style="10" bestFit="1" customWidth="1"/>
    <col min="4356" max="4356" width="2.33203125" style="10" customWidth="1"/>
    <col min="4357" max="4357" width="28.109375" style="10" bestFit="1" customWidth="1"/>
    <col min="4358" max="4358" width="2.33203125" style="10" customWidth="1"/>
    <col min="4359" max="4359" width="13.6640625" style="10" bestFit="1" customWidth="1"/>
    <col min="4360" max="4360" width="2.33203125" style="10" customWidth="1"/>
    <col min="4361" max="4361" width="13.6640625" style="10" bestFit="1" customWidth="1"/>
    <col min="4362" max="4362" width="2.33203125" style="10" customWidth="1"/>
    <col min="4363" max="4363" width="16.88671875" style="10" bestFit="1" customWidth="1"/>
    <col min="4364" max="4364" width="2.33203125" style="10" customWidth="1"/>
    <col min="4365" max="4365" width="18" style="10" bestFit="1" customWidth="1"/>
    <col min="4366" max="4366" width="13.109375" style="10" bestFit="1" customWidth="1"/>
    <col min="4367" max="4369" width="9.109375" style="10"/>
    <col min="4370" max="4370" width="11.6640625" style="10" bestFit="1" customWidth="1"/>
    <col min="4371" max="4609" width="9.109375" style="10"/>
    <col min="4610" max="4610" width="2.33203125" style="10" customWidth="1"/>
    <col min="4611" max="4611" width="5" style="10" bestFit="1" customWidth="1"/>
    <col min="4612" max="4612" width="2.33203125" style="10" customWidth="1"/>
    <col min="4613" max="4613" width="28.109375" style="10" bestFit="1" customWidth="1"/>
    <col min="4614" max="4614" width="2.33203125" style="10" customWidth="1"/>
    <col min="4615" max="4615" width="13.6640625" style="10" bestFit="1" customWidth="1"/>
    <col min="4616" max="4616" width="2.33203125" style="10" customWidth="1"/>
    <col min="4617" max="4617" width="13.6640625" style="10" bestFit="1" customWidth="1"/>
    <col min="4618" max="4618" width="2.33203125" style="10" customWidth="1"/>
    <col min="4619" max="4619" width="16.88671875" style="10" bestFit="1" customWidth="1"/>
    <col min="4620" max="4620" width="2.33203125" style="10" customWidth="1"/>
    <col min="4621" max="4621" width="18" style="10" bestFit="1" customWidth="1"/>
    <col min="4622" max="4622" width="13.109375" style="10" bestFit="1" customWidth="1"/>
    <col min="4623" max="4625" width="9.109375" style="10"/>
    <col min="4626" max="4626" width="11.6640625" style="10" bestFit="1" customWidth="1"/>
    <col min="4627" max="4865" width="9.109375" style="10"/>
    <col min="4866" max="4866" width="2.33203125" style="10" customWidth="1"/>
    <col min="4867" max="4867" width="5" style="10" bestFit="1" customWidth="1"/>
    <col min="4868" max="4868" width="2.33203125" style="10" customWidth="1"/>
    <col min="4869" max="4869" width="28.109375" style="10" bestFit="1" customWidth="1"/>
    <col min="4870" max="4870" width="2.33203125" style="10" customWidth="1"/>
    <col min="4871" max="4871" width="13.6640625" style="10" bestFit="1" customWidth="1"/>
    <col min="4872" max="4872" width="2.33203125" style="10" customWidth="1"/>
    <col min="4873" max="4873" width="13.6640625" style="10" bestFit="1" customWidth="1"/>
    <col min="4874" max="4874" width="2.33203125" style="10" customWidth="1"/>
    <col min="4875" max="4875" width="16.88671875" style="10" bestFit="1" customWidth="1"/>
    <col min="4876" max="4876" width="2.33203125" style="10" customWidth="1"/>
    <col min="4877" max="4877" width="18" style="10" bestFit="1" customWidth="1"/>
    <col min="4878" max="4878" width="13.109375" style="10" bestFit="1" customWidth="1"/>
    <col min="4879" max="4881" width="9.109375" style="10"/>
    <col min="4882" max="4882" width="11.6640625" style="10" bestFit="1" customWidth="1"/>
    <col min="4883" max="5121" width="9.109375" style="10"/>
    <col min="5122" max="5122" width="2.33203125" style="10" customWidth="1"/>
    <col min="5123" max="5123" width="5" style="10" bestFit="1" customWidth="1"/>
    <col min="5124" max="5124" width="2.33203125" style="10" customWidth="1"/>
    <col min="5125" max="5125" width="28.109375" style="10" bestFit="1" customWidth="1"/>
    <col min="5126" max="5126" width="2.33203125" style="10" customWidth="1"/>
    <col min="5127" max="5127" width="13.6640625" style="10" bestFit="1" customWidth="1"/>
    <col min="5128" max="5128" width="2.33203125" style="10" customWidth="1"/>
    <col min="5129" max="5129" width="13.6640625" style="10" bestFit="1" customWidth="1"/>
    <col min="5130" max="5130" width="2.33203125" style="10" customWidth="1"/>
    <col min="5131" max="5131" width="16.88671875" style="10" bestFit="1" customWidth="1"/>
    <col min="5132" max="5132" width="2.33203125" style="10" customWidth="1"/>
    <col min="5133" max="5133" width="18" style="10" bestFit="1" customWidth="1"/>
    <col min="5134" max="5134" width="13.109375" style="10" bestFit="1" customWidth="1"/>
    <col min="5135" max="5137" width="9.109375" style="10"/>
    <col min="5138" max="5138" width="11.6640625" style="10" bestFit="1" customWidth="1"/>
    <col min="5139" max="5377" width="9.109375" style="10"/>
    <col min="5378" max="5378" width="2.33203125" style="10" customWidth="1"/>
    <col min="5379" max="5379" width="5" style="10" bestFit="1" customWidth="1"/>
    <col min="5380" max="5380" width="2.33203125" style="10" customWidth="1"/>
    <col min="5381" max="5381" width="28.109375" style="10" bestFit="1" customWidth="1"/>
    <col min="5382" max="5382" width="2.33203125" style="10" customWidth="1"/>
    <col min="5383" max="5383" width="13.6640625" style="10" bestFit="1" customWidth="1"/>
    <col min="5384" max="5384" width="2.33203125" style="10" customWidth="1"/>
    <col min="5385" max="5385" width="13.6640625" style="10" bestFit="1" customWidth="1"/>
    <col min="5386" max="5386" width="2.33203125" style="10" customWidth="1"/>
    <col min="5387" max="5387" width="16.88671875" style="10" bestFit="1" customWidth="1"/>
    <col min="5388" max="5388" width="2.33203125" style="10" customWidth="1"/>
    <col min="5389" max="5389" width="18" style="10" bestFit="1" customWidth="1"/>
    <col min="5390" max="5390" width="13.109375" style="10" bestFit="1" customWidth="1"/>
    <col min="5391" max="5393" width="9.109375" style="10"/>
    <col min="5394" max="5394" width="11.6640625" style="10" bestFit="1" customWidth="1"/>
    <col min="5395" max="5633" width="9.109375" style="10"/>
    <col min="5634" max="5634" width="2.33203125" style="10" customWidth="1"/>
    <col min="5635" max="5635" width="5" style="10" bestFit="1" customWidth="1"/>
    <col min="5636" max="5636" width="2.33203125" style="10" customWidth="1"/>
    <col min="5637" max="5637" width="28.109375" style="10" bestFit="1" customWidth="1"/>
    <col min="5638" max="5638" width="2.33203125" style="10" customWidth="1"/>
    <col min="5639" max="5639" width="13.6640625" style="10" bestFit="1" customWidth="1"/>
    <col min="5640" max="5640" width="2.33203125" style="10" customWidth="1"/>
    <col min="5641" max="5641" width="13.6640625" style="10" bestFit="1" customWidth="1"/>
    <col min="5642" max="5642" width="2.33203125" style="10" customWidth="1"/>
    <col min="5643" max="5643" width="16.88671875" style="10" bestFit="1" customWidth="1"/>
    <col min="5644" max="5644" width="2.33203125" style="10" customWidth="1"/>
    <col min="5645" max="5645" width="18" style="10" bestFit="1" customWidth="1"/>
    <col min="5646" max="5646" width="13.109375" style="10" bestFit="1" customWidth="1"/>
    <col min="5647" max="5649" width="9.109375" style="10"/>
    <col min="5650" max="5650" width="11.6640625" style="10" bestFit="1" customWidth="1"/>
    <col min="5651" max="5889" width="9.109375" style="10"/>
    <col min="5890" max="5890" width="2.33203125" style="10" customWidth="1"/>
    <col min="5891" max="5891" width="5" style="10" bestFit="1" customWidth="1"/>
    <col min="5892" max="5892" width="2.33203125" style="10" customWidth="1"/>
    <col min="5893" max="5893" width="28.109375" style="10" bestFit="1" customWidth="1"/>
    <col min="5894" max="5894" width="2.33203125" style="10" customWidth="1"/>
    <col min="5895" max="5895" width="13.6640625" style="10" bestFit="1" customWidth="1"/>
    <col min="5896" max="5896" width="2.33203125" style="10" customWidth="1"/>
    <col min="5897" max="5897" width="13.6640625" style="10" bestFit="1" customWidth="1"/>
    <col min="5898" max="5898" width="2.33203125" style="10" customWidth="1"/>
    <col min="5899" max="5899" width="16.88671875" style="10" bestFit="1" customWidth="1"/>
    <col min="5900" max="5900" width="2.33203125" style="10" customWidth="1"/>
    <col min="5901" max="5901" width="18" style="10" bestFit="1" customWidth="1"/>
    <col min="5902" max="5902" width="13.109375" style="10" bestFit="1" customWidth="1"/>
    <col min="5903" max="5905" width="9.109375" style="10"/>
    <col min="5906" max="5906" width="11.6640625" style="10" bestFit="1" customWidth="1"/>
    <col min="5907" max="6145" width="9.109375" style="10"/>
    <col min="6146" max="6146" width="2.33203125" style="10" customWidth="1"/>
    <col min="6147" max="6147" width="5" style="10" bestFit="1" customWidth="1"/>
    <col min="6148" max="6148" width="2.33203125" style="10" customWidth="1"/>
    <col min="6149" max="6149" width="28.109375" style="10" bestFit="1" customWidth="1"/>
    <col min="6150" max="6150" width="2.33203125" style="10" customWidth="1"/>
    <col min="6151" max="6151" width="13.6640625" style="10" bestFit="1" customWidth="1"/>
    <col min="6152" max="6152" width="2.33203125" style="10" customWidth="1"/>
    <col min="6153" max="6153" width="13.6640625" style="10" bestFit="1" customWidth="1"/>
    <col min="6154" max="6154" width="2.33203125" style="10" customWidth="1"/>
    <col min="6155" max="6155" width="16.88671875" style="10" bestFit="1" customWidth="1"/>
    <col min="6156" max="6156" width="2.33203125" style="10" customWidth="1"/>
    <col min="6157" max="6157" width="18" style="10" bestFit="1" customWidth="1"/>
    <col min="6158" max="6158" width="13.109375" style="10" bestFit="1" customWidth="1"/>
    <col min="6159" max="6161" width="9.109375" style="10"/>
    <col min="6162" max="6162" width="11.6640625" style="10" bestFit="1" customWidth="1"/>
    <col min="6163" max="6401" width="9.109375" style="10"/>
    <col min="6402" max="6402" width="2.33203125" style="10" customWidth="1"/>
    <col min="6403" max="6403" width="5" style="10" bestFit="1" customWidth="1"/>
    <col min="6404" max="6404" width="2.33203125" style="10" customWidth="1"/>
    <col min="6405" max="6405" width="28.109375" style="10" bestFit="1" customWidth="1"/>
    <col min="6406" max="6406" width="2.33203125" style="10" customWidth="1"/>
    <col min="6407" max="6407" width="13.6640625" style="10" bestFit="1" customWidth="1"/>
    <col min="6408" max="6408" width="2.33203125" style="10" customWidth="1"/>
    <col min="6409" max="6409" width="13.6640625" style="10" bestFit="1" customWidth="1"/>
    <col min="6410" max="6410" width="2.33203125" style="10" customWidth="1"/>
    <col min="6411" max="6411" width="16.88671875" style="10" bestFit="1" customWidth="1"/>
    <col min="6412" max="6412" width="2.33203125" style="10" customWidth="1"/>
    <col min="6413" max="6413" width="18" style="10" bestFit="1" customWidth="1"/>
    <col min="6414" max="6414" width="13.109375" style="10" bestFit="1" customWidth="1"/>
    <col min="6415" max="6417" width="9.109375" style="10"/>
    <col min="6418" max="6418" width="11.6640625" style="10" bestFit="1" customWidth="1"/>
    <col min="6419" max="6657" width="9.109375" style="10"/>
    <col min="6658" max="6658" width="2.33203125" style="10" customWidth="1"/>
    <col min="6659" max="6659" width="5" style="10" bestFit="1" customWidth="1"/>
    <col min="6660" max="6660" width="2.33203125" style="10" customWidth="1"/>
    <col min="6661" max="6661" width="28.109375" style="10" bestFit="1" customWidth="1"/>
    <col min="6662" max="6662" width="2.33203125" style="10" customWidth="1"/>
    <col min="6663" max="6663" width="13.6640625" style="10" bestFit="1" customWidth="1"/>
    <col min="6664" max="6664" width="2.33203125" style="10" customWidth="1"/>
    <col min="6665" max="6665" width="13.6640625" style="10" bestFit="1" customWidth="1"/>
    <col min="6666" max="6666" width="2.33203125" style="10" customWidth="1"/>
    <col min="6667" max="6667" width="16.88671875" style="10" bestFit="1" customWidth="1"/>
    <col min="6668" max="6668" width="2.33203125" style="10" customWidth="1"/>
    <col min="6669" max="6669" width="18" style="10" bestFit="1" customWidth="1"/>
    <col min="6670" max="6670" width="13.109375" style="10" bestFit="1" customWidth="1"/>
    <col min="6671" max="6673" width="9.109375" style="10"/>
    <col min="6674" max="6674" width="11.6640625" style="10" bestFit="1" customWidth="1"/>
    <col min="6675" max="6913" width="9.109375" style="10"/>
    <col min="6914" max="6914" width="2.33203125" style="10" customWidth="1"/>
    <col min="6915" max="6915" width="5" style="10" bestFit="1" customWidth="1"/>
    <col min="6916" max="6916" width="2.33203125" style="10" customWidth="1"/>
    <col min="6917" max="6917" width="28.109375" style="10" bestFit="1" customWidth="1"/>
    <col min="6918" max="6918" width="2.33203125" style="10" customWidth="1"/>
    <col min="6919" max="6919" width="13.6640625" style="10" bestFit="1" customWidth="1"/>
    <col min="6920" max="6920" width="2.33203125" style="10" customWidth="1"/>
    <col min="6921" max="6921" width="13.6640625" style="10" bestFit="1" customWidth="1"/>
    <col min="6922" max="6922" width="2.33203125" style="10" customWidth="1"/>
    <col min="6923" max="6923" width="16.88671875" style="10" bestFit="1" customWidth="1"/>
    <col min="6924" max="6924" width="2.33203125" style="10" customWidth="1"/>
    <col min="6925" max="6925" width="18" style="10" bestFit="1" customWidth="1"/>
    <col min="6926" max="6926" width="13.109375" style="10" bestFit="1" customWidth="1"/>
    <col min="6927" max="6929" width="9.109375" style="10"/>
    <col min="6930" max="6930" width="11.6640625" style="10" bestFit="1" customWidth="1"/>
    <col min="6931" max="7169" width="9.109375" style="10"/>
    <col min="7170" max="7170" width="2.33203125" style="10" customWidth="1"/>
    <col min="7171" max="7171" width="5" style="10" bestFit="1" customWidth="1"/>
    <col min="7172" max="7172" width="2.33203125" style="10" customWidth="1"/>
    <col min="7173" max="7173" width="28.109375" style="10" bestFit="1" customWidth="1"/>
    <col min="7174" max="7174" width="2.33203125" style="10" customWidth="1"/>
    <col min="7175" max="7175" width="13.6640625" style="10" bestFit="1" customWidth="1"/>
    <col min="7176" max="7176" width="2.33203125" style="10" customWidth="1"/>
    <col min="7177" max="7177" width="13.6640625" style="10" bestFit="1" customWidth="1"/>
    <col min="7178" max="7178" width="2.33203125" style="10" customWidth="1"/>
    <col min="7179" max="7179" width="16.88671875" style="10" bestFit="1" customWidth="1"/>
    <col min="7180" max="7180" width="2.33203125" style="10" customWidth="1"/>
    <col min="7181" max="7181" width="18" style="10" bestFit="1" customWidth="1"/>
    <col min="7182" max="7182" width="13.109375" style="10" bestFit="1" customWidth="1"/>
    <col min="7183" max="7185" width="9.109375" style="10"/>
    <col min="7186" max="7186" width="11.6640625" style="10" bestFit="1" customWidth="1"/>
    <col min="7187" max="7425" width="9.109375" style="10"/>
    <col min="7426" max="7426" width="2.33203125" style="10" customWidth="1"/>
    <col min="7427" max="7427" width="5" style="10" bestFit="1" customWidth="1"/>
    <col min="7428" max="7428" width="2.33203125" style="10" customWidth="1"/>
    <col min="7429" max="7429" width="28.109375" style="10" bestFit="1" customWidth="1"/>
    <col min="7430" max="7430" width="2.33203125" style="10" customWidth="1"/>
    <col min="7431" max="7431" width="13.6640625" style="10" bestFit="1" customWidth="1"/>
    <col min="7432" max="7432" width="2.33203125" style="10" customWidth="1"/>
    <col min="7433" max="7433" width="13.6640625" style="10" bestFit="1" customWidth="1"/>
    <col min="7434" max="7434" width="2.33203125" style="10" customWidth="1"/>
    <col min="7435" max="7435" width="16.88671875" style="10" bestFit="1" customWidth="1"/>
    <col min="7436" max="7436" width="2.33203125" style="10" customWidth="1"/>
    <col min="7437" max="7437" width="18" style="10" bestFit="1" customWidth="1"/>
    <col min="7438" max="7438" width="13.109375" style="10" bestFit="1" customWidth="1"/>
    <col min="7439" max="7441" width="9.109375" style="10"/>
    <col min="7442" max="7442" width="11.6640625" style="10" bestFit="1" customWidth="1"/>
    <col min="7443" max="7681" width="9.109375" style="10"/>
    <col min="7682" max="7682" width="2.33203125" style="10" customWidth="1"/>
    <col min="7683" max="7683" width="5" style="10" bestFit="1" customWidth="1"/>
    <col min="7684" max="7684" width="2.33203125" style="10" customWidth="1"/>
    <col min="7685" max="7685" width="28.109375" style="10" bestFit="1" customWidth="1"/>
    <col min="7686" max="7686" width="2.33203125" style="10" customWidth="1"/>
    <col min="7687" max="7687" width="13.6640625" style="10" bestFit="1" customWidth="1"/>
    <col min="7688" max="7688" width="2.33203125" style="10" customWidth="1"/>
    <col min="7689" max="7689" width="13.6640625" style="10" bestFit="1" customWidth="1"/>
    <col min="7690" max="7690" width="2.33203125" style="10" customWidth="1"/>
    <col min="7691" max="7691" width="16.88671875" style="10" bestFit="1" customWidth="1"/>
    <col min="7692" max="7692" width="2.33203125" style="10" customWidth="1"/>
    <col min="7693" max="7693" width="18" style="10" bestFit="1" customWidth="1"/>
    <col min="7694" max="7694" width="13.109375" style="10" bestFit="1" customWidth="1"/>
    <col min="7695" max="7697" width="9.109375" style="10"/>
    <col min="7698" max="7698" width="11.6640625" style="10" bestFit="1" customWidth="1"/>
    <col min="7699" max="7937" width="9.109375" style="10"/>
    <col min="7938" max="7938" width="2.33203125" style="10" customWidth="1"/>
    <col min="7939" max="7939" width="5" style="10" bestFit="1" customWidth="1"/>
    <col min="7940" max="7940" width="2.33203125" style="10" customWidth="1"/>
    <col min="7941" max="7941" width="28.109375" style="10" bestFit="1" customWidth="1"/>
    <col min="7942" max="7942" width="2.33203125" style="10" customWidth="1"/>
    <col min="7943" max="7943" width="13.6640625" style="10" bestFit="1" customWidth="1"/>
    <col min="7944" max="7944" width="2.33203125" style="10" customWidth="1"/>
    <col min="7945" max="7945" width="13.6640625" style="10" bestFit="1" customWidth="1"/>
    <col min="7946" max="7946" width="2.33203125" style="10" customWidth="1"/>
    <col min="7947" max="7947" width="16.88671875" style="10" bestFit="1" customWidth="1"/>
    <col min="7948" max="7948" width="2.33203125" style="10" customWidth="1"/>
    <col min="7949" max="7949" width="18" style="10" bestFit="1" customWidth="1"/>
    <col min="7950" max="7950" width="13.109375" style="10" bestFit="1" customWidth="1"/>
    <col min="7951" max="7953" width="9.109375" style="10"/>
    <col min="7954" max="7954" width="11.6640625" style="10" bestFit="1" customWidth="1"/>
    <col min="7955" max="8193" width="9.109375" style="10"/>
    <col min="8194" max="8194" width="2.33203125" style="10" customWidth="1"/>
    <col min="8195" max="8195" width="5" style="10" bestFit="1" customWidth="1"/>
    <col min="8196" max="8196" width="2.33203125" style="10" customWidth="1"/>
    <col min="8197" max="8197" width="28.109375" style="10" bestFit="1" customWidth="1"/>
    <col min="8198" max="8198" width="2.33203125" style="10" customWidth="1"/>
    <col min="8199" max="8199" width="13.6640625" style="10" bestFit="1" customWidth="1"/>
    <col min="8200" max="8200" width="2.33203125" style="10" customWidth="1"/>
    <col min="8201" max="8201" width="13.6640625" style="10" bestFit="1" customWidth="1"/>
    <col min="8202" max="8202" width="2.33203125" style="10" customWidth="1"/>
    <col min="8203" max="8203" width="16.88671875" style="10" bestFit="1" customWidth="1"/>
    <col min="8204" max="8204" width="2.33203125" style="10" customWidth="1"/>
    <col min="8205" max="8205" width="18" style="10" bestFit="1" customWidth="1"/>
    <col min="8206" max="8206" width="13.109375" style="10" bestFit="1" customWidth="1"/>
    <col min="8207" max="8209" width="9.109375" style="10"/>
    <col min="8210" max="8210" width="11.6640625" style="10" bestFit="1" customWidth="1"/>
    <col min="8211" max="8449" width="9.109375" style="10"/>
    <col min="8450" max="8450" width="2.33203125" style="10" customWidth="1"/>
    <col min="8451" max="8451" width="5" style="10" bestFit="1" customWidth="1"/>
    <col min="8452" max="8452" width="2.33203125" style="10" customWidth="1"/>
    <col min="8453" max="8453" width="28.109375" style="10" bestFit="1" customWidth="1"/>
    <col min="8454" max="8454" width="2.33203125" style="10" customWidth="1"/>
    <col min="8455" max="8455" width="13.6640625" style="10" bestFit="1" customWidth="1"/>
    <col min="8456" max="8456" width="2.33203125" style="10" customWidth="1"/>
    <col min="8457" max="8457" width="13.6640625" style="10" bestFit="1" customWidth="1"/>
    <col min="8458" max="8458" width="2.33203125" style="10" customWidth="1"/>
    <col min="8459" max="8459" width="16.88671875" style="10" bestFit="1" customWidth="1"/>
    <col min="8460" max="8460" width="2.33203125" style="10" customWidth="1"/>
    <col min="8461" max="8461" width="18" style="10" bestFit="1" customWidth="1"/>
    <col min="8462" max="8462" width="13.109375" style="10" bestFit="1" customWidth="1"/>
    <col min="8463" max="8465" width="9.109375" style="10"/>
    <col min="8466" max="8466" width="11.6640625" style="10" bestFit="1" customWidth="1"/>
    <col min="8467" max="8705" width="9.109375" style="10"/>
    <col min="8706" max="8706" width="2.33203125" style="10" customWidth="1"/>
    <col min="8707" max="8707" width="5" style="10" bestFit="1" customWidth="1"/>
    <col min="8708" max="8708" width="2.33203125" style="10" customWidth="1"/>
    <col min="8709" max="8709" width="28.109375" style="10" bestFit="1" customWidth="1"/>
    <col min="8710" max="8710" width="2.33203125" style="10" customWidth="1"/>
    <col min="8711" max="8711" width="13.6640625" style="10" bestFit="1" customWidth="1"/>
    <col min="8712" max="8712" width="2.33203125" style="10" customWidth="1"/>
    <col min="8713" max="8713" width="13.6640625" style="10" bestFit="1" customWidth="1"/>
    <col min="8714" max="8714" width="2.33203125" style="10" customWidth="1"/>
    <col min="8715" max="8715" width="16.88671875" style="10" bestFit="1" customWidth="1"/>
    <col min="8716" max="8716" width="2.33203125" style="10" customWidth="1"/>
    <col min="8717" max="8717" width="18" style="10" bestFit="1" customWidth="1"/>
    <col min="8718" max="8718" width="13.109375" style="10" bestFit="1" customWidth="1"/>
    <col min="8719" max="8721" width="9.109375" style="10"/>
    <col min="8722" max="8722" width="11.6640625" style="10" bestFit="1" customWidth="1"/>
    <col min="8723" max="8961" width="9.109375" style="10"/>
    <col min="8962" max="8962" width="2.33203125" style="10" customWidth="1"/>
    <col min="8963" max="8963" width="5" style="10" bestFit="1" customWidth="1"/>
    <col min="8964" max="8964" width="2.33203125" style="10" customWidth="1"/>
    <col min="8965" max="8965" width="28.109375" style="10" bestFit="1" customWidth="1"/>
    <col min="8966" max="8966" width="2.33203125" style="10" customWidth="1"/>
    <col min="8967" max="8967" width="13.6640625" style="10" bestFit="1" customWidth="1"/>
    <col min="8968" max="8968" width="2.33203125" style="10" customWidth="1"/>
    <col min="8969" max="8969" width="13.6640625" style="10" bestFit="1" customWidth="1"/>
    <col min="8970" max="8970" width="2.33203125" style="10" customWidth="1"/>
    <col min="8971" max="8971" width="16.88671875" style="10" bestFit="1" customWidth="1"/>
    <col min="8972" max="8972" width="2.33203125" style="10" customWidth="1"/>
    <col min="8973" max="8973" width="18" style="10" bestFit="1" customWidth="1"/>
    <col min="8974" max="8974" width="13.109375" style="10" bestFit="1" customWidth="1"/>
    <col min="8975" max="8977" width="9.109375" style="10"/>
    <col min="8978" max="8978" width="11.6640625" style="10" bestFit="1" customWidth="1"/>
    <col min="8979" max="9217" width="9.109375" style="10"/>
    <col min="9218" max="9218" width="2.33203125" style="10" customWidth="1"/>
    <col min="9219" max="9219" width="5" style="10" bestFit="1" customWidth="1"/>
    <col min="9220" max="9220" width="2.33203125" style="10" customWidth="1"/>
    <col min="9221" max="9221" width="28.109375" style="10" bestFit="1" customWidth="1"/>
    <col min="9222" max="9222" width="2.33203125" style="10" customWidth="1"/>
    <col min="9223" max="9223" width="13.6640625" style="10" bestFit="1" customWidth="1"/>
    <col min="9224" max="9224" width="2.33203125" style="10" customWidth="1"/>
    <col min="9225" max="9225" width="13.6640625" style="10" bestFit="1" customWidth="1"/>
    <col min="9226" max="9226" width="2.33203125" style="10" customWidth="1"/>
    <col min="9227" max="9227" width="16.88671875" style="10" bestFit="1" customWidth="1"/>
    <col min="9228" max="9228" width="2.33203125" style="10" customWidth="1"/>
    <col min="9229" max="9229" width="18" style="10" bestFit="1" customWidth="1"/>
    <col min="9230" max="9230" width="13.109375" style="10" bestFit="1" customWidth="1"/>
    <col min="9231" max="9233" width="9.109375" style="10"/>
    <col min="9234" max="9234" width="11.6640625" style="10" bestFit="1" customWidth="1"/>
    <col min="9235" max="9473" width="9.109375" style="10"/>
    <col min="9474" max="9474" width="2.33203125" style="10" customWidth="1"/>
    <col min="9475" max="9475" width="5" style="10" bestFit="1" customWidth="1"/>
    <col min="9476" max="9476" width="2.33203125" style="10" customWidth="1"/>
    <col min="9477" max="9477" width="28.109375" style="10" bestFit="1" customWidth="1"/>
    <col min="9478" max="9478" width="2.33203125" style="10" customWidth="1"/>
    <col min="9479" max="9479" width="13.6640625" style="10" bestFit="1" customWidth="1"/>
    <col min="9480" max="9480" width="2.33203125" style="10" customWidth="1"/>
    <col min="9481" max="9481" width="13.6640625" style="10" bestFit="1" customWidth="1"/>
    <col min="9482" max="9482" width="2.33203125" style="10" customWidth="1"/>
    <col min="9483" max="9483" width="16.88671875" style="10" bestFit="1" customWidth="1"/>
    <col min="9484" max="9484" width="2.33203125" style="10" customWidth="1"/>
    <col min="9485" max="9485" width="18" style="10" bestFit="1" customWidth="1"/>
    <col min="9486" max="9486" width="13.109375" style="10" bestFit="1" customWidth="1"/>
    <col min="9487" max="9489" width="9.109375" style="10"/>
    <col min="9490" max="9490" width="11.6640625" style="10" bestFit="1" customWidth="1"/>
    <col min="9491" max="9729" width="9.109375" style="10"/>
    <col min="9730" max="9730" width="2.33203125" style="10" customWidth="1"/>
    <col min="9731" max="9731" width="5" style="10" bestFit="1" customWidth="1"/>
    <col min="9732" max="9732" width="2.33203125" style="10" customWidth="1"/>
    <col min="9733" max="9733" width="28.109375" style="10" bestFit="1" customWidth="1"/>
    <col min="9734" max="9734" width="2.33203125" style="10" customWidth="1"/>
    <col min="9735" max="9735" width="13.6640625" style="10" bestFit="1" customWidth="1"/>
    <col min="9736" max="9736" width="2.33203125" style="10" customWidth="1"/>
    <col min="9737" max="9737" width="13.6640625" style="10" bestFit="1" customWidth="1"/>
    <col min="9738" max="9738" width="2.33203125" style="10" customWidth="1"/>
    <col min="9739" max="9739" width="16.88671875" style="10" bestFit="1" customWidth="1"/>
    <col min="9740" max="9740" width="2.33203125" style="10" customWidth="1"/>
    <col min="9741" max="9741" width="18" style="10" bestFit="1" customWidth="1"/>
    <col min="9742" max="9742" width="13.109375" style="10" bestFit="1" customWidth="1"/>
    <col min="9743" max="9745" width="9.109375" style="10"/>
    <col min="9746" max="9746" width="11.6640625" style="10" bestFit="1" customWidth="1"/>
    <col min="9747" max="9985" width="9.109375" style="10"/>
    <col min="9986" max="9986" width="2.33203125" style="10" customWidth="1"/>
    <col min="9987" max="9987" width="5" style="10" bestFit="1" customWidth="1"/>
    <col min="9988" max="9988" width="2.33203125" style="10" customWidth="1"/>
    <col min="9989" max="9989" width="28.109375" style="10" bestFit="1" customWidth="1"/>
    <col min="9990" max="9990" width="2.33203125" style="10" customWidth="1"/>
    <col min="9991" max="9991" width="13.6640625" style="10" bestFit="1" customWidth="1"/>
    <col min="9992" max="9992" width="2.33203125" style="10" customWidth="1"/>
    <col min="9993" max="9993" width="13.6640625" style="10" bestFit="1" customWidth="1"/>
    <col min="9994" max="9994" width="2.33203125" style="10" customWidth="1"/>
    <col min="9995" max="9995" width="16.88671875" style="10" bestFit="1" customWidth="1"/>
    <col min="9996" max="9996" width="2.33203125" style="10" customWidth="1"/>
    <col min="9997" max="9997" width="18" style="10" bestFit="1" customWidth="1"/>
    <col min="9998" max="9998" width="13.109375" style="10" bestFit="1" customWidth="1"/>
    <col min="9999" max="10001" width="9.109375" style="10"/>
    <col min="10002" max="10002" width="11.6640625" style="10" bestFit="1" customWidth="1"/>
    <col min="10003" max="10241" width="9.109375" style="10"/>
    <col min="10242" max="10242" width="2.33203125" style="10" customWidth="1"/>
    <col min="10243" max="10243" width="5" style="10" bestFit="1" customWidth="1"/>
    <col min="10244" max="10244" width="2.33203125" style="10" customWidth="1"/>
    <col min="10245" max="10245" width="28.109375" style="10" bestFit="1" customWidth="1"/>
    <col min="10246" max="10246" width="2.33203125" style="10" customWidth="1"/>
    <col min="10247" max="10247" width="13.6640625" style="10" bestFit="1" customWidth="1"/>
    <col min="10248" max="10248" width="2.33203125" style="10" customWidth="1"/>
    <col min="10249" max="10249" width="13.6640625" style="10" bestFit="1" customWidth="1"/>
    <col min="10250" max="10250" width="2.33203125" style="10" customWidth="1"/>
    <col min="10251" max="10251" width="16.88671875" style="10" bestFit="1" customWidth="1"/>
    <col min="10252" max="10252" width="2.33203125" style="10" customWidth="1"/>
    <col min="10253" max="10253" width="18" style="10" bestFit="1" customWidth="1"/>
    <col min="10254" max="10254" width="13.109375" style="10" bestFit="1" customWidth="1"/>
    <col min="10255" max="10257" width="9.109375" style="10"/>
    <col min="10258" max="10258" width="11.6640625" style="10" bestFit="1" customWidth="1"/>
    <col min="10259" max="10497" width="9.109375" style="10"/>
    <col min="10498" max="10498" width="2.33203125" style="10" customWidth="1"/>
    <col min="10499" max="10499" width="5" style="10" bestFit="1" customWidth="1"/>
    <col min="10500" max="10500" width="2.33203125" style="10" customWidth="1"/>
    <col min="10501" max="10501" width="28.109375" style="10" bestFit="1" customWidth="1"/>
    <col min="10502" max="10502" width="2.33203125" style="10" customWidth="1"/>
    <col min="10503" max="10503" width="13.6640625" style="10" bestFit="1" customWidth="1"/>
    <col min="10504" max="10504" width="2.33203125" style="10" customWidth="1"/>
    <col min="10505" max="10505" width="13.6640625" style="10" bestFit="1" customWidth="1"/>
    <col min="10506" max="10506" width="2.33203125" style="10" customWidth="1"/>
    <col min="10507" max="10507" width="16.88671875" style="10" bestFit="1" customWidth="1"/>
    <col min="10508" max="10508" width="2.33203125" style="10" customWidth="1"/>
    <col min="10509" max="10509" width="18" style="10" bestFit="1" customWidth="1"/>
    <col min="10510" max="10510" width="13.109375" style="10" bestFit="1" customWidth="1"/>
    <col min="10511" max="10513" width="9.109375" style="10"/>
    <col min="10514" max="10514" width="11.6640625" style="10" bestFit="1" customWidth="1"/>
    <col min="10515" max="10753" width="9.109375" style="10"/>
    <col min="10754" max="10754" width="2.33203125" style="10" customWidth="1"/>
    <col min="10755" max="10755" width="5" style="10" bestFit="1" customWidth="1"/>
    <col min="10756" max="10756" width="2.33203125" style="10" customWidth="1"/>
    <col min="10757" max="10757" width="28.109375" style="10" bestFit="1" customWidth="1"/>
    <col min="10758" max="10758" width="2.33203125" style="10" customWidth="1"/>
    <col min="10759" max="10759" width="13.6640625" style="10" bestFit="1" customWidth="1"/>
    <col min="10760" max="10760" width="2.33203125" style="10" customWidth="1"/>
    <col min="10761" max="10761" width="13.6640625" style="10" bestFit="1" customWidth="1"/>
    <col min="10762" max="10762" width="2.33203125" style="10" customWidth="1"/>
    <col min="10763" max="10763" width="16.88671875" style="10" bestFit="1" customWidth="1"/>
    <col min="10764" max="10764" width="2.33203125" style="10" customWidth="1"/>
    <col min="10765" max="10765" width="18" style="10" bestFit="1" customWidth="1"/>
    <col min="10766" max="10766" width="13.109375" style="10" bestFit="1" customWidth="1"/>
    <col min="10767" max="10769" width="9.109375" style="10"/>
    <col min="10770" max="10770" width="11.6640625" style="10" bestFit="1" customWidth="1"/>
    <col min="10771" max="11009" width="9.109375" style="10"/>
    <col min="11010" max="11010" width="2.33203125" style="10" customWidth="1"/>
    <col min="11011" max="11011" width="5" style="10" bestFit="1" customWidth="1"/>
    <col min="11012" max="11012" width="2.33203125" style="10" customWidth="1"/>
    <col min="11013" max="11013" width="28.109375" style="10" bestFit="1" customWidth="1"/>
    <col min="11014" max="11014" width="2.33203125" style="10" customWidth="1"/>
    <col min="11015" max="11015" width="13.6640625" style="10" bestFit="1" customWidth="1"/>
    <col min="11016" max="11016" width="2.33203125" style="10" customWidth="1"/>
    <col min="11017" max="11017" width="13.6640625" style="10" bestFit="1" customWidth="1"/>
    <col min="11018" max="11018" width="2.33203125" style="10" customWidth="1"/>
    <col min="11019" max="11019" width="16.88671875" style="10" bestFit="1" customWidth="1"/>
    <col min="11020" max="11020" width="2.33203125" style="10" customWidth="1"/>
    <col min="11021" max="11021" width="18" style="10" bestFit="1" customWidth="1"/>
    <col min="11022" max="11022" width="13.109375" style="10" bestFit="1" customWidth="1"/>
    <col min="11023" max="11025" width="9.109375" style="10"/>
    <col min="11026" max="11026" width="11.6640625" style="10" bestFit="1" customWidth="1"/>
    <col min="11027" max="11265" width="9.109375" style="10"/>
    <col min="11266" max="11266" width="2.33203125" style="10" customWidth="1"/>
    <col min="11267" max="11267" width="5" style="10" bestFit="1" customWidth="1"/>
    <col min="11268" max="11268" width="2.33203125" style="10" customWidth="1"/>
    <col min="11269" max="11269" width="28.109375" style="10" bestFit="1" customWidth="1"/>
    <col min="11270" max="11270" width="2.33203125" style="10" customWidth="1"/>
    <col min="11271" max="11271" width="13.6640625" style="10" bestFit="1" customWidth="1"/>
    <col min="11272" max="11272" width="2.33203125" style="10" customWidth="1"/>
    <col min="11273" max="11273" width="13.6640625" style="10" bestFit="1" customWidth="1"/>
    <col min="11274" max="11274" width="2.33203125" style="10" customWidth="1"/>
    <col min="11275" max="11275" width="16.88671875" style="10" bestFit="1" customWidth="1"/>
    <col min="11276" max="11276" width="2.33203125" style="10" customWidth="1"/>
    <col min="11277" max="11277" width="18" style="10" bestFit="1" customWidth="1"/>
    <col min="11278" max="11278" width="13.109375" style="10" bestFit="1" customWidth="1"/>
    <col min="11279" max="11281" width="9.109375" style="10"/>
    <col min="11282" max="11282" width="11.6640625" style="10" bestFit="1" customWidth="1"/>
    <col min="11283" max="11521" width="9.109375" style="10"/>
    <col min="11522" max="11522" width="2.33203125" style="10" customWidth="1"/>
    <col min="11523" max="11523" width="5" style="10" bestFit="1" customWidth="1"/>
    <col min="11524" max="11524" width="2.33203125" style="10" customWidth="1"/>
    <col min="11525" max="11525" width="28.109375" style="10" bestFit="1" customWidth="1"/>
    <col min="11526" max="11526" width="2.33203125" style="10" customWidth="1"/>
    <col min="11527" max="11527" width="13.6640625" style="10" bestFit="1" customWidth="1"/>
    <col min="11528" max="11528" width="2.33203125" style="10" customWidth="1"/>
    <col min="11529" max="11529" width="13.6640625" style="10" bestFit="1" customWidth="1"/>
    <col min="11530" max="11530" width="2.33203125" style="10" customWidth="1"/>
    <col min="11531" max="11531" width="16.88671875" style="10" bestFit="1" customWidth="1"/>
    <col min="11532" max="11532" width="2.33203125" style="10" customWidth="1"/>
    <col min="11533" max="11533" width="18" style="10" bestFit="1" customWidth="1"/>
    <col min="11534" max="11534" width="13.109375" style="10" bestFit="1" customWidth="1"/>
    <col min="11535" max="11537" width="9.109375" style="10"/>
    <col min="11538" max="11538" width="11.6640625" style="10" bestFit="1" customWidth="1"/>
    <col min="11539" max="11777" width="9.109375" style="10"/>
    <col min="11778" max="11778" width="2.33203125" style="10" customWidth="1"/>
    <col min="11779" max="11779" width="5" style="10" bestFit="1" customWidth="1"/>
    <col min="11780" max="11780" width="2.33203125" style="10" customWidth="1"/>
    <col min="11781" max="11781" width="28.109375" style="10" bestFit="1" customWidth="1"/>
    <col min="11782" max="11782" width="2.33203125" style="10" customWidth="1"/>
    <col min="11783" max="11783" width="13.6640625" style="10" bestFit="1" customWidth="1"/>
    <col min="11784" max="11784" width="2.33203125" style="10" customWidth="1"/>
    <col min="11785" max="11785" width="13.6640625" style="10" bestFit="1" customWidth="1"/>
    <col min="11786" max="11786" width="2.33203125" style="10" customWidth="1"/>
    <col min="11787" max="11787" width="16.88671875" style="10" bestFit="1" customWidth="1"/>
    <col min="11788" max="11788" width="2.33203125" style="10" customWidth="1"/>
    <col min="11789" max="11789" width="18" style="10" bestFit="1" customWidth="1"/>
    <col min="11790" max="11790" width="13.109375" style="10" bestFit="1" customWidth="1"/>
    <col min="11791" max="11793" width="9.109375" style="10"/>
    <col min="11794" max="11794" width="11.6640625" style="10" bestFit="1" customWidth="1"/>
    <col min="11795" max="12033" width="9.109375" style="10"/>
    <col min="12034" max="12034" width="2.33203125" style="10" customWidth="1"/>
    <col min="12035" max="12035" width="5" style="10" bestFit="1" customWidth="1"/>
    <col min="12036" max="12036" width="2.33203125" style="10" customWidth="1"/>
    <col min="12037" max="12037" width="28.109375" style="10" bestFit="1" customWidth="1"/>
    <col min="12038" max="12038" width="2.33203125" style="10" customWidth="1"/>
    <col min="12039" max="12039" width="13.6640625" style="10" bestFit="1" customWidth="1"/>
    <col min="12040" max="12040" width="2.33203125" style="10" customWidth="1"/>
    <col min="12041" max="12041" width="13.6640625" style="10" bestFit="1" customWidth="1"/>
    <col min="12042" max="12042" width="2.33203125" style="10" customWidth="1"/>
    <col min="12043" max="12043" width="16.88671875" style="10" bestFit="1" customWidth="1"/>
    <col min="12044" max="12044" width="2.33203125" style="10" customWidth="1"/>
    <col min="12045" max="12045" width="18" style="10" bestFit="1" customWidth="1"/>
    <col min="12046" max="12046" width="13.109375" style="10" bestFit="1" customWidth="1"/>
    <col min="12047" max="12049" width="9.109375" style="10"/>
    <col min="12050" max="12050" width="11.6640625" style="10" bestFit="1" customWidth="1"/>
    <col min="12051" max="12289" width="9.109375" style="10"/>
    <col min="12290" max="12290" width="2.33203125" style="10" customWidth="1"/>
    <col min="12291" max="12291" width="5" style="10" bestFit="1" customWidth="1"/>
    <col min="12292" max="12292" width="2.33203125" style="10" customWidth="1"/>
    <col min="12293" max="12293" width="28.109375" style="10" bestFit="1" customWidth="1"/>
    <col min="12294" max="12294" width="2.33203125" style="10" customWidth="1"/>
    <col min="12295" max="12295" width="13.6640625" style="10" bestFit="1" customWidth="1"/>
    <col min="12296" max="12296" width="2.33203125" style="10" customWidth="1"/>
    <col min="12297" max="12297" width="13.6640625" style="10" bestFit="1" customWidth="1"/>
    <col min="12298" max="12298" width="2.33203125" style="10" customWidth="1"/>
    <col min="12299" max="12299" width="16.88671875" style="10" bestFit="1" customWidth="1"/>
    <col min="12300" max="12300" width="2.33203125" style="10" customWidth="1"/>
    <col min="12301" max="12301" width="18" style="10" bestFit="1" customWidth="1"/>
    <col min="12302" max="12302" width="13.109375" style="10" bestFit="1" customWidth="1"/>
    <col min="12303" max="12305" width="9.109375" style="10"/>
    <col min="12306" max="12306" width="11.6640625" style="10" bestFit="1" customWidth="1"/>
    <col min="12307" max="12545" width="9.109375" style="10"/>
    <col min="12546" max="12546" width="2.33203125" style="10" customWidth="1"/>
    <col min="12547" max="12547" width="5" style="10" bestFit="1" customWidth="1"/>
    <col min="12548" max="12548" width="2.33203125" style="10" customWidth="1"/>
    <col min="12549" max="12549" width="28.109375" style="10" bestFit="1" customWidth="1"/>
    <col min="12550" max="12550" width="2.33203125" style="10" customWidth="1"/>
    <col min="12551" max="12551" width="13.6640625" style="10" bestFit="1" customWidth="1"/>
    <col min="12552" max="12552" width="2.33203125" style="10" customWidth="1"/>
    <col min="12553" max="12553" width="13.6640625" style="10" bestFit="1" customWidth="1"/>
    <col min="12554" max="12554" width="2.33203125" style="10" customWidth="1"/>
    <col min="12555" max="12555" width="16.88671875" style="10" bestFit="1" customWidth="1"/>
    <col min="12556" max="12556" width="2.33203125" style="10" customWidth="1"/>
    <col min="12557" max="12557" width="18" style="10" bestFit="1" customWidth="1"/>
    <col min="12558" max="12558" width="13.109375" style="10" bestFit="1" customWidth="1"/>
    <col min="12559" max="12561" width="9.109375" style="10"/>
    <col min="12562" max="12562" width="11.6640625" style="10" bestFit="1" customWidth="1"/>
    <col min="12563" max="12801" width="9.109375" style="10"/>
    <col min="12802" max="12802" width="2.33203125" style="10" customWidth="1"/>
    <col min="12803" max="12803" width="5" style="10" bestFit="1" customWidth="1"/>
    <col min="12804" max="12804" width="2.33203125" style="10" customWidth="1"/>
    <col min="12805" max="12805" width="28.109375" style="10" bestFit="1" customWidth="1"/>
    <col min="12806" max="12806" width="2.33203125" style="10" customWidth="1"/>
    <col min="12807" max="12807" width="13.6640625" style="10" bestFit="1" customWidth="1"/>
    <col min="12808" max="12808" width="2.33203125" style="10" customWidth="1"/>
    <col min="12809" max="12809" width="13.6640625" style="10" bestFit="1" customWidth="1"/>
    <col min="12810" max="12810" width="2.33203125" style="10" customWidth="1"/>
    <col min="12811" max="12811" width="16.88671875" style="10" bestFit="1" customWidth="1"/>
    <col min="12812" max="12812" width="2.33203125" style="10" customWidth="1"/>
    <col min="12813" max="12813" width="18" style="10" bestFit="1" customWidth="1"/>
    <col min="12814" max="12814" width="13.109375" style="10" bestFit="1" customWidth="1"/>
    <col min="12815" max="12817" width="9.109375" style="10"/>
    <col min="12818" max="12818" width="11.6640625" style="10" bestFit="1" customWidth="1"/>
    <col min="12819" max="13057" width="9.109375" style="10"/>
    <col min="13058" max="13058" width="2.33203125" style="10" customWidth="1"/>
    <col min="13059" max="13059" width="5" style="10" bestFit="1" customWidth="1"/>
    <col min="13060" max="13060" width="2.33203125" style="10" customWidth="1"/>
    <col min="13061" max="13061" width="28.109375" style="10" bestFit="1" customWidth="1"/>
    <col min="13062" max="13062" width="2.33203125" style="10" customWidth="1"/>
    <col min="13063" max="13063" width="13.6640625" style="10" bestFit="1" customWidth="1"/>
    <col min="13064" max="13064" width="2.33203125" style="10" customWidth="1"/>
    <col min="13065" max="13065" width="13.6640625" style="10" bestFit="1" customWidth="1"/>
    <col min="13066" max="13066" width="2.33203125" style="10" customWidth="1"/>
    <col min="13067" max="13067" width="16.88671875" style="10" bestFit="1" customWidth="1"/>
    <col min="13068" max="13068" width="2.33203125" style="10" customWidth="1"/>
    <col min="13069" max="13069" width="18" style="10" bestFit="1" customWidth="1"/>
    <col min="13070" max="13070" width="13.109375" style="10" bestFit="1" customWidth="1"/>
    <col min="13071" max="13073" width="9.109375" style="10"/>
    <col min="13074" max="13074" width="11.6640625" style="10" bestFit="1" customWidth="1"/>
    <col min="13075" max="13313" width="9.109375" style="10"/>
    <col min="13314" max="13314" width="2.33203125" style="10" customWidth="1"/>
    <col min="13315" max="13315" width="5" style="10" bestFit="1" customWidth="1"/>
    <col min="13316" max="13316" width="2.33203125" style="10" customWidth="1"/>
    <col min="13317" max="13317" width="28.109375" style="10" bestFit="1" customWidth="1"/>
    <col min="13318" max="13318" width="2.33203125" style="10" customWidth="1"/>
    <col min="13319" max="13319" width="13.6640625" style="10" bestFit="1" customWidth="1"/>
    <col min="13320" max="13320" width="2.33203125" style="10" customWidth="1"/>
    <col min="13321" max="13321" width="13.6640625" style="10" bestFit="1" customWidth="1"/>
    <col min="13322" max="13322" width="2.33203125" style="10" customWidth="1"/>
    <col min="13323" max="13323" width="16.88671875" style="10" bestFit="1" customWidth="1"/>
    <col min="13324" max="13324" width="2.33203125" style="10" customWidth="1"/>
    <col min="13325" max="13325" width="18" style="10" bestFit="1" customWidth="1"/>
    <col min="13326" max="13326" width="13.109375" style="10" bestFit="1" customWidth="1"/>
    <col min="13327" max="13329" width="9.109375" style="10"/>
    <col min="13330" max="13330" width="11.6640625" style="10" bestFit="1" customWidth="1"/>
    <col min="13331" max="13569" width="9.109375" style="10"/>
    <col min="13570" max="13570" width="2.33203125" style="10" customWidth="1"/>
    <col min="13571" max="13571" width="5" style="10" bestFit="1" customWidth="1"/>
    <col min="13572" max="13572" width="2.33203125" style="10" customWidth="1"/>
    <col min="13573" max="13573" width="28.109375" style="10" bestFit="1" customWidth="1"/>
    <col min="13574" max="13574" width="2.33203125" style="10" customWidth="1"/>
    <col min="13575" max="13575" width="13.6640625" style="10" bestFit="1" customWidth="1"/>
    <col min="13576" max="13576" width="2.33203125" style="10" customWidth="1"/>
    <col min="13577" max="13577" width="13.6640625" style="10" bestFit="1" customWidth="1"/>
    <col min="13578" max="13578" width="2.33203125" style="10" customWidth="1"/>
    <col min="13579" max="13579" width="16.88671875" style="10" bestFit="1" customWidth="1"/>
    <col min="13580" max="13580" width="2.33203125" style="10" customWidth="1"/>
    <col min="13581" max="13581" width="18" style="10" bestFit="1" customWidth="1"/>
    <col min="13582" max="13582" width="13.109375" style="10" bestFit="1" customWidth="1"/>
    <col min="13583" max="13585" width="9.109375" style="10"/>
    <col min="13586" max="13586" width="11.6640625" style="10" bestFit="1" customWidth="1"/>
    <col min="13587" max="13825" width="9.109375" style="10"/>
    <col min="13826" max="13826" width="2.33203125" style="10" customWidth="1"/>
    <col min="13827" max="13827" width="5" style="10" bestFit="1" customWidth="1"/>
    <col min="13828" max="13828" width="2.33203125" style="10" customWidth="1"/>
    <col min="13829" max="13829" width="28.109375" style="10" bestFit="1" customWidth="1"/>
    <col min="13830" max="13830" width="2.33203125" style="10" customWidth="1"/>
    <col min="13831" max="13831" width="13.6640625" style="10" bestFit="1" customWidth="1"/>
    <col min="13832" max="13832" width="2.33203125" style="10" customWidth="1"/>
    <col min="13833" max="13833" width="13.6640625" style="10" bestFit="1" customWidth="1"/>
    <col min="13834" max="13834" width="2.33203125" style="10" customWidth="1"/>
    <col min="13835" max="13835" width="16.88671875" style="10" bestFit="1" customWidth="1"/>
    <col min="13836" max="13836" width="2.33203125" style="10" customWidth="1"/>
    <col min="13837" max="13837" width="18" style="10" bestFit="1" customWidth="1"/>
    <col min="13838" max="13838" width="13.109375" style="10" bestFit="1" customWidth="1"/>
    <col min="13839" max="13841" width="9.109375" style="10"/>
    <col min="13842" max="13842" width="11.6640625" style="10" bestFit="1" customWidth="1"/>
    <col min="13843" max="14081" width="9.109375" style="10"/>
    <col min="14082" max="14082" width="2.33203125" style="10" customWidth="1"/>
    <col min="14083" max="14083" width="5" style="10" bestFit="1" customWidth="1"/>
    <col min="14084" max="14084" width="2.33203125" style="10" customWidth="1"/>
    <col min="14085" max="14085" width="28.109375" style="10" bestFit="1" customWidth="1"/>
    <col min="14086" max="14086" width="2.33203125" style="10" customWidth="1"/>
    <col min="14087" max="14087" width="13.6640625" style="10" bestFit="1" customWidth="1"/>
    <col min="14088" max="14088" width="2.33203125" style="10" customWidth="1"/>
    <col min="14089" max="14089" width="13.6640625" style="10" bestFit="1" customWidth="1"/>
    <col min="14090" max="14090" width="2.33203125" style="10" customWidth="1"/>
    <col min="14091" max="14091" width="16.88671875" style="10" bestFit="1" customWidth="1"/>
    <col min="14092" max="14092" width="2.33203125" style="10" customWidth="1"/>
    <col min="14093" max="14093" width="18" style="10" bestFit="1" customWidth="1"/>
    <col min="14094" max="14094" width="13.109375" style="10" bestFit="1" customWidth="1"/>
    <col min="14095" max="14097" width="9.109375" style="10"/>
    <col min="14098" max="14098" width="11.6640625" style="10" bestFit="1" customWidth="1"/>
    <col min="14099" max="14337" width="9.109375" style="10"/>
    <col min="14338" max="14338" width="2.33203125" style="10" customWidth="1"/>
    <col min="14339" max="14339" width="5" style="10" bestFit="1" customWidth="1"/>
    <col min="14340" max="14340" width="2.33203125" style="10" customWidth="1"/>
    <col min="14341" max="14341" width="28.109375" style="10" bestFit="1" customWidth="1"/>
    <col min="14342" max="14342" width="2.33203125" style="10" customWidth="1"/>
    <col min="14343" max="14343" width="13.6640625" style="10" bestFit="1" customWidth="1"/>
    <col min="14344" max="14344" width="2.33203125" style="10" customWidth="1"/>
    <col min="14345" max="14345" width="13.6640625" style="10" bestFit="1" customWidth="1"/>
    <col min="14346" max="14346" width="2.33203125" style="10" customWidth="1"/>
    <col min="14347" max="14347" width="16.88671875" style="10" bestFit="1" customWidth="1"/>
    <col min="14348" max="14348" width="2.33203125" style="10" customWidth="1"/>
    <col min="14349" max="14349" width="18" style="10" bestFit="1" customWidth="1"/>
    <col min="14350" max="14350" width="13.109375" style="10" bestFit="1" customWidth="1"/>
    <col min="14351" max="14353" width="9.109375" style="10"/>
    <col min="14354" max="14354" width="11.6640625" style="10" bestFit="1" customWidth="1"/>
    <col min="14355" max="14593" width="9.109375" style="10"/>
    <col min="14594" max="14594" width="2.33203125" style="10" customWidth="1"/>
    <col min="14595" max="14595" width="5" style="10" bestFit="1" customWidth="1"/>
    <col min="14596" max="14596" width="2.33203125" style="10" customWidth="1"/>
    <col min="14597" max="14597" width="28.109375" style="10" bestFit="1" customWidth="1"/>
    <col min="14598" max="14598" width="2.33203125" style="10" customWidth="1"/>
    <col min="14599" max="14599" width="13.6640625" style="10" bestFit="1" customWidth="1"/>
    <col min="14600" max="14600" width="2.33203125" style="10" customWidth="1"/>
    <col min="14601" max="14601" width="13.6640625" style="10" bestFit="1" customWidth="1"/>
    <col min="14602" max="14602" width="2.33203125" style="10" customWidth="1"/>
    <col min="14603" max="14603" width="16.88671875" style="10" bestFit="1" customWidth="1"/>
    <col min="14604" max="14604" width="2.33203125" style="10" customWidth="1"/>
    <col min="14605" max="14605" width="18" style="10" bestFit="1" customWidth="1"/>
    <col min="14606" max="14606" width="13.109375" style="10" bestFit="1" customWidth="1"/>
    <col min="14607" max="14609" width="9.109375" style="10"/>
    <col min="14610" max="14610" width="11.6640625" style="10" bestFit="1" customWidth="1"/>
    <col min="14611" max="14849" width="9.109375" style="10"/>
    <col min="14850" max="14850" width="2.33203125" style="10" customWidth="1"/>
    <col min="14851" max="14851" width="5" style="10" bestFit="1" customWidth="1"/>
    <col min="14852" max="14852" width="2.33203125" style="10" customWidth="1"/>
    <col min="14853" max="14853" width="28.109375" style="10" bestFit="1" customWidth="1"/>
    <col min="14854" max="14854" width="2.33203125" style="10" customWidth="1"/>
    <col min="14855" max="14855" width="13.6640625" style="10" bestFit="1" customWidth="1"/>
    <col min="14856" max="14856" width="2.33203125" style="10" customWidth="1"/>
    <col min="14857" max="14857" width="13.6640625" style="10" bestFit="1" customWidth="1"/>
    <col min="14858" max="14858" width="2.33203125" style="10" customWidth="1"/>
    <col min="14859" max="14859" width="16.88671875" style="10" bestFit="1" customWidth="1"/>
    <col min="14860" max="14860" width="2.33203125" style="10" customWidth="1"/>
    <col min="14861" max="14861" width="18" style="10" bestFit="1" customWidth="1"/>
    <col min="14862" max="14862" width="13.109375" style="10" bestFit="1" customWidth="1"/>
    <col min="14863" max="14865" width="9.109375" style="10"/>
    <col min="14866" max="14866" width="11.6640625" style="10" bestFit="1" customWidth="1"/>
    <col min="14867" max="15105" width="9.109375" style="10"/>
    <col min="15106" max="15106" width="2.33203125" style="10" customWidth="1"/>
    <col min="15107" max="15107" width="5" style="10" bestFit="1" customWidth="1"/>
    <col min="15108" max="15108" width="2.33203125" style="10" customWidth="1"/>
    <col min="15109" max="15109" width="28.109375" style="10" bestFit="1" customWidth="1"/>
    <col min="15110" max="15110" width="2.33203125" style="10" customWidth="1"/>
    <col min="15111" max="15111" width="13.6640625" style="10" bestFit="1" customWidth="1"/>
    <col min="15112" max="15112" width="2.33203125" style="10" customWidth="1"/>
    <col min="15113" max="15113" width="13.6640625" style="10" bestFit="1" customWidth="1"/>
    <col min="15114" max="15114" width="2.33203125" style="10" customWidth="1"/>
    <col min="15115" max="15115" width="16.88671875" style="10" bestFit="1" customWidth="1"/>
    <col min="15116" max="15116" width="2.33203125" style="10" customWidth="1"/>
    <col min="15117" max="15117" width="18" style="10" bestFit="1" customWidth="1"/>
    <col min="15118" max="15118" width="13.109375" style="10" bestFit="1" customWidth="1"/>
    <col min="15119" max="15121" width="9.109375" style="10"/>
    <col min="15122" max="15122" width="11.6640625" style="10" bestFit="1" customWidth="1"/>
    <col min="15123" max="15361" width="9.109375" style="10"/>
    <col min="15362" max="15362" width="2.33203125" style="10" customWidth="1"/>
    <col min="15363" max="15363" width="5" style="10" bestFit="1" customWidth="1"/>
    <col min="15364" max="15364" width="2.33203125" style="10" customWidth="1"/>
    <col min="15365" max="15365" width="28.109375" style="10" bestFit="1" customWidth="1"/>
    <col min="15366" max="15366" width="2.33203125" style="10" customWidth="1"/>
    <col min="15367" max="15367" width="13.6640625" style="10" bestFit="1" customWidth="1"/>
    <col min="15368" max="15368" width="2.33203125" style="10" customWidth="1"/>
    <col min="15369" max="15369" width="13.6640625" style="10" bestFit="1" customWidth="1"/>
    <col min="15370" max="15370" width="2.33203125" style="10" customWidth="1"/>
    <col min="15371" max="15371" width="16.88671875" style="10" bestFit="1" customWidth="1"/>
    <col min="15372" max="15372" width="2.33203125" style="10" customWidth="1"/>
    <col min="15373" max="15373" width="18" style="10" bestFit="1" customWidth="1"/>
    <col min="15374" max="15374" width="13.109375" style="10" bestFit="1" customWidth="1"/>
    <col min="15375" max="15377" width="9.109375" style="10"/>
    <col min="15378" max="15378" width="11.6640625" style="10" bestFit="1" customWidth="1"/>
    <col min="15379" max="15617" width="9.109375" style="10"/>
    <col min="15618" max="15618" width="2.33203125" style="10" customWidth="1"/>
    <col min="15619" max="15619" width="5" style="10" bestFit="1" customWidth="1"/>
    <col min="15620" max="15620" width="2.33203125" style="10" customWidth="1"/>
    <col min="15621" max="15621" width="28.109375" style="10" bestFit="1" customWidth="1"/>
    <col min="15622" max="15622" width="2.33203125" style="10" customWidth="1"/>
    <col min="15623" max="15623" width="13.6640625" style="10" bestFit="1" customWidth="1"/>
    <col min="15624" max="15624" width="2.33203125" style="10" customWidth="1"/>
    <col min="15625" max="15625" width="13.6640625" style="10" bestFit="1" customWidth="1"/>
    <col min="15626" max="15626" width="2.33203125" style="10" customWidth="1"/>
    <col min="15627" max="15627" width="16.88671875" style="10" bestFit="1" customWidth="1"/>
    <col min="15628" max="15628" width="2.33203125" style="10" customWidth="1"/>
    <col min="15629" max="15629" width="18" style="10" bestFit="1" customWidth="1"/>
    <col min="15630" max="15630" width="13.109375" style="10" bestFit="1" customWidth="1"/>
    <col min="15631" max="15633" width="9.109375" style="10"/>
    <col min="15634" max="15634" width="11.6640625" style="10" bestFit="1" customWidth="1"/>
    <col min="15635" max="15873" width="9.109375" style="10"/>
    <col min="15874" max="15874" width="2.33203125" style="10" customWidth="1"/>
    <col min="15875" max="15875" width="5" style="10" bestFit="1" customWidth="1"/>
    <col min="15876" max="15876" width="2.33203125" style="10" customWidth="1"/>
    <col min="15877" max="15877" width="28.109375" style="10" bestFit="1" customWidth="1"/>
    <col min="15878" max="15878" width="2.33203125" style="10" customWidth="1"/>
    <col min="15879" max="15879" width="13.6640625" style="10" bestFit="1" customWidth="1"/>
    <col min="15880" max="15880" width="2.33203125" style="10" customWidth="1"/>
    <col min="15881" max="15881" width="13.6640625" style="10" bestFit="1" customWidth="1"/>
    <col min="15882" max="15882" width="2.33203125" style="10" customWidth="1"/>
    <col min="15883" max="15883" width="16.88671875" style="10" bestFit="1" customWidth="1"/>
    <col min="15884" max="15884" width="2.33203125" style="10" customWidth="1"/>
    <col min="15885" max="15885" width="18" style="10" bestFit="1" customWidth="1"/>
    <col min="15886" max="15886" width="13.109375" style="10" bestFit="1" customWidth="1"/>
    <col min="15887" max="15889" width="9.109375" style="10"/>
    <col min="15890" max="15890" width="11.6640625" style="10" bestFit="1" customWidth="1"/>
    <col min="15891" max="16129" width="9.109375" style="10"/>
    <col min="16130" max="16130" width="2.33203125" style="10" customWidth="1"/>
    <col min="16131" max="16131" width="5" style="10" bestFit="1" customWidth="1"/>
    <col min="16132" max="16132" width="2.33203125" style="10" customWidth="1"/>
    <col min="16133" max="16133" width="28.109375" style="10" bestFit="1" customWidth="1"/>
    <col min="16134" max="16134" width="2.33203125" style="10" customWidth="1"/>
    <col min="16135" max="16135" width="13.6640625" style="10" bestFit="1" customWidth="1"/>
    <col min="16136" max="16136" width="2.33203125" style="10" customWidth="1"/>
    <col min="16137" max="16137" width="13.6640625" style="10" bestFit="1" customWidth="1"/>
    <col min="16138" max="16138" width="2.33203125" style="10" customWidth="1"/>
    <col min="16139" max="16139" width="16.88671875" style="10" bestFit="1" customWidth="1"/>
    <col min="16140" max="16140" width="2.33203125" style="10" customWidth="1"/>
    <col min="16141" max="16141" width="18" style="10" bestFit="1" customWidth="1"/>
    <col min="16142" max="16142" width="13.109375" style="10" bestFit="1" customWidth="1"/>
    <col min="16143" max="16145" width="9.109375" style="10"/>
    <col min="16146" max="16146" width="11.6640625" style="10" bestFit="1" customWidth="1"/>
    <col min="16147" max="16384" width="9.109375" style="10"/>
  </cols>
  <sheetData>
    <row r="1" spans="1:11" x14ac:dyDescent="0.3">
      <c r="A1" s="188" t="s">
        <v>267</v>
      </c>
      <c r="G1" s="142" t="s">
        <v>154</v>
      </c>
      <c r="K1" s="46" t="s">
        <v>733</v>
      </c>
    </row>
    <row r="2" spans="1:11" x14ac:dyDescent="0.3">
      <c r="A2" s="188" t="s">
        <v>734</v>
      </c>
      <c r="G2" s="45" t="s">
        <v>735</v>
      </c>
      <c r="K2" s="46" t="s">
        <v>736</v>
      </c>
    </row>
    <row r="3" spans="1:11" ht="17.399999999999999" x14ac:dyDescent="0.3">
      <c r="A3" s="189" t="s">
        <v>754</v>
      </c>
      <c r="G3" s="190" t="s">
        <v>862</v>
      </c>
      <c r="K3" s="193" t="s">
        <v>755</v>
      </c>
    </row>
    <row r="4" spans="1:11" x14ac:dyDescent="0.3">
      <c r="A4" s="194"/>
      <c r="G4" s="195"/>
    </row>
    <row r="5" spans="1:11" x14ac:dyDescent="0.3">
      <c r="A5" s="196"/>
    </row>
    <row r="6" spans="1:11" x14ac:dyDescent="0.3">
      <c r="A6" s="196"/>
    </row>
    <row r="7" spans="1:11" ht="28.2" x14ac:dyDescent="0.3">
      <c r="A7" s="57" t="s">
        <v>262</v>
      </c>
      <c r="C7" s="49" t="s">
        <v>738</v>
      </c>
      <c r="E7" s="48" t="s">
        <v>739</v>
      </c>
      <c r="G7" s="50" t="s">
        <v>740</v>
      </c>
      <c r="I7" s="52" t="s">
        <v>756</v>
      </c>
      <c r="K7" s="48" t="s">
        <v>593</v>
      </c>
    </row>
    <row r="8" spans="1:11" x14ac:dyDescent="0.3">
      <c r="A8" s="57"/>
      <c r="C8" s="53" t="s">
        <v>742</v>
      </c>
      <c r="D8" s="56"/>
      <c r="E8" s="53">
        <f>+C8-1</f>
        <v>-2</v>
      </c>
      <c r="F8" s="58"/>
      <c r="G8" s="53">
        <f>+E8-1</f>
        <v>-3</v>
      </c>
      <c r="I8" s="53">
        <f>+G8-1</f>
        <v>-4</v>
      </c>
      <c r="K8" s="53">
        <f>+I8-1</f>
        <v>-5</v>
      </c>
    </row>
    <row r="9" spans="1:11" x14ac:dyDescent="0.3">
      <c r="A9" s="57"/>
      <c r="C9" s="53"/>
      <c r="D9" s="56"/>
      <c r="E9" s="53"/>
      <c r="F9" s="58"/>
      <c r="G9" s="53"/>
      <c r="I9" s="53"/>
      <c r="K9" s="53"/>
    </row>
    <row r="10" spans="1:11" x14ac:dyDescent="0.3">
      <c r="A10" s="57"/>
      <c r="C10" s="53"/>
      <c r="D10" s="197" t="s">
        <v>757</v>
      </c>
      <c r="E10" s="53"/>
      <c r="F10" s="58"/>
      <c r="G10" s="53"/>
      <c r="I10" s="53"/>
      <c r="K10" s="53"/>
    </row>
    <row r="11" spans="1:11" x14ac:dyDescent="0.3">
      <c r="A11" s="57"/>
    </row>
    <row r="12" spans="1:11" ht="28.8" x14ac:dyDescent="0.3">
      <c r="A12" s="57" t="s">
        <v>758</v>
      </c>
      <c r="C12" s="186">
        <v>1</v>
      </c>
      <c r="E12" s="51" t="s">
        <v>759</v>
      </c>
      <c r="G12" s="198">
        <v>47645393.380000003</v>
      </c>
      <c r="I12" s="54">
        <v>0</v>
      </c>
      <c r="K12" s="54">
        <f>+G12+I12</f>
        <v>47645393.380000003</v>
      </c>
    </row>
    <row r="13" spans="1:11" x14ac:dyDescent="0.3">
      <c r="A13" s="57"/>
      <c r="C13" s="186"/>
      <c r="G13" s="58"/>
    </row>
    <row r="14" spans="1:11" x14ac:dyDescent="0.3">
      <c r="A14" s="57" t="s">
        <v>760</v>
      </c>
      <c r="C14" s="186">
        <f>+C12+1</f>
        <v>2</v>
      </c>
      <c r="E14" s="51" t="s">
        <v>761</v>
      </c>
      <c r="G14" s="58">
        <v>0</v>
      </c>
      <c r="H14" s="58"/>
      <c r="I14" s="199">
        <v>0</v>
      </c>
      <c r="J14" s="58"/>
      <c r="K14" s="58">
        <f>+G14+I14</f>
        <v>0</v>
      </c>
    </row>
    <row r="15" spans="1:11" x14ac:dyDescent="0.3">
      <c r="A15" s="57"/>
      <c r="C15" s="186"/>
      <c r="G15" s="58"/>
    </row>
    <row r="16" spans="1:11" x14ac:dyDescent="0.3">
      <c r="A16" s="57" t="s">
        <v>762</v>
      </c>
      <c r="C16" s="186">
        <f>+C14+1</f>
        <v>3</v>
      </c>
      <c r="E16" s="51" t="s">
        <v>763</v>
      </c>
      <c r="G16" s="199">
        <v>-1.1500000000000001</v>
      </c>
      <c r="H16" s="58"/>
      <c r="I16" s="58">
        <v>0</v>
      </c>
      <c r="J16" s="58"/>
      <c r="K16" s="58">
        <f>+G16+I16</f>
        <v>-1.1500000000000001</v>
      </c>
    </row>
    <row r="17" spans="1:11" x14ac:dyDescent="0.3">
      <c r="A17" s="57"/>
      <c r="C17" s="186"/>
      <c r="E17" s="51"/>
      <c r="G17" s="58"/>
      <c r="H17" s="58"/>
      <c r="I17" s="58"/>
      <c r="J17" s="58"/>
      <c r="K17" s="58"/>
    </row>
    <row r="18" spans="1:11" ht="28.8" x14ac:dyDescent="0.3">
      <c r="A18" s="57" t="s">
        <v>764</v>
      </c>
      <c r="C18" s="186">
        <f>+C16+1</f>
        <v>4</v>
      </c>
      <c r="E18" s="51" t="s">
        <v>765</v>
      </c>
      <c r="G18" s="58">
        <v>0</v>
      </c>
      <c r="H18" s="58"/>
      <c r="I18" s="58">
        <v>0</v>
      </c>
      <c r="J18" s="58"/>
      <c r="K18" s="58">
        <f>+G18+I18</f>
        <v>0</v>
      </c>
    </row>
    <row r="19" spans="1:11" x14ac:dyDescent="0.3">
      <c r="A19" s="57"/>
      <c r="C19" s="186"/>
      <c r="E19" s="51"/>
      <c r="G19" s="58"/>
      <c r="H19" s="58"/>
      <c r="I19" s="58"/>
      <c r="J19" s="58"/>
      <c r="K19" s="58"/>
    </row>
    <row r="20" spans="1:11" ht="28.8" x14ac:dyDescent="0.3">
      <c r="A20" s="57" t="s">
        <v>766</v>
      </c>
      <c r="C20" s="186">
        <f>+C18+1</f>
        <v>5</v>
      </c>
      <c r="E20" s="51" t="s">
        <v>767</v>
      </c>
      <c r="G20" s="58">
        <v>0</v>
      </c>
      <c r="H20" s="58"/>
      <c r="I20" s="58">
        <v>0</v>
      </c>
      <c r="J20" s="58"/>
      <c r="K20" s="58">
        <f>+G20+I20</f>
        <v>0</v>
      </c>
    </row>
    <row r="21" spans="1:11" x14ac:dyDescent="0.3">
      <c r="A21" s="57"/>
      <c r="C21" s="186"/>
      <c r="E21" s="51"/>
      <c r="G21" s="58"/>
      <c r="H21" s="58"/>
      <c r="I21" s="58"/>
      <c r="J21" s="58"/>
      <c r="K21" s="58"/>
    </row>
    <row r="22" spans="1:11" x14ac:dyDescent="0.3">
      <c r="A22" s="57" t="s">
        <v>768</v>
      </c>
      <c r="C22" s="186">
        <f>+C20+1</f>
        <v>6</v>
      </c>
      <c r="E22" s="51" t="s">
        <v>769</v>
      </c>
      <c r="G22" s="58">
        <v>-934.95</v>
      </c>
      <c r="H22" s="58"/>
      <c r="I22" s="58">
        <v>0</v>
      </c>
      <c r="J22" s="58"/>
      <c r="K22" s="58">
        <f>+G22+I22</f>
        <v>-934.95</v>
      </c>
    </row>
    <row r="23" spans="1:11" x14ac:dyDescent="0.3">
      <c r="A23" s="57"/>
      <c r="C23" s="186"/>
      <c r="E23" s="51"/>
      <c r="G23" s="58"/>
      <c r="H23" s="58"/>
      <c r="I23" s="58"/>
      <c r="J23" s="58"/>
      <c r="K23" s="58"/>
    </row>
    <row r="24" spans="1:11" x14ac:dyDescent="0.3">
      <c r="A24" s="57" t="s">
        <v>770</v>
      </c>
      <c r="C24" s="186">
        <f>+C22+1</f>
        <v>7</v>
      </c>
      <c r="E24" s="51" t="s">
        <v>771</v>
      </c>
      <c r="G24" s="58">
        <v>-23515.29</v>
      </c>
      <c r="H24" s="58"/>
      <c r="I24" s="58">
        <v>0</v>
      </c>
      <c r="J24" s="58"/>
      <c r="K24" s="58">
        <f>+G24+I24</f>
        <v>-23515.29</v>
      </c>
    </row>
    <row r="25" spans="1:11" x14ac:dyDescent="0.3">
      <c r="A25" s="57"/>
      <c r="C25" s="186"/>
      <c r="E25" s="51"/>
      <c r="G25" s="58"/>
      <c r="H25" s="58"/>
      <c r="I25" s="58"/>
      <c r="J25" s="58"/>
      <c r="K25" s="58"/>
    </row>
    <row r="26" spans="1:11" x14ac:dyDescent="0.3">
      <c r="A26" s="57" t="s">
        <v>772</v>
      </c>
      <c r="C26" s="186">
        <f>+C24+1</f>
        <v>8</v>
      </c>
      <c r="E26" s="51" t="s">
        <v>773</v>
      </c>
      <c r="G26" s="58">
        <v>0.28000000000000003</v>
      </c>
      <c r="H26" s="58"/>
      <c r="I26" s="58">
        <v>0</v>
      </c>
      <c r="J26" s="58"/>
      <c r="K26" s="58">
        <f>+G26+I26</f>
        <v>0.28000000000000003</v>
      </c>
    </row>
    <row r="27" spans="1:11" x14ac:dyDescent="0.3">
      <c r="A27" s="57"/>
      <c r="C27" s="186"/>
      <c r="E27" s="51"/>
      <c r="G27" s="58"/>
      <c r="H27" s="58"/>
      <c r="I27" s="58"/>
      <c r="J27" s="58"/>
      <c r="K27" s="58"/>
    </row>
    <row r="28" spans="1:11" x14ac:dyDescent="0.3">
      <c r="A28" s="57" t="s">
        <v>774</v>
      </c>
      <c r="C28" s="186">
        <f>+C26+1</f>
        <v>9</v>
      </c>
      <c r="E28" s="51" t="s">
        <v>775</v>
      </c>
      <c r="G28" s="58">
        <v>0</v>
      </c>
      <c r="H28" s="58"/>
      <c r="I28" s="58">
        <v>2914906.2</v>
      </c>
      <c r="J28" s="58"/>
      <c r="K28" s="58">
        <f>+G28+I28</f>
        <v>2914906.2</v>
      </c>
    </row>
    <row r="29" spans="1:11" x14ac:dyDescent="0.3">
      <c r="A29" s="57"/>
      <c r="C29" s="186"/>
      <c r="E29" s="51"/>
      <c r="G29" s="58"/>
      <c r="H29" s="58"/>
      <c r="I29" s="58"/>
      <c r="J29" s="58"/>
      <c r="K29" s="58"/>
    </row>
    <row r="30" spans="1:11" x14ac:dyDescent="0.3">
      <c r="A30" s="57" t="s">
        <v>776</v>
      </c>
      <c r="C30" s="186">
        <f>+C28+1</f>
        <v>10</v>
      </c>
      <c r="E30" s="51" t="s">
        <v>777</v>
      </c>
      <c r="G30" s="58">
        <v>0</v>
      </c>
      <c r="H30" s="58"/>
      <c r="I30" s="58">
        <v>-1411209.4</v>
      </c>
      <c r="J30" s="58"/>
      <c r="K30" s="58">
        <f>+G30+I30</f>
        <v>-1411209.4</v>
      </c>
    </row>
    <row r="31" spans="1:11" x14ac:dyDescent="0.3">
      <c r="A31" s="57"/>
      <c r="C31" s="186"/>
      <c r="E31" s="51"/>
      <c r="G31" s="58"/>
      <c r="H31" s="58"/>
      <c r="I31" s="58"/>
      <c r="J31" s="58"/>
      <c r="K31" s="58"/>
    </row>
    <row r="32" spans="1:11" x14ac:dyDescent="0.3">
      <c r="A32" s="57" t="s">
        <v>778</v>
      </c>
      <c r="C32" s="186">
        <f>+C30+1</f>
        <v>11</v>
      </c>
      <c r="E32" s="51" t="s">
        <v>779</v>
      </c>
      <c r="G32" s="58">
        <v>0</v>
      </c>
      <c r="H32" s="58"/>
      <c r="I32" s="58">
        <v>1038611.92</v>
      </c>
      <c r="J32" s="58"/>
      <c r="K32" s="58">
        <f>+G32+I32</f>
        <v>1038611.92</v>
      </c>
    </row>
    <row r="33" spans="1:11" x14ac:dyDescent="0.3">
      <c r="A33" s="57"/>
      <c r="C33" s="186"/>
      <c r="E33" s="51"/>
      <c r="G33" s="58"/>
      <c r="H33" s="58"/>
      <c r="I33" s="58"/>
      <c r="J33" s="58"/>
      <c r="K33" s="58"/>
    </row>
    <row r="34" spans="1:11" x14ac:dyDescent="0.3">
      <c r="A34" s="57" t="s">
        <v>780</v>
      </c>
      <c r="C34" s="186">
        <f>+C32+1</f>
        <v>12</v>
      </c>
      <c r="E34" s="51" t="s">
        <v>781</v>
      </c>
      <c r="G34" s="58">
        <v>0</v>
      </c>
      <c r="H34" s="58"/>
      <c r="I34" s="58">
        <v>0</v>
      </c>
      <c r="J34" s="58"/>
      <c r="K34" s="58">
        <f>+G34+I34</f>
        <v>0</v>
      </c>
    </row>
    <row r="35" spans="1:11" x14ac:dyDescent="0.3">
      <c r="A35" s="57"/>
      <c r="C35" s="186"/>
      <c r="E35" s="51"/>
      <c r="G35" s="58"/>
      <c r="H35" s="58"/>
      <c r="I35" s="58"/>
      <c r="J35" s="58"/>
      <c r="K35" s="58"/>
    </row>
    <row r="36" spans="1:11" x14ac:dyDescent="0.3">
      <c r="A36" s="57" t="s">
        <v>782</v>
      </c>
      <c r="C36" s="186">
        <f>+C34+1</f>
        <v>13</v>
      </c>
      <c r="E36" s="51" t="s">
        <v>783</v>
      </c>
      <c r="G36" s="58">
        <v>253327.74</v>
      </c>
      <c r="H36" s="58"/>
      <c r="I36" s="58">
        <v>0</v>
      </c>
      <c r="J36" s="58"/>
      <c r="K36" s="58">
        <f>+G36+I36</f>
        <v>253327.74</v>
      </c>
    </row>
    <row r="37" spans="1:11" x14ac:dyDescent="0.3">
      <c r="A37" s="57"/>
      <c r="C37" s="186"/>
      <c r="E37" s="51"/>
      <c r="G37" s="58"/>
      <c r="H37" s="58"/>
      <c r="I37" s="58"/>
      <c r="J37" s="58"/>
      <c r="K37" s="58"/>
    </row>
    <row r="38" spans="1:11" x14ac:dyDescent="0.3">
      <c r="A38" s="57" t="s">
        <v>784</v>
      </c>
      <c r="C38" s="186">
        <f>+C36+1</f>
        <v>14</v>
      </c>
      <c r="E38" s="51" t="s">
        <v>785</v>
      </c>
      <c r="G38" s="58">
        <v>-96954.07</v>
      </c>
      <c r="H38" s="58"/>
      <c r="I38" s="58">
        <v>0</v>
      </c>
      <c r="J38" s="58"/>
      <c r="K38" s="58">
        <f>+G38+I38</f>
        <v>-96954.07</v>
      </c>
    </row>
    <row r="39" spans="1:11" x14ac:dyDescent="0.3">
      <c r="A39" s="57"/>
      <c r="C39" s="186"/>
      <c r="E39" s="51"/>
      <c r="G39" s="58"/>
      <c r="H39" s="58"/>
      <c r="I39" s="58"/>
      <c r="J39" s="58"/>
      <c r="K39" s="58"/>
    </row>
    <row r="40" spans="1:11" ht="28.8" x14ac:dyDescent="0.3">
      <c r="A40" s="57" t="s">
        <v>786</v>
      </c>
      <c r="C40" s="186">
        <f>+C38+1</f>
        <v>15</v>
      </c>
      <c r="E40" s="51" t="s">
        <v>787</v>
      </c>
      <c r="G40" s="58">
        <v>5326112.03</v>
      </c>
      <c r="H40" s="58"/>
      <c r="I40" s="58">
        <v>0</v>
      </c>
      <c r="J40" s="58"/>
      <c r="K40" s="58">
        <f>+G40+I40</f>
        <v>5326112.03</v>
      </c>
    </row>
    <row r="41" spans="1:11" x14ac:dyDescent="0.3">
      <c r="A41" s="57"/>
      <c r="C41" s="186"/>
      <c r="E41" s="51"/>
      <c r="G41" s="58"/>
      <c r="H41" s="58"/>
      <c r="I41" s="58"/>
      <c r="J41" s="58"/>
      <c r="K41" s="58"/>
    </row>
    <row r="42" spans="1:11" x14ac:dyDescent="0.3">
      <c r="A42" s="57" t="s">
        <v>788</v>
      </c>
      <c r="C42" s="186">
        <f>+C40+1</f>
        <v>16</v>
      </c>
      <c r="E42" s="51" t="s">
        <v>789</v>
      </c>
      <c r="G42" s="58">
        <v>219305.83</v>
      </c>
      <c r="H42" s="58"/>
      <c r="I42" s="58">
        <v>0</v>
      </c>
      <c r="J42" s="58"/>
      <c r="K42" s="58">
        <f>+G42+I42</f>
        <v>219305.83</v>
      </c>
    </row>
    <row r="43" spans="1:11" x14ac:dyDescent="0.3">
      <c r="A43" s="57"/>
      <c r="C43" s="186"/>
      <c r="E43" s="51"/>
      <c r="G43" s="58"/>
      <c r="H43" s="58"/>
      <c r="I43" s="58"/>
      <c r="J43" s="58"/>
      <c r="K43" s="58"/>
    </row>
    <row r="44" spans="1:11" x14ac:dyDescent="0.3">
      <c r="A44" s="57" t="s">
        <v>790</v>
      </c>
      <c r="C44" s="186">
        <f>+C42+1</f>
        <v>17</v>
      </c>
      <c r="E44" s="51" t="s">
        <v>791</v>
      </c>
      <c r="G44" s="58">
        <v>-25786.16</v>
      </c>
      <c r="H44" s="58"/>
      <c r="I44" s="58">
        <v>0</v>
      </c>
      <c r="J44" s="58"/>
      <c r="K44" s="58">
        <f>+G44+I44</f>
        <v>-25786.16</v>
      </c>
    </row>
    <row r="45" spans="1:11" x14ac:dyDescent="0.3">
      <c r="A45" s="57"/>
      <c r="C45" s="186"/>
      <c r="E45" s="51"/>
      <c r="G45" s="58"/>
      <c r="H45" s="58"/>
      <c r="I45" s="58"/>
      <c r="J45" s="58"/>
      <c r="K45" s="58"/>
    </row>
    <row r="46" spans="1:11" x14ac:dyDescent="0.3">
      <c r="A46" s="57" t="s">
        <v>792</v>
      </c>
      <c r="C46" s="186">
        <f>+C44+1</f>
        <v>18</v>
      </c>
      <c r="E46" s="51" t="s">
        <v>793</v>
      </c>
      <c r="G46" s="58">
        <v>0</v>
      </c>
      <c r="H46" s="58"/>
      <c r="I46" s="58">
        <v>0</v>
      </c>
      <c r="J46" s="58"/>
      <c r="K46" s="58">
        <f>+G46+I46</f>
        <v>0</v>
      </c>
    </row>
    <row r="47" spans="1:11" x14ac:dyDescent="0.3">
      <c r="A47" s="57"/>
      <c r="C47" s="186"/>
      <c r="E47" s="51"/>
      <c r="G47" s="58"/>
      <c r="H47" s="58"/>
      <c r="I47" s="58"/>
      <c r="J47" s="58"/>
      <c r="K47" s="58"/>
    </row>
    <row r="48" spans="1:11" ht="28.8" x14ac:dyDescent="0.3">
      <c r="A48" s="57" t="s">
        <v>794</v>
      </c>
      <c r="C48" s="186">
        <f>+C46+1</f>
        <v>19</v>
      </c>
      <c r="E48" s="51" t="s">
        <v>795</v>
      </c>
      <c r="G48" s="58">
        <v>37122.39</v>
      </c>
      <c r="H48" s="58"/>
      <c r="I48" s="58">
        <v>0</v>
      </c>
      <c r="J48" s="58"/>
      <c r="K48" s="58">
        <f>+G48+I48</f>
        <v>37122.39</v>
      </c>
    </row>
    <row r="49" spans="1:11" x14ac:dyDescent="0.3">
      <c r="A49" s="57"/>
      <c r="C49" s="186"/>
      <c r="E49" s="51"/>
      <c r="G49" s="58"/>
      <c r="H49" s="58"/>
      <c r="I49" s="58"/>
      <c r="J49" s="58"/>
      <c r="K49" s="58"/>
    </row>
    <row r="50" spans="1:11" ht="28.8" x14ac:dyDescent="0.3">
      <c r="A50" s="57" t="s">
        <v>796</v>
      </c>
      <c r="C50" s="186">
        <f>+C48+1</f>
        <v>20</v>
      </c>
      <c r="E50" s="51" t="s">
        <v>797</v>
      </c>
      <c r="G50" s="58">
        <v>0</v>
      </c>
      <c r="H50" s="58"/>
      <c r="I50" s="58">
        <v>0</v>
      </c>
      <c r="J50" s="58"/>
      <c r="K50" s="58">
        <f>+G50+I50</f>
        <v>0</v>
      </c>
    </row>
    <row r="51" spans="1:11" x14ac:dyDescent="0.3">
      <c r="A51" s="57"/>
      <c r="C51" s="186"/>
      <c r="E51" s="51"/>
      <c r="G51" s="58"/>
      <c r="H51" s="58"/>
      <c r="I51" s="58"/>
      <c r="J51" s="58"/>
      <c r="K51" s="58"/>
    </row>
    <row r="52" spans="1:11" x14ac:dyDescent="0.3">
      <c r="A52" s="57" t="s">
        <v>798</v>
      </c>
      <c r="C52" s="186">
        <f>+C50+1</f>
        <v>21</v>
      </c>
      <c r="E52" s="51" t="s">
        <v>799</v>
      </c>
      <c r="G52" s="58">
        <v>0</v>
      </c>
      <c r="H52" s="58"/>
      <c r="I52" s="58">
        <v>0</v>
      </c>
      <c r="J52" s="58"/>
      <c r="K52" s="58">
        <f>+G52+I52</f>
        <v>0</v>
      </c>
    </row>
    <row r="53" spans="1:11" x14ac:dyDescent="0.3">
      <c r="A53" s="57"/>
      <c r="C53" s="186"/>
      <c r="E53" s="51"/>
      <c r="G53" s="58"/>
      <c r="H53" s="58"/>
      <c r="I53" s="58"/>
      <c r="J53" s="58"/>
      <c r="K53" s="58"/>
    </row>
    <row r="54" spans="1:11" ht="28.8" x14ac:dyDescent="0.3">
      <c r="A54" s="57" t="s">
        <v>800</v>
      </c>
      <c r="C54" s="186">
        <f>+C52+1</f>
        <v>22</v>
      </c>
      <c r="E54" s="51" t="s">
        <v>801</v>
      </c>
      <c r="G54" s="58">
        <v>-126.17</v>
      </c>
      <c r="H54" s="58"/>
      <c r="I54" s="58">
        <v>0</v>
      </c>
      <c r="J54" s="58"/>
      <c r="K54" s="58">
        <f>+G54+I54</f>
        <v>-126.17</v>
      </c>
    </row>
    <row r="55" spans="1:11" x14ac:dyDescent="0.3">
      <c r="A55" s="57"/>
      <c r="C55" s="186"/>
      <c r="E55" s="51"/>
      <c r="G55" s="58"/>
      <c r="H55" s="58"/>
      <c r="I55" s="58"/>
      <c r="J55" s="58"/>
      <c r="K55" s="58"/>
    </row>
    <row r="56" spans="1:11" x14ac:dyDescent="0.3">
      <c r="A56" s="57" t="s">
        <v>802</v>
      </c>
      <c r="C56" s="186">
        <f>+C54+1</f>
        <v>23</v>
      </c>
      <c r="E56" s="51" t="s">
        <v>803</v>
      </c>
      <c r="G56" s="58">
        <v>0</v>
      </c>
      <c r="H56" s="58"/>
      <c r="I56" s="58">
        <v>0</v>
      </c>
      <c r="J56" s="58"/>
      <c r="K56" s="58">
        <f>+G56+I56</f>
        <v>0</v>
      </c>
    </row>
    <row r="57" spans="1:11" x14ac:dyDescent="0.3">
      <c r="A57" s="57"/>
      <c r="C57" s="186"/>
      <c r="E57" s="51"/>
      <c r="G57" s="58"/>
      <c r="H57" s="58"/>
      <c r="I57" s="58"/>
      <c r="J57" s="58"/>
      <c r="K57" s="58"/>
    </row>
    <row r="58" spans="1:11" x14ac:dyDescent="0.3">
      <c r="A58" s="57" t="s">
        <v>804</v>
      </c>
      <c r="C58" s="186">
        <f>+C56+1</f>
        <v>24</v>
      </c>
      <c r="E58" s="51" t="s">
        <v>805</v>
      </c>
      <c r="G58" s="58">
        <v>0</v>
      </c>
      <c r="H58" s="58"/>
      <c r="I58" s="58">
        <v>0</v>
      </c>
      <c r="J58" s="58"/>
      <c r="K58" s="58">
        <f>+G58+I58</f>
        <v>0</v>
      </c>
    </row>
    <row r="59" spans="1:11" x14ac:dyDescent="0.3">
      <c r="A59" s="57"/>
      <c r="C59" s="186"/>
      <c r="E59" s="51"/>
      <c r="G59" s="58"/>
      <c r="H59" s="58"/>
      <c r="I59" s="58"/>
      <c r="J59" s="58"/>
      <c r="K59" s="58"/>
    </row>
    <row r="60" spans="1:11" x14ac:dyDescent="0.3">
      <c r="A60" s="57" t="s">
        <v>806</v>
      </c>
      <c r="C60" s="186">
        <f>C58+1</f>
        <v>25</v>
      </c>
      <c r="E60" s="51" t="s">
        <v>807</v>
      </c>
      <c r="G60" s="58"/>
      <c r="H60" s="58"/>
      <c r="I60" s="58">
        <v>264964.21000000002</v>
      </c>
      <c r="J60" s="58"/>
      <c r="K60" s="58">
        <f>+G60+I60</f>
        <v>264964.21000000002</v>
      </c>
    </row>
    <row r="61" spans="1:11" x14ac:dyDescent="0.3">
      <c r="A61" s="57"/>
      <c r="C61" s="186"/>
      <c r="E61" s="51"/>
      <c r="G61" s="58"/>
      <c r="H61" s="58"/>
      <c r="I61" s="58"/>
      <c r="J61" s="58"/>
      <c r="K61" s="58"/>
    </row>
    <row r="62" spans="1:11" x14ac:dyDescent="0.3">
      <c r="A62" s="57" t="s">
        <v>808</v>
      </c>
      <c r="C62" s="186">
        <f>C60+1</f>
        <v>26</v>
      </c>
      <c r="E62" s="51" t="s">
        <v>809</v>
      </c>
      <c r="G62" s="58">
        <v>6791447.1200000001</v>
      </c>
      <c r="H62" s="58"/>
      <c r="I62" s="58"/>
      <c r="J62" s="58"/>
      <c r="K62" s="58">
        <f>+G62+I62</f>
        <v>6791447.1200000001</v>
      </c>
    </row>
    <row r="63" spans="1:11" x14ac:dyDescent="0.3">
      <c r="A63" s="57"/>
      <c r="C63" s="186"/>
      <c r="E63" s="51"/>
      <c r="G63" s="58"/>
      <c r="H63" s="58"/>
      <c r="I63" s="58"/>
      <c r="J63" s="58"/>
      <c r="K63" s="58"/>
    </row>
    <row r="64" spans="1:11" x14ac:dyDescent="0.3">
      <c r="A64" s="57" t="s">
        <v>810</v>
      </c>
      <c r="C64" s="186">
        <f>C62+1</f>
        <v>27</v>
      </c>
      <c r="E64" s="51" t="s">
        <v>811</v>
      </c>
      <c r="G64" s="58">
        <v>-6859789.5999999996</v>
      </c>
      <c r="H64" s="58"/>
      <c r="I64" s="58"/>
      <c r="J64" s="58"/>
      <c r="K64" s="58">
        <f>+G64+I64</f>
        <v>-6859789.5999999996</v>
      </c>
    </row>
    <row r="65" spans="1:11" x14ac:dyDescent="0.3">
      <c r="A65" s="57"/>
      <c r="C65" s="186"/>
      <c r="E65" s="51"/>
      <c r="G65" s="58"/>
      <c r="H65" s="58"/>
      <c r="I65" s="58"/>
      <c r="J65" s="58"/>
      <c r="K65" s="58"/>
    </row>
    <row r="66" spans="1:11" x14ac:dyDescent="0.3">
      <c r="A66" s="57" t="s">
        <v>812</v>
      </c>
      <c r="C66" s="186">
        <f>C64+1</f>
        <v>28</v>
      </c>
      <c r="E66" s="51" t="s">
        <v>813</v>
      </c>
      <c r="G66" s="58"/>
      <c r="H66" s="58"/>
      <c r="I66" s="58">
        <v>-114351.87000000001</v>
      </c>
      <c r="J66" s="58"/>
      <c r="K66" s="58">
        <f>+G66+I66</f>
        <v>-114351.87000000001</v>
      </c>
    </row>
    <row r="67" spans="1:11" x14ac:dyDescent="0.3">
      <c r="A67" s="57"/>
      <c r="C67" s="186"/>
      <c r="E67" s="51"/>
      <c r="G67" s="58"/>
      <c r="H67" s="58"/>
      <c r="I67" s="58"/>
      <c r="J67" s="58"/>
      <c r="K67" s="58"/>
    </row>
    <row r="68" spans="1:11" ht="28.8" x14ac:dyDescent="0.3">
      <c r="A68" s="57" t="s">
        <v>814</v>
      </c>
      <c r="C68" s="186">
        <f>C66+1</f>
        <v>29</v>
      </c>
      <c r="E68" s="51" t="s">
        <v>815</v>
      </c>
      <c r="G68" s="58">
        <v>3775.7000000000003</v>
      </c>
      <c r="H68" s="58"/>
      <c r="I68" s="58"/>
      <c r="J68" s="58"/>
      <c r="K68" s="58">
        <f>+G68+I68</f>
        <v>3775.7000000000003</v>
      </c>
    </row>
    <row r="69" spans="1:11" x14ac:dyDescent="0.3">
      <c r="A69" s="57"/>
      <c r="C69" s="186"/>
      <c r="E69" s="51"/>
      <c r="G69" s="58"/>
      <c r="H69" s="58"/>
      <c r="I69" s="58"/>
      <c r="J69" s="58"/>
      <c r="K69" s="58"/>
    </row>
    <row r="70" spans="1:11" x14ac:dyDescent="0.3">
      <c r="A70" s="57" t="s">
        <v>816</v>
      </c>
      <c r="C70" s="186">
        <f>C68+1</f>
        <v>30</v>
      </c>
      <c r="E70" s="51" t="s">
        <v>817</v>
      </c>
      <c r="G70" s="58">
        <v>0</v>
      </c>
      <c r="H70" s="58"/>
      <c r="I70" s="58"/>
      <c r="J70" s="58"/>
      <c r="K70" s="58">
        <f>+G70+I70</f>
        <v>0</v>
      </c>
    </row>
    <row r="71" spans="1:11" x14ac:dyDescent="0.3">
      <c r="A71" s="57"/>
      <c r="C71" s="186"/>
      <c r="E71" s="51"/>
      <c r="G71" s="58"/>
      <c r="H71" s="58"/>
      <c r="I71" s="58"/>
      <c r="J71" s="58"/>
      <c r="K71" s="58"/>
    </row>
    <row r="72" spans="1:11" x14ac:dyDescent="0.3">
      <c r="A72" s="57" t="s">
        <v>818</v>
      </c>
      <c r="C72" s="186">
        <f>C70+1</f>
        <v>31</v>
      </c>
      <c r="E72" s="51" t="s">
        <v>819</v>
      </c>
      <c r="G72" s="58">
        <v>0</v>
      </c>
      <c r="H72" s="58"/>
      <c r="I72" s="58"/>
      <c r="J72" s="58"/>
      <c r="K72" s="58">
        <f>+G72+I72</f>
        <v>0</v>
      </c>
    </row>
    <row r="73" spans="1:11" x14ac:dyDescent="0.3">
      <c r="A73" s="57"/>
      <c r="C73" s="186"/>
      <c r="E73" s="51"/>
      <c r="G73" s="58"/>
      <c r="H73" s="58"/>
      <c r="I73" s="58"/>
      <c r="J73" s="58"/>
      <c r="K73" s="58"/>
    </row>
    <row r="74" spans="1:11" ht="28.8" x14ac:dyDescent="0.3">
      <c r="A74" s="57" t="s">
        <v>820</v>
      </c>
      <c r="C74" s="186">
        <f>C72+1</f>
        <v>32</v>
      </c>
      <c r="E74" s="51" t="s">
        <v>821</v>
      </c>
      <c r="G74" s="58">
        <v>0</v>
      </c>
      <c r="H74" s="58"/>
      <c r="I74" s="58"/>
      <c r="J74" s="58"/>
      <c r="K74" s="58">
        <f>+G74+I74</f>
        <v>0</v>
      </c>
    </row>
    <row r="75" spans="1:11" x14ac:dyDescent="0.3">
      <c r="A75" s="57"/>
      <c r="C75" s="186"/>
      <c r="E75" s="51"/>
      <c r="G75" s="58"/>
      <c r="H75" s="58"/>
      <c r="I75" s="58"/>
      <c r="J75" s="58"/>
      <c r="K75" s="58"/>
    </row>
    <row r="76" spans="1:11" ht="28.8" x14ac:dyDescent="0.3">
      <c r="A76" s="57" t="s">
        <v>822</v>
      </c>
      <c r="C76" s="186">
        <f>C74+1</f>
        <v>33</v>
      </c>
      <c r="E76" s="51" t="s">
        <v>823</v>
      </c>
      <c r="G76" s="58">
        <v>-14999999.99</v>
      </c>
      <c r="H76" s="58"/>
      <c r="I76" s="58"/>
      <c r="J76" s="58"/>
      <c r="K76" s="58">
        <f>+G76+I76</f>
        <v>-14999999.99</v>
      </c>
    </row>
    <row r="77" spans="1:11" x14ac:dyDescent="0.3">
      <c r="A77" s="57"/>
      <c r="C77" s="186"/>
      <c r="E77" s="51"/>
      <c r="G77" s="58"/>
      <c r="H77" s="58"/>
      <c r="I77" s="58"/>
      <c r="J77" s="58"/>
      <c r="K77" s="58"/>
    </row>
    <row r="78" spans="1:11" x14ac:dyDescent="0.3">
      <c r="A78" s="57" t="s">
        <v>824</v>
      </c>
      <c r="C78" s="186">
        <f>C76+1</f>
        <v>34</v>
      </c>
      <c r="E78" s="51" t="s">
        <v>825</v>
      </c>
      <c r="G78" s="58">
        <v>6353462.04</v>
      </c>
      <c r="H78" s="58"/>
      <c r="I78" s="58"/>
      <c r="J78" s="58"/>
      <c r="K78" s="58">
        <f>+G78+I78</f>
        <v>6353462.04</v>
      </c>
    </row>
    <row r="79" spans="1:11" x14ac:dyDescent="0.3">
      <c r="A79" s="57"/>
      <c r="C79" s="186"/>
      <c r="E79" s="51"/>
      <c r="G79" s="58"/>
      <c r="H79" s="58"/>
      <c r="I79" s="58"/>
      <c r="J79" s="58"/>
      <c r="K79" s="58"/>
    </row>
    <row r="80" spans="1:11" x14ac:dyDescent="0.3">
      <c r="A80" s="57" t="s">
        <v>826</v>
      </c>
      <c r="C80" s="186">
        <f>C78+1</f>
        <v>35</v>
      </c>
      <c r="E80" s="51" t="s">
        <v>827</v>
      </c>
      <c r="G80" s="58">
        <v>-1082743.51</v>
      </c>
      <c r="H80" s="58"/>
      <c r="I80" s="58"/>
      <c r="J80" s="58"/>
      <c r="K80" s="58">
        <f>+G80+I80</f>
        <v>-1082743.51</v>
      </c>
    </row>
    <row r="81" spans="1:11" x14ac:dyDescent="0.3">
      <c r="A81" s="57"/>
      <c r="C81" s="186"/>
      <c r="E81" s="51"/>
      <c r="G81" s="58"/>
      <c r="H81" s="58"/>
      <c r="I81" s="58"/>
      <c r="J81" s="58"/>
      <c r="K81" s="58"/>
    </row>
    <row r="82" spans="1:11" x14ac:dyDescent="0.3">
      <c r="A82" s="57" t="s">
        <v>828</v>
      </c>
      <c r="C82" s="186">
        <f>C80+1</f>
        <v>36</v>
      </c>
      <c r="E82" s="51" t="s">
        <v>829</v>
      </c>
      <c r="G82" s="58"/>
      <c r="H82" s="58"/>
      <c r="I82" s="58">
        <v>-4290.3599999999997</v>
      </c>
      <c r="J82" s="58"/>
      <c r="K82" s="58">
        <f>+G82+I82</f>
        <v>-4290.3599999999997</v>
      </c>
    </row>
    <row r="83" spans="1:11" x14ac:dyDescent="0.3">
      <c r="A83" s="57"/>
      <c r="C83" s="186"/>
      <c r="E83" s="51"/>
      <c r="G83" s="58"/>
      <c r="H83" s="58"/>
      <c r="I83" s="58"/>
      <c r="J83" s="58"/>
      <c r="K83" s="58"/>
    </row>
    <row r="84" spans="1:11" x14ac:dyDescent="0.3">
      <c r="A84" s="57" t="s">
        <v>830</v>
      </c>
      <c r="C84" s="186">
        <f>C82+1</f>
        <v>37</v>
      </c>
      <c r="E84" s="51" t="s">
        <v>831</v>
      </c>
      <c r="G84" s="58"/>
      <c r="H84" s="58"/>
      <c r="I84" s="58">
        <v>15684.23</v>
      </c>
      <c r="J84" s="58"/>
      <c r="K84" s="58">
        <f>+G84+I84</f>
        <v>15684.23</v>
      </c>
    </row>
    <row r="85" spans="1:11" x14ac:dyDescent="0.3">
      <c r="A85" s="57"/>
      <c r="C85" s="186"/>
      <c r="G85" s="59" t="s">
        <v>176</v>
      </c>
      <c r="I85" s="59" t="s">
        <v>176</v>
      </c>
      <c r="K85" s="59" t="s">
        <v>176</v>
      </c>
    </row>
    <row r="86" spans="1:11" ht="28.8" x14ac:dyDescent="0.3">
      <c r="A86" s="57"/>
      <c r="C86" s="186">
        <f>+C84+1</f>
        <v>38</v>
      </c>
      <c r="E86" s="49" t="s">
        <v>832</v>
      </c>
      <c r="G86" s="58">
        <f>SUM(G12:G85)</f>
        <v>43540095.620000005</v>
      </c>
      <c r="I86" s="58">
        <f>SUM(I12:I85)</f>
        <v>2704314.93</v>
      </c>
      <c r="K86" s="58">
        <f>SUM(K12:K85)</f>
        <v>46244410.550000012</v>
      </c>
    </row>
    <row r="87" spans="1:11" x14ac:dyDescent="0.3">
      <c r="A87" s="57"/>
      <c r="C87" s="186"/>
      <c r="G87" s="59" t="s">
        <v>176</v>
      </c>
      <c r="I87" s="59" t="s">
        <v>176</v>
      </c>
      <c r="K87" s="59" t="s">
        <v>176</v>
      </c>
    </row>
    <row r="88" spans="1:11" x14ac:dyDescent="0.3">
      <c r="A88" s="57"/>
      <c r="C88" s="186"/>
      <c r="G88" s="59"/>
      <c r="I88" s="59"/>
      <c r="K88" s="59"/>
    </row>
    <row r="89" spans="1:11" x14ac:dyDescent="0.3">
      <c r="A89" s="57"/>
      <c r="C89" s="186"/>
      <c r="D89" s="197" t="s">
        <v>833</v>
      </c>
      <c r="G89" s="58"/>
      <c r="I89" s="58"/>
      <c r="K89" s="58"/>
    </row>
    <row r="90" spans="1:11" x14ac:dyDescent="0.3">
      <c r="A90" s="57"/>
      <c r="C90" s="186"/>
      <c r="G90" s="58"/>
    </row>
    <row r="91" spans="1:11" ht="25.2" x14ac:dyDescent="0.3">
      <c r="A91" s="200" t="s">
        <v>834</v>
      </c>
      <c r="C91" s="186"/>
      <c r="E91" s="51" t="s">
        <v>835</v>
      </c>
      <c r="G91" s="58">
        <v>0</v>
      </c>
      <c r="H91" s="58"/>
      <c r="I91" s="58">
        <v>0</v>
      </c>
      <c r="J91" s="58"/>
      <c r="K91" s="58">
        <f>+G91+I91</f>
        <v>0</v>
      </c>
    </row>
    <row r="92" spans="1:11" x14ac:dyDescent="0.3">
      <c r="A92" s="57"/>
      <c r="C92" s="186"/>
      <c r="G92" s="58"/>
    </row>
    <row r="93" spans="1:11" ht="17.399999999999999" x14ac:dyDescent="0.3">
      <c r="A93" s="200" t="s">
        <v>836</v>
      </c>
      <c r="C93" s="186">
        <f>+C86+1</f>
        <v>39</v>
      </c>
      <c r="E93" s="51" t="s">
        <v>837</v>
      </c>
      <c r="G93" s="58">
        <v>26285727</v>
      </c>
      <c r="H93" s="58"/>
      <c r="I93" s="58">
        <v>55690857.699999996</v>
      </c>
      <c r="J93" s="58"/>
      <c r="K93" s="58">
        <f>+G93+I93</f>
        <v>81976584.699999988</v>
      </c>
    </row>
    <row r="94" spans="1:11" x14ac:dyDescent="0.3">
      <c r="A94" s="200" t="s">
        <v>838</v>
      </c>
      <c r="C94" s="186" t="s">
        <v>839</v>
      </c>
      <c r="E94" s="51" t="s">
        <v>840</v>
      </c>
      <c r="G94" s="58">
        <f>68821841-68821841</f>
        <v>0</v>
      </c>
      <c r="H94" s="58"/>
      <c r="I94" s="58">
        <v>0</v>
      </c>
      <c r="J94" s="58"/>
      <c r="K94" s="58">
        <f>+G94+I94</f>
        <v>0</v>
      </c>
    </row>
    <row r="95" spans="1:11" x14ac:dyDescent="0.3">
      <c r="A95" s="57"/>
      <c r="C95" s="186"/>
      <c r="G95" s="58"/>
    </row>
    <row r="96" spans="1:11" ht="28.8" x14ac:dyDescent="0.3">
      <c r="A96" s="57" t="s">
        <v>841</v>
      </c>
      <c r="C96" s="186">
        <f>+C93+1</f>
        <v>40</v>
      </c>
      <c r="E96" s="51" t="s">
        <v>842</v>
      </c>
      <c r="G96" s="58">
        <v>0</v>
      </c>
      <c r="H96" s="58"/>
      <c r="I96" s="58">
        <v>0</v>
      </c>
      <c r="J96" s="58"/>
      <c r="K96" s="58">
        <f>+G96+I96</f>
        <v>0</v>
      </c>
    </row>
    <row r="97" spans="1:13" x14ac:dyDescent="0.3">
      <c r="A97" s="57"/>
      <c r="C97" s="186"/>
      <c r="G97" s="59"/>
      <c r="I97" s="59"/>
      <c r="K97" s="59"/>
    </row>
    <row r="98" spans="1:13" ht="28.8" x14ac:dyDescent="0.3">
      <c r="A98" s="57" t="s">
        <v>843</v>
      </c>
      <c r="C98" s="186">
        <f>+C96+1</f>
        <v>41</v>
      </c>
      <c r="E98" s="51" t="s">
        <v>844</v>
      </c>
      <c r="G98" s="58">
        <v>0</v>
      </c>
      <c r="H98" s="58"/>
      <c r="I98" s="58">
        <v>0</v>
      </c>
      <c r="J98" s="58"/>
      <c r="K98" s="58">
        <f>+G98+I98</f>
        <v>0</v>
      </c>
    </row>
    <row r="99" spans="1:13" x14ac:dyDescent="0.3">
      <c r="A99" s="57"/>
      <c r="C99" s="186"/>
      <c r="E99" s="51"/>
      <c r="G99" s="58"/>
      <c r="H99" s="58"/>
      <c r="I99" s="58"/>
      <c r="J99" s="58"/>
      <c r="K99" s="58"/>
    </row>
    <row r="100" spans="1:13" ht="28.8" x14ac:dyDescent="0.3">
      <c r="A100" s="57" t="s">
        <v>845</v>
      </c>
      <c r="C100" s="186">
        <f>+C98+1</f>
        <v>42</v>
      </c>
      <c r="E100" s="51" t="s">
        <v>846</v>
      </c>
      <c r="G100" s="58">
        <v>0</v>
      </c>
      <c r="H100" s="58"/>
      <c r="I100" s="58">
        <v>0</v>
      </c>
      <c r="J100" s="58"/>
      <c r="K100" s="58">
        <f>+G100+I100</f>
        <v>0</v>
      </c>
    </row>
    <row r="101" spans="1:13" x14ac:dyDescent="0.3">
      <c r="A101" s="57"/>
      <c r="C101" s="186"/>
      <c r="E101" s="51"/>
      <c r="G101" s="58"/>
      <c r="H101" s="58"/>
      <c r="I101" s="58"/>
      <c r="J101" s="58"/>
      <c r="K101" s="58"/>
    </row>
    <row r="102" spans="1:13" ht="28.8" x14ac:dyDescent="0.3">
      <c r="A102" s="57" t="s">
        <v>847</v>
      </c>
      <c r="C102" s="186">
        <f>+C100+1</f>
        <v>43</v>
      </c>
      <c r="E102" s="51" t="s">
        <v>848</v>
      </c>
      <c r="G102" s="58">
        <v>0</v>
      </c>
      <c r="H102" s="58"/>
      <c r="I102" s="58">
        <v>0</v>
      </c>
      <c r="J102" s="58"/>
      <c r="K102" s="58">
        <f>+G102+I102</f>
        <v>0</v>
      </c>
    </row>
    <row r="103" spans="1:13" x14ac:dyDescent="0.3">
      <c r="A103" s="57"/>
      <c r="C103" s="186"/>
      <c r="G103" s="59" t="s">
        <v>176</v>
      </c>
      <c r="I103" s="59" t="s">
        <v>176</v>
      </c>
      <c r="K103" s="59" t="s">
        <v>176</v>
      </c>
    </row>
    <row r="104" spans="1:13" ht="28.8" x14ac:dyDescent="0.3">
      <c r="A104" s="57"/>
      <c r="C104" s="186">
        <f>+C102+1</f>
        <v>44</v>
      </c>
      <c r="E104" s="51" t="s">
        <v>849</v>
      </c>
      <c r="G104" s="58">
        <f>SUM(G91:G103)</f>
        <v>26285727</v>
      </c>
      <c r="H104" s="58"/>
      <c r="I104" s="58">
        <f>SUM(I91:I103)</f>
        <v>55690857.699999996</v>
      </c>
      <c r="J104" s="58"/>
      <c r="K104" s="58">
        <f>SUM(K91:K103)</f>
        <v>81976584.699999988</v>
      </c>
    </row>
    <row r="105" spans="1:13" x14ac:dyDescent="0.3">
      <c r="A105" s="57"/>
      <c r="C105" s="186"/>
      <c r="G105" s="59" t="s">
        <v>176</v>
      </c>
      <c r="I105" s="59" t="s">
        <v>176</v>
      </c>
      <c r="K105" s="59" t="s">
        <v>176</v>
      </c>
    </row>
    <row r="106" spans="1:13" x14ac:dyDescent="0.3">
      <c r="A106" s="57"/>
      <c r="C106" s="186">
        <f>+C104+1</f>
        <v>45</v>
      </c>
      <c r="E106" s="51" t="s">
        <v>745</v>
      </c>
      <c r="G106" s="58">
        <f>+G86+G104</f>
        <v>69825822.620000005</v>
      </c>
      <c r="H106" s="58"/>
      <c r="I106" s="58">
        <f>+I86+I104</f>
        <v>58395172.629999995</v>
      </c>
      <c r="J106" s="58"/>
      <c r="K106" s="58">
        <f>+K86+K104</f>
        <v>128220995.25</v>
      </c>
      <c r="M106" s="201"/>
    </row>
    <row r="107" spans="1:13" x14ac:dyDescent="0.3">
      <c r="C107" s="186"/>
      <c r="G107" s="59" t="s">
        <v>176</v>
      </c>
      <c r="I107" s="59" t="s">
        <v>176</v>
      </c>
      <c r="K107" s="59" t="s">
        <v>176</v>
      </c>
    </row>
    <row r="108" spans="1:13" x14ac:dyDescent="0.3">
      <c r="C108" s="186"/>
      <c r="G108" s="59"/>
      <c r="I108" s="59"/>
      <c r="K108" s="59"/>
    </row>
    <row r="109" spans="1:13" x14ac:dyDescent="0.3">
      <c r="C109" s="186"/>
      <c r="E109" s="10" t="s">
        <v>211</v>
      </c>
      <c r="G109" s="58"/>
    </row>
    <row r="110" spans="1:13" x14ac:dyDescent="0.3">
      <c r="C110" s="186"/>
      <c r="G110" s="58"/>
    </row>
    <row r="111" spans="1:13" x14ac:dyDescent="0.3">
      <c r="A111" s="202" t="s">
        <v>850</v>
      </c>
      <c r="C111" s="186">
        <f>+C106+1</f>
        <v>46</v>
      </c>
      <c r="E111" s="10" t="s">
        <v>851</v>
      </c>
      <c r="G111" s="58">
        <v>27889747.25</v>
      </c>
      <c r="H111" s="187"/>
      <c r="I111" s="58">
        <v>5766202.4199999999</v>
      </c>
      <c r="J111" s="187"/>
      <c r="K111" s="58">
        <f>+G111+I111</f>
        <v>33655949.670000002</v>
      </c>
      <c r="M111" s="202" t="s">
        <v>852</v>
      </c>
    </row>
    <row r="112" spans="1:13" x14ac:dyDescent="0.3">
      <c r="A112" s="202"/>
      <c r="C112" s="186"/>
      <c r="G112" s="58"/>
      <c r="H112" s="58"/>
      <c r="I112" s="58"/>
      <c r="J112" s="58"/>
      <c r="K112" s="58"/>
    </row>
    <row r="113" spans="1:18" x14ac:dyDescent="0.3">
      <c r="A113" s="202" t="s">
        <v>853</v>
      </c>
      <c r="C113" s="186">
        <f>C111+1</f>
        <v>47</v>
      </c>
      <c r="E113" s="58" t="s">
        <v>747</v>
      </c>
      <c r="G113" s="58">
        <v>-2549631.21</v>
      </c>
      <c r="H113" s="58"/>
      <c r="I113" s="58">
        <f>-2660213.06+36298.27</f>
        <v>-2623914.79</v>
      </c>
      <c r="J113" s="58"/>
      <c r="K113" s="58">
        <f>+G113+I113</f>
        <v>-5173546</v>
      </c>
      <c r="M113" s="202" t="s">
        <v>854</v>
      </c>
    </row>
    <row r="114" spans="1:18" x14ac:dyDescent="0.3">
      <c r="A114" s="202"/>
      <c r="C114" s="186"/>
      <c r="G114" s="58"/>
      <c r="H114" s="58"/>
      <c r="I114" s="58"/>
      <c r="J114" s="58"/>
      <c r="K114" s="58"/>
    </row>
    <row r="115" spans="1:18" ht="30" customHeight="1" x14ac:dyDescent="0.3">
      <c r="A115" s="189" t="s">
        <v>855</v>
      </c>
      <c r="C115" s="186">
        <f>+C113+1</f>
        <v>48</v>
      </c>
      <c r="E115" s="51" t="s">
        <v>748</v>
      </c>
      <c r="G115" s="58">
        <v>0</v>
      </c>
      <c r="H115" s="58"/>
      <c r="I115" s="58">
        <v>0</v>
      </c>
      <c r="J115" s="58"/>
      <c r="K115" s="58">
        <f>+G115+I115</f>
        <v>0</v>
      </c>
      <c r="M115" s="203" t="s">
        <v>856</v>
      </c>
    </row>
    <row r="116" spans="1:18" ht="12.75" customHeight="1" x14ac:dyDescent="0.3">
      <c r="A116" s="189"/>
      <c r="C116" s="186"/>
      <c r="E116" s="51"/>
      <c r="G116" s="58"/>
      <c r="H116" s="58"/>
      <c r="I116" s="58"/>
      <c r="J116" s="58"/>
      <c r="K116" s="58"/>
    </row>
    <row r="117" spans="1:18" ht="48" customHeight="1" x14ac:dyDescent="0.3">
      <c r="A117" s="189"/>
      <c r="C117" s="186">
        <f>+C115+1</f>
        <v>49</v>
      </c>
      <c r="E117" s="56" t="s">
        <v>749</v>
      </c>
      <c r="G117" s="58">
        <v>0</v>
      </c>
      <c r="H117" s="58"/>
      <c r="I117" s="58">
        <v>0</v>
      </c>
      <c r="J117" s="58"/>
      <c r="K117" s="58">
        <f>+G117+I117</f>
        <v>0</v>
      </c>
      <c r="M117" s="203" t="s">
        <v>857</v>
      </c>
    </row>
    <row r="118" spans="1:18" x14ac:dyDescent="0.3">
      <c r="C118" s="186"/>
      <c r="G118" s="58"/>
    </row>
    <row r="119" spans="1:18" ht="25.2" x14ac:dyDescent="0.3">
      <c r="A119" s="203" t="s">
        <v>858</v>
      </c>
      <c r="C119" s="186">
        <f>+C117+1</f>
        <v>50</v>
      </c>
      <c r="E119" s="10" t="s">
        <v>750</v>
      </c>
      <c r="G119" s="58">
        <v>1421321.48</v>
      </c>
      <c r="H119" s="58"/>
      <c r="I119" s="58">
        <v>0</v>
      </c>
      <c r="J119" s="58"/>
      <c r="K119" s="58">
        <f>+G119+I119</f>
        <v>1421321.48</v>
      </c>
      <c r="M119" s="204" t="s">
        <v>859</v>
      </c>
      <c r="N119" s="13"/>
    </row>
    <row r="120" spans="1:18" x14ac:dyDescent="0.3">
      <c r="C120" s="186"/>
      <c r="G120" s="59" t="s">
        <v>176</v>
      </c>
      <c r="I120" s="59" t="s">
        <v>176</v>
      </c>
      <c r="K120" s="59" t="s">
        <v>176</v>
      </c>
    </row>
    <row r="121" spans="1:18" x14ac:dyDescent="0.3">
      <c r="C121" s="186">
        <f>+C119+1</f>
        <v>51</v>
      </c>
      <c r="E121" s="10" t="s">
        <v>751</v>
      </c>
      <c r="G121" s="58">
        <f>+G111+G113+G115+G117+G119</f>
        <v>26761437.52</v>
      </c>
      <c r="H121" s="58"/>
      <c r="I121" s="58">
        <f>+I111+I113+I115+I117+I119</f>
        <v>3142287.63</v>
      </c>
      <c r="J121" s="58"/>
      <c r="K121" s="58">
        <f>+K111+K113+K115+K117+K119</f>
        <v>29903725.150000002</v>
      </c>
    </row>
    <row r="122" spans="1:18" x14ac:dyDescent="0.3">
      <c r="C122" s="186"/>
      <c r="G122" s="59" t="s">
        <v>176</v>
      </c>
      <c r="I122" s="59" t="s">
        <v>176</v>
      </c>
      <c r="K122" s="59" t="s">
        <v>176</v>
      </c>
    </row>
    <row r="123" spans="1:18" x14ac:dyDescent="0.3">
      <c r="C123" s="186">
        <f>+C121+1</f>
        <v>52</v>
      </c>
      <c r="E123" s="10" t="s">
        <v>860</v>
      </c>
      <c r="G123" s="54">
        <f>+G106-G121</f>
        <v>43064385.100000009</v>
      </c>
      <c r="H123" s="54"/>
      <c r="I123" s="54">
        <f>+I106-I121</f>
        <v>55252884.999999993</v>
      </c>
      <c r="J123" s="54"/>
      <c r="K123" s="54">
        <f>+K106-K121</f>
        <v>98317270.099999994</v>
      </c>
    </row>
    <row r="124" spans="1:18" x14ac:dyDescent="0.3">
      <c r="C124" s="186"/>
      <c r="G124" s="59" t="s">
        <v>861</v>
      </c>
      <c r="I124" s="59" t="s">
        <v>861</v>
      </c>
      <c r="K124" s="59" t="s">
        <v>861</v>
      </c>
    </row>
    <row r="125" spans="1:18" x14ac:dyDescent="0.3">
      <c r="C125" s="186"/>
      <c r="G125" s="54"/>
      <c r="R125" s="58"/>
    </row>
    <row r="126" spans="1:18" x14ac:dyDescent="0.3">
      <c r="C126" s="186"/>
      <c r="G126" s="59"/>
    </row>
    <row r="127" spans="1:18" x14ac:dyDescent="0.3">
      <c r="C127" s="186"/>
      <c r="G127" s="54"/>
    </row>
    <row r="128" spans="1:18" x14ac:dyDescent="0.3">
      <c r="C128" s="186"/>
      <c r="G128" s="54"/>
    </row>
    <row r="129" spans="3:7" x14ac:dyDescent="0.3">
      <c r="C129" s="186"/>
      <c r="G129" s="192"/>
    </row>
    <row r="130" spans="3:7" x14ac:dyDescent="0.3">
      <c r="C130" s="186"/>
      <c r="G130" s="59"/>
    </row>
    <row r="131" spans="3:7" x14ac:dyDescent="0.3">
      <c r="C131" s="186"/>
      <c r="G131" s="54"/>
    </row>
    <row r="132" spans="3:7" x14ac:dyDescent="0.3">
      <c r="C132" s="186"/>
      <c r="G132" s="54"/>
    </row>
    <row r="133" spans="3:7" x14ac:dyDescent="0.3">
      <c r="C133" s="186"/>
      <c r="G133" s="54"/>
    </row>
    <row r="134" spans="3:7" x14ac:dyDescent="0.3">
      <c r="C134" s="186"/>
      <c r="G134" s="54"/>
    </row>
    <row r="135" spans="3:7" x14ac:dyDescent="0.3">
      <c r="C135" s="186"/>
      <c r="G135" s="54"/>
    </row>
    <row r="136" spans="3:7" x14ac:dyDescent="0.3">
      <c r="C136" s="186"/>
      <c r="G136" s="54"/>
    </row>
    <row r="137" spans="3:7" x14ac:dyDescent="0.3">
      <c r="C137" s="186"/>
      <c r="G137" s="54"/>
    </row>
  </sheetData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H21" sqref="H21"/>
    </sheetView>
  </sheetViews>
  <sheetFormatPr defaultRowHeight="14.4" x14ac:dyDescent="0.3"/>
  <cols>
    <col min="1" max="1" width="14.5546875" bestFit="1" customWidth="1"/>
    <col min="2" max="2" width="15.5546875" bestFit="1" customWidth="1"/>
    <col min="3" max="3" width="15.5546875" customWidth="1"/>
    <col min="4" max="4" width="14.33203125" bestFit="1" customWidth="1"/>
    <col min="5" max="5" width="11.5546875" bestFit="1" customWidth="1"/>
  </cols>
  <sheetData>
    <row r="1" spans="1:4" x14ac:dyDescent="0.3">
      <c r="A1" s="100"/>
    </row>
    <row r="3" spans="1:4" x14ac:dyDescent="0.3">
      <c r="A3" t="s">
        <v>865</v>
      </c>
    </row>
    <row r="4" spans="1:4" x14ac:dyDescent="0.3">
      <c r="B4" s="205" t="s">
        <v>200</v>
      </c>
      <c r="C4" s="206"/>
      <c r="D4" s="207"/>
    </row>
    <row r="5" spans="1:4" x14ac:dyDescent="0.3">
      <c r="A5" t="s">
        <v>866</v>
      </c>
      <c r="B5" s="208" t="s">
        <v>867</v>
      </c>
      <c r="C5" s="209"/>
      <c r="D5" s="210" t="s">
        <v>868</v>
      </c>
    </row>
    <row r="6" spans="1:4" x14ac:dyDescent="0.3">
      <c r="A6">
        <v>201904</v>
      </c>
      <c r="B6" s="211">
        <v>14108.42</v>
      </c>
      <c r="C6" s="212"/>
      <c r="D6" s="213">
        <v>18020.88</v>
      </c>
    </row>
    <row r="7" spans="1:4" x14ac:dyDescent="0.3">
      <c r="B7" s="211"/>
      <c r="C7" s="212"/>
      <c r="D7" s="213"/>
    </row>
    <row r="8" spans="1:4" x14ac:dyDescent="0.3">
      <c r="A8">
        <v>201905</v>
      </c>
      <c r="B8" s="211">
        <v>14769.279999999999</v>
      </c>
      <c r="C8" s="212"/>
      <c r="D8" s="213">
        <v>18396</v>
      </c>
    </row>
    <row r="9" spans="1:4" x14ac:dyDescent="0.3">
      <c r="B9" s="211"/>
      <c r="C9" s="212"/>
      <c r="D9" s="213"/>
    </row>
    <row r="10" spans="1:4" x14ac:dyDescent="0.3">
      <c r="A10">
        <v>201906</v>
      </c>
      <c r="B10" s="211">
        <v>15395.82</v>
      </c>
      <c r="C10" s="212"/>
      <c r="D10" s="213">
        <v>18535.099999999999</v>
      </c>
    </row>
    <row r="11" spans="1:4" x14ac:dyDescent="0.3">
      <c r="B11" s="211"/>
      <c r="C11" s="212"/>
      <c r="D11" s="213"/>
    </row>
    <row r="12" spans="1:4" x14ac:dyDescent="0.3">
      <c r="A12">
        <v>201907</v>
      </c>
      <c r="B12" s="211">
        <v>16365.12</v>
      </c>
      <c r="C12" s="212"/>
      <c r="D12" s="213">
        <v>14809.73</v>
      </c>
    </row>
    <row r="13" spans="1:4" x14ac:dyDescent="0.3">
      <c r="B13" s="211"/>
      <c r="C13" s="212"/>
      <c r="D13" s="213"/>
    </row>
    <row r="14" spans="1:4" x14ac:dyDescent="0.3">
      <c r="A14">
        <v>201908</v>
      </c>
      <c r="B14" s="211">
        <v>17411.400000000001</v>
      </c>
      <c r="C14" s="212"/>
      <c r="D14" s="213">
        <v>11497.189999999999</v>
      </c>
    </row>
    <row r="15" spans="1:4" x14ac:dyDescent="0.3">
      <c r="B15" s="211"/>
      <c r="C15" s="212"/>
      <c r="D15" s="213"/>
    </row>
    <row r="16" spans="1:4" x14ac:dyDescent="0.3">
      <c r="A16">
        <v>201909</v>
      </c>
      <c r="B16" s="211">
        <v>17626.05</v>
      </c>
      <c r="C16" s="212"/>
      <c r="D16" s="213">
        <v>12034.48</v>
      </c>
    </row>
    <row r="17" spans="1:4" x14ac:dyDescent="0.3">
      <c r="B17" s="211"/>
      <c r="C17" s="212"/>
      <c r="D17" s="213"/>
    </row>
    <row r="18" spans="1:4" x14ac:dyDescent="0.3">
      <c r="A18">
        <v>201910</v>
      </c>
      <c r="B18" s="211">
        <v>17219.21</v>
      </c>
      <c r="C18" s="212"/>
      <c r="D18" s="213">
        <v>11876.45</v>
      </c>
    </row>
    <row r="19" spans="1:4" x14ac:dyDescent="0.3">
      <c r="B19" s="211"/>
      <c r="C19" s="212"/>
      <c r="D19" s="213"/>
    </row>
    <row r="20" spans="1:4" x14ac:dyDescent="0.3">
      <c r="A20">
        <v>201911</v>
      </c>
      <c r="B20" s="211">
        <v>17468.61</v>
      </c>
      <c r="C20" s="212"/>
      <c r="D20" s="213">
        <v>8393.9699999999993</v>
      </c>
    </row>
    <row r="21" spans="1:4" x14ac:dyDescent="0.3">
      <c r="B21" s="211"/>
      <c r="C21" s="212"/>
      <c r="D21" s="213"/>
    </row>
    <row r="22" spans="1:4" x14ac:dyDescent="0.3">
      <c r="A22">
        <v>201912</v>
      </c>
      <c r="B22" s="211">
        <v>10105.849999999999</v>
      </c>
      <c r="C22" s="212"/>
      <c r="D22" s="213">
        <v>561.91</v>
      </c>
    </row>
    <row r="23" spans="1:4" x14ac:dyDescent="0.3">
      <c r="B23" s="211"/>
      <c r="C23" s="212"/>
      <c r="D23" s="213"/>
    </row>
    <row r="24" spans="1:4" x14ac:dyDescent="0.3">
      <c r="A24">
        <v>202001</v>
      </c>
      <c r="B24" s="211">
        <v>4791.74</v>
      </c>
      <c r="C24" s="212"/>
      <c r="D24" s="213"/>
    </row>
    <row r="25" spans="1:4" x14ac:dyDescent="0.3">
      <c r="B25" s="211"/>
      <c r="C25" s="212"/>
      <c r="D25" s="213"/>
    </row>
    <row r="26" spans="1:4" x14ac:dyDescent="0.3">
      <c r="A26">
        <v>202002</v>
      </c>
      <c r="B26" s="211">
        <v>4791.41</v>
      </c>
      <c r="C26" s="212"/>
      <c r="D26" s="213"/>
    </row>
    <row r="27" spans="1:4" x14ac:dyDescent="0.3">
      <c r="B27" s="211"/>
      <c r="C27" s="212"/>
      <c r="D27" s="213"/>
    </row>
    <row r="28" spans="1:4" x14ac:dyDescent="0.3">
      <c r="A28">
        <v>202003</v>
      </c>
      <c r="B28" s="211">
        <v>4481.8500000000004</v>
      </c>
      <c r="C28" s="212"/>
      <c r="D28" s="213"/>
    </row>
    <row r="29" spans="1:4" x14ac:dyDescent="0.3">
      <c r="A29" t="s">
        <v>260</v>
      </c>
      <c r="B29" s="214">
        <v>154534.76</v>
      </c>
      <c r="C29" s="12"/>
      <c r="D29" s="215">
        <v>114125.71</v>
      </c>
    </row>
    <row r="31" spans="1:4" x14ac:dyDescent="0.3">
      <c r="A31" t="s">
        <v>869</v>
      </c>
      <c r="D31" s="11">
        <f>+D29+B29</f>
        <v>268660.47000000003</v>
      </c>
    </row>
    <row r="32" spans="1:4" x14ac:dyDescent="0.3">
      <c r="D32" s="11"/>
    </row>
    <row r="33" spans="1:4" x14ac:dyDescent="0.3">
      <c r="A33" t="s">
        <v>870</v>
      </c>
      <c r="D33" s="11">
        <v>2115057.0699999998</v>
      </c>
    </row>
    <row r="34" spans="1:4" x14ac:dyDescent="0.3">
      <c r="D34" s="11"/>
    </row>
    <row r="35" spans="1:4" ht="15" thickBot="1" x14ac:dyDescent="0.35">
      <c r="A35" s="216" t="s">
        <v>871</v>
      </c>
      <c r="B35" s="216"/>
      <c r="C35" s="216"/>
      <c r="D35" s="217">
        <f>+D33+D31</f>
        <v>2383717.54</v>
      </c>
    </row>
    <row r="36" spans="1:4" x14ac:dyDescent="0.3">
      <c r="D36" s="11"/>
    </row>
    <row r="37" spans="1:4" x14ac:dyDescent="0.3">
      <c r="D37" s="1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L24" sqref="L24"/>
    </sheetView>
  </sheetViews>
  <sheetFormatPr defaultColWidth="9.109375" defaultRowHeight="14.4" x14ac:dyDescent="0.3"/>
  <cols>
    <col min="1" max="4" width="10.6640625" style="10" customWidth="1"/>
    <col min="5" max="5" width="11.6640625" style="10" customWidth="1"/>
    <col min="6" max="6" width="5.6640625" style="10" customWidth="1"/>
    <col min="7" max="7" width="11.6640625" style="10" customWidth="1"/>
    <col min="8" max="8" width="5.6640625" style="10" customWidth="1"/>
    <col min="9" max="9" width="11.6640625" style="10" customWidth="1"/>
    <col min="10" max="16384" width="9.109375" style="10"/>
  </cols>
  <sheetData>
    <row r="1" spans="1:9" x14ac:dyDescent="0.3">
      <c r="A1" s="218" t="s">
        <v>184</v>
      </c>
      <c r="B1" s="218"/>
      <c r="C1" s="218"/>
      <c r="D1" s="218"/>
      <c r="E1" s="218"/>
      <c r="F1" s="218"/>
      <c r="G1" s="218"/>
      <c r="H1" s="218"/>
      <c r="I1" s="218"/>
    </row>
    <row r="2" spans="1:9" x14ac:dyDescent="0.3">
      <c r="A2" s="218" t="s">
        <v>874</v>
      </c>
      <c r="B2" s="218"/>
      <c r="C2" s="218"/>
      <c r="D2" s="218"/>
      <c r="E2" s="218"/>
      <c r="F2" s="218"/>
      <c r="G2" s="218"/>
      <c r="H2" s="218"/>
      <c r="I2" s="218"/>
    </row>
    <row r="3" spans="1:9" x14ac:dyDescent="0.3">
      <c r="A3" s="218"/>
      <c r="B3" s="218"/>
      <c r="C3" s="218"/>
      <c r="D3" s="218"/>
      <c r="E3" s="218"/>
      <c r="F3" s="218"/>
      <c r="G3" s="218"/>
      <c r="H3" s="218"/>
      <c r="I3" s="218"/>
    </row>
    <row r="4" spans="1:9" x14ac:dyDescent="0.3">
      <c r="A4" s="218"/>
      <c r="B4" s="218"/>
      <c r="C4" s="218"/>
      <c r="D4" s="218"/>
      <c r="E4" s="218"/>
      <c r="F4" s="218"/>
      <c r="G4" s="218"/>
      <c r="H4" s="218"/>
      <c r="I4" s="218"/>
    </row>
    <row r="7" spans="1:9" x14ac:dyDescent="0.3">
      <c r="A7" s="219"/>
      <c r="B7" s="219"/>
      <c r="C7" s="219" t="s">
        <v>875</v>
      </c>
      <c r="D7" s="219" t="s">
        <v>875</v>
      </c>
      <c r="E7" s="219" t="s">
        <v>213</v>
      </c>
      <c r="G7" s="219" t="s">
        <v>876</v>
      </c>
      <c r="I7" s="219" t="s">
        <v>213</v>
      </c>
    </row>
    <row r="8" spans="1:9" x14ac:dyDescent="0.3">
      <c r="A8" s="219" t="s">
        <v>257</v>
      </c>
      <c r="B8" s="219" t="s">
        <v>877</v>
      </c>
      <c r="C8" s="219" t="s">
        <v>878</v>
      </c>
      <c r="D8" s="219" t="s">
        <v>879</v>
      </c>
      <c r="E8" s="219" t="s">
        <v>880</v>
      </c>
      <c r="G8" s="219" t="s">
        <v>881</v>
      </c>
      <c r="I8" s="219" t="s">
        <v>380</v>
      </c>
    </row>
    <row r="10" spans="1:9" x14ac:dyDescent="0.3">
      <c r="A10" s="45">
        <v>2019</v>
      </c>
      <c r="B10" s="45">
        <v>4</v>
      </c>
      <c r="C10" s="220">
        <v>43556</v>
      </c>
      <c r="D10" s="45">
        <v>7</v>
      </c>
      <c r="E10" s="221">
        <v>944.13200000000006</v>
      </c>
      <c r="F10" s="221"/>
      <c r="G10" s="221">
        <v>-192.53399999999999</v>
      </c>
      <c r="H10" s="221"/>
      <c r="I10" s="221">
        <f>+SUM(E10:G10)</f>
        <v>751.59800000000007</v>
      </c>
    </row>
    <row r="11" spans="1:9" x14ac:dyDescent="0.3">
      <c r="A11" s="45">
        <v>2019</v>
      </c>
      <c r="B11" s="45">
        <v>5</v>
      </c>
      <c r="C11" s="220">
        <v>43613</v>
      </c>
      <c r="D11" s="45">
        <v>16</v>
      </c>
      <c r="E11" s="221">
        <v>907.75800000000004</v>
      </c>
      <c r="G11" s="221">
        <v>-110.00900000000001</v>
      </c>
      <c r="I11" s="221">
        <f t="shared" ref="I11:I21" si="0">+E11+G11</f>
        <v>797.74900000000002</v>
      </c>
    </row>
    <row r="12" spans="1:9" x14ac:dyDescent="0.3">
      <c r="A12" s="45">
        <v>2019</v>
      </c>
      <c r="B12" s="45">
        <v>6</v>
      </c>
      <c r="C12" s="220">
        <v>43643</v>
      </c>
      <c r="D12" s="45">
        <v>16</v>
      </c>
      <c r="E12" s="221">
        <v>960.52200000000005</v>
      </c>
      <c r="G12" s="221">
        <v>274.15599999999984</v>
      </c>
      <c r="I12" s="221">
        <f t="shared" si="0"/>
        <v>1234.6779999999999</v>
      </c>
    </row>
    <row r="13" spans="1:9" x14ac:dyDescent="0.3">
      <c r="A13" s="45">
        <v>2019</v>
      </c>
      <c r="B13" s="45">
        <v>7</v>
      </c>
      <c r="C13" s="220">
        <v>43665</v>
      </c>
      <c r="D13" s="45">
        <v>16</v>
      </c>
      <c r="E13" s="221">
        <v>984.96300000000008</v>
      </c>
      <c r="G13" s="221">
        <v>360.72099999999989</v>
      </c>
      <c r="I13" s="221">
        <f t="shared" si="0"/>
        <v>1345.684</v>
      </c>
    </row>
    <row r="14" spans="1:9" x14ac:dyDescent="0.3">
      <c r="A14" s="45">
        <v>2019</v>
      </c>
      <c r="B14" s="45">
        <v>8</v>
      </c>
      <c r="C14" s="220">
        <v>43696</v>
      </c>
      <c r="D14" s="45">
        <v>16</v>
      </c>
      <c r="E14" s="221">
        <v>993.01100000000008</v>
      </c>
      <c r="G14" s="221">
        <v>153.72400000000005</v>
      </c>
      <c r="I14" s="221">
        <f t="shared" si="0"/>
        <v>1146.7350000000001</v>
      </c>
    </row>
    <row r="15" spans="1:9" x14ac:dyDescent="0.3">
      <c r="A15" s="45">
        <v>2019</v>
      </c>
      <c r="B15" s="45">
        <v>9</v>
      </c>
      <c r="C15" s="220">
        <v>43719</v>
      </c>
      <c r="D15" s="45">
        <v>16</v>
      </c>
      <c r="E15" s="221">
        <v>976.08199999999999</v>
      </c>
      <c r="G15" s="221">
        <v>43.011000000000081</v>
      </c>
      <c r="I15" s="221">
        <f t="shared" si="0"/>
        <v>1019.0930000000001</v>
      </c>
    </row>
    <row r="16" spans="1:9" x14ac:dyDescent="0.3">
      <c r="A16" s="45">
        <v>2019</v>
      </c>
      <c r="B16" s="45">
        <v>10</v>
      </c>
      <c r="C16" s="220">
        <v>43739</v>
      </c>
      <c r="D16" s="45">
        <v>16</v>
      </c>
      <c r="E16" s="221">
        <v>945.92200000000003</v>
      </c>
      <c r="G16" s="221">
        <v>206.04399999999987</v>
      </c>
      <c r="I16" s="221">
        <f t="shared" si="0"/>
        <v>1151.9659999999999</v>
      </c>
    </row>
    <row r="17" spans="1:9" x14ac:dyDescent="0.3">
      <c r="A17" s="45">
        <v>2019</v>
      </c>
      <c r="B17" s="45">
        <v>11</v>
      </c>
      <c r="C17" s="220">
        <v>43782</v>
      </c>
      <c r="D17" s="45">
        <v>8</v>
      </c>
      <c r="E17" s="221">
        <v>1109.604</v>
      </c>
      <c r="G17" s="221">
        <v>-895.82</v>
      </c>
      <c r="I17" s="221">
        <f t="shared" si="0"/>
        <v>213.78399999999999</v>
      </c>
    </row>
    <row r="18" spans="1:9" x14ac:dyDescent="0.3">
      <c r="A18" s="45">
        <v>2019</v>
      </c>
      <c r="B18" s="45">
        <v>12</v>
      </c>
      <c r="C18" s="220">
        <v>43818</v>
      </c>
      <c r="D18" s="45">
        <v>8</v>
      </c>
      <c r="E18" s="221">
        <v>1086.789</v>
      </c>
      <c r="G18" s="221">
        <v>-489.67900000000009</v>
      </c>
      <c r="I18" s="221">
        <f t="shared" si="0"/>
        <v>597.1099999999999</v>
      </c>
    </row>
    <row r="19" spans="1:9" x14ac:dyDescent="0.3">
      <c r="A19" s="45">
        <v>2020</v>
      </c>
      <c r="B19" s="45">
        <v>1</v>
      </c>
      <c r="C19" s="220">
        <v>43852</v>
      </c>
      <c r="D19" s="45">
        <v>8</v>
      </c>
      <c r="E19" s="221">
        <v>1167.8130000000001</v>
      </c>
      <c r="G19" s="221">
        <v>-390.18700000000001</v>
      </c>
      <c r="I19" s="221">
        <f t="shared" si="0"/>
        <v>777.62600000000009</v>
      </c>
    </row>
    <row r="20" spans="1:9" x14ac:dyDescent="0.3">
      <c r="A20" s="45">
        <v>2020</v>
      </c>
      <c r="B20" s="45">
        <v>2</v>
      </c>
      <c r="C20" s="220">
        <v>43876</v>
      </c>
      <c r="D20" s="45">
        <v>8</v>
      </c>
      <c r="E20" s="222">
        <v>1066.7820000000002</v>
      </c>
      <c r="G20" s="221">
        <v>-382.21599999999989</v>
      </c>
      <c r="I20" s="221">
        <f t="shared" si="0"/>
        <v>684.56600000000026</v>
      </c>
    </row>
    <row r="21" spans="1:9" x14ac:dyDescent="0.3">
      <c r="A21" s="45">
        <v>2020</v>
      </c>
      <c r="B21" s="45">
        <v>3</v>
      </c>
      <c r="C21" s="220">
        <v>43891</v>
      </c>
      <c r="D21" s="45">
        <v>8</v>
      </c>
      <c r="E21" s="221">
        <v>955.08800000000008</v>
      </c>
      <c r="G21" s="221">
        <v>-522.69299999999998</v>
      </c>
      <c r="I21" s="221">
        <f t="shared" si="0"/>
        <v>432.3950000000001</v>
      </c>
    </row>
    <row r="23" spans="1:9" x14ac:dyDescent="0.3">
      <c r="A23" s="9" t="s">
        <v>882</v>
      </c>
    </row>
    <row r="25" spans="1:9" x14ac:dyDescent="0.3">
      <c r="A25" s="9"/>
      <c r="B25" s="9"/>
      <c r="C25" s="9"/>
      <c r="D25" s="9"/>
    </row>
    <row r="26" spans="1:9" x14ac:dyDescent="0.3">
      <c r="A26" s="9"/>
      <c r="B26" s="9"/>
      <c r="C26" s="9"/>
      <c r="D26" s="9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M19" sqref="M19"/>
    </sheetView>
  </sheetViews>
  <sheetFormatPr defaultRowHeight="14.4" x14ac:dyDescent="0.3"/>
  <cols>
    <col min="1" max="1" width="11.33203125" bestFit="1" customWidth="1"/>
    <col min="2" max="2" width="6.5546875" bestFit="1" customWidth="1"/>
    <col min="3" max="3" width="11.5546875" bestFit="1" customWidth="1"/>
    <col min="4" max="4" width="3.6640625" customWidth="1"/>
    <col min="5" max="5" width="10.33203125" bestFit="1" customWidth="1"/>
    <col min="6" max="6" width="3.6640625" customWidth="1"/>
    <col min="7" max="7" width="15" bestFit="1" customWidth="1"/>
    <col min="8" max="8" width="3.6640625" customWidth="1"/>
    <col min="9" max="9" width="9" bestFit="1" customWidth="1"/>
  </cols>
  <sheetData>
    <row r="1" spans="1:9" x14ac:dyDescent="0.3">
      <c r="A1" s="256" t="s">
        <v>883</v>
      </c>
      <c r="B1" s="256"/>
      <c r="C1" s="256"/>
      <c r="D1" s="256"/>
      <c r="E1" s="256"/>
      <c r="F1" s="256"/>
      <c r="G1" s="256"/>
    </row>
    <row r="2" spans="1:9" x14ac:dyDescent="0.3">
      <c r="A2" s="256" t="s">
        <v>873</v>
      </c>
      <c r="B2" s="256"/>
      <c r="C2" s="256"/>
      <c r="D2" s="256"/>
      <c r="E2" s="256"/>
      <c r="F2" s="256"/>
      <c r="G2" s="256"/>
    </row>
    <row r="3" spans="1:9" x14ac:dyDescent="0.3">
      <c r="A3" s="256" t="s">
        <v>884</v>
      </c>
      <c r="B3" s="256"/>
      <c r="C3" s="256"/>
      <c r="D3" s="256"/>
      <c r="E3" s="256"/>
      <c r="F3" s="256"/>
      <c r="G3" s="256"/>
    </row>
    <row r="4" spans="1:9" x14ac:dyDescent="0.3">
      <c r="A4" s="1"/>
      <c r="B4" s="1"/>
      <c r="C4" s="1"/>
      <c r="D4" s="1"/>
      <c r="E4" s="1"/>
      <c r="F4" s="1"/>
      <c r="G4" s="1"/>
    </row>
    <row r="5" spans="1:9" x14ac:dyDescent="0.3">
      <c r="A5" s="1"/>
      <c r="B5" s="1"/>
      <c r="C5" s="1"/>
      <c r="D5" s="1"/>
      <c r="E5" s="1"/>
      <c r="F5" s="1"/>
      <c r="G5" s="1"/>
    </row>
    <row r="6" spans="1:9" x14ac:dyDescent="0.3">
      <c r="C6" s="4" t="s">
        <v>885</v>
      </c>
      <c r="D6" s="4"/>
      <c r="E6" s="4" t="s">
        <v>886</v>
      </c>
      <c r="F6" s="4"/>
      <c r="G6" s="4" t="s">
        <v>887</v>
      </c>
      <c r="H6" s="4"/>
      <c r="I6" s="4" t="s">
        <v>888</v>
      </c>
    </row>
    <row r="7" spans="1:9" x14ac:dyDescent="0.3">
      <c r="C7" s="4" t="s">
        <v>889</v>
      </c>
      <c r="D7" s="4"/>
      <c r="E7" s="4" t="s">
        <v>889</v>
      </c>
      <c r="F7" s="4"/>
      <c r="G7" s="4" t="s">
        <v>889</v>
      </c>
      <c r="H7" s="5"/>
      <c r="I7" s="5"/>
    </row>
    <row r="8" spans="1:9" x14ac:dyDescent="0.3">
      <c r="A8" s="10" t="s">
        <v>890</v>
      </c>
      <c r="B8" s="10">
        <v>2019</v>
      </c>
      <c r="C8" s="223">
        <v>204945</v>
      </c>
      <c r="D8" s="223"/>
      <c r="E8" s="223">
        <v>294043</v>
      </c>
      <c r="F8" s="223"/>
      <c r="G8" s="223">
        <v>70807</v>
      </c>
      <c r="H8" s="223"/>
      <c r="I8" s="223">
        <v>18904</v>
      </c>
    </row>
    <row r="9" spans="1:9" x14ac:dyDescent="0.3">
      <c r="A9" s="10" t="s">
        <v>891</v>
      </c>
      <c r="B9" s="10">
        <v>2019</v>
      </c>
      <c r="C9" s="223">
        <v>274977</v>
      </c>
      <c r="D9" s="223"/>
      <c r="E9" s="223">
        <v>223724</v>
      </c>
      <c r="F9" s="223"/>
      <c r="G9" s="223">
        <v>49409</v>
      </c>
      <c r="H9" s="223"/>
      <c r="I9" s="223">
        <v>20408</v>
      </c>
    </row>
    <row r="10" spans="1:9" x14ac:dyDescent="0.3">
      <c r="A10" s="10" t="s">
        <v>892</v>
      </c>
      <c r="B10" s="10">
        <v>2019</v>
      </c>
      <c r="C10" s="223">
        <v>242637</v>
      </c>
      <c r="D10" s="223"/>
      <c r="E10" s="223">
        <v>273467</v>
      </c>
      <c r="F10" s="223"/>
      <c r="G10" s="223">
        <v>47151</v>
      </c>
      <c r="H10" s="223"/>
      <c r="I10" s="223">
        <v>20529</v>
      </c>
    </row>
    <row r="11" spans="1:9" x14ac:dyDescent="0.3">
      <c r="A11" s="10" t="s">
        <v>893</v>
      </c>
      <c r="B11" s="10">
        <v>2019</v>
      </c>
      <c r="C11" s="223">
        <v>453679</v>
      </c>
      <c r="D11" s="223"/>
      <c r="E11" s="223">
        <v>269829</v>
      </c>
      <c r="F11" s="223"/>
      <c r="G11" s="223">
        <v>199270</v>
      </c>
      <c r="H11" s="223"/>
      <c r="I11" s="223">
        <v>22017</v>
      </c>
    </row>
    <row r="12" spans="1:9" x14ac:dyDescent="0.3">
      <c r="A12" s="10" t="s">
        <v>894</v>
      </c>
      <c r="B12" s="10">
        <v>2019</v>
      </c>
      <c r="C12" s="223">
        <v>425238</v>
      </c>
      <c r="D12" s="223"/>
      <c r="E12" s="223">
        <v>180540</v>
      </c>
      <c r="F12" s="223"/>
      <c r="G12" s="223">
        <v>95669</v>
      </c>
      <c r="H12" s="223"/>
      <c r="I12" s="223">
        <v>22229</v>
      </c>
    </row>
    <row r="13" spans="1:9" x14ac:dyDescent="0.3">
      <c r="A13" s="10" t="s">
        <v>895</v>
      </c>
      <c r="B13" s="10">
        <v>2019</v>
      </c>
      <c r="C13" s="223">
        <v>403278</v>
      </c>
      <c r="D13" s="223"/>
      <c r="E13" s="223">
        <v>190963</v>
      </c>
      <c r="F13" s="223"/>
      <c r="G13" s="223">
        <v>112161</v>
      </c>
      <c r="H13" s="223"/>
      <c r="I13" s="223">
        <v>20085</v>
      </c>
    </row>
    <row r="14" spans="1:9" x14ac:dyDescent="0.3">
      <c r="A14" s="10" t="s">
        <v>896</v>
      </c>
      <c r="B14" s="10">
        <v>2019</v>
      </c>
      <c r="C14" s="223">
        <v>236442</v>
      </c>
      <c r="D14" s="223"/>
      <c r="E14" s="223">
        <v>233933</v>
      </c>
      <c r="F14" s="223"/>
      <c r="G14" s="223">
        <v>33079</v>
      </c>
      <c r="H14" s="223"/>
      <c r="I14" s="223">
        <v>19980</v>
      </c>
    </row>
    <row r="15" spans="1:9" x14ac:dyDescent="0.3">
      <c r="A15" s="10" t="s">
        <v>897</v>
      </c>
      <c r="B15" s="10">
        <v>2019</v>
      </c>
      <c r="C15" s="223">
        <v>187309</v>
      </c>
      <c r="D15" s="223"/>
      <c r="E15" s="223">
        <v>346561</v>
      </c>
      <c r="F15" s="223"/>
      <c r="G15" s="223">
        <v>24959</v>
      </c>
      <c r="H15" s="223"/>
      <c r="I15" s="223">
        <v>22986</v>
      </c>
    </row>
    <row r="16" spans="1:9" x14ac:dyDescent="0.3">
      <c r="A16" s="10" t="s">
        <v>898</v>
      </c>
      <c r="B16" s="10">
        <v>2019</v>
      </c>
      <c r="C16" s="224">
        <v>140452</v>
      </c>
      <c r="D16" s="224"/>
      <c r="E16" s="224">
        <v>416437</v>
      </c>
      <c r="F16" s="224"/>
      <c r="G16" s="224">
        <v>17155</v>
      </c>
      <c r="H16" s="224"/>
      <c r="I16" s="223">
        <v>22718</v>
      </c>
    </row>
    <row r="17" spans="1:9" x14ac:dyDescent="0.3">
      <c r="A17" s="10" t="s">
        <v>899</v>
      </c>
      <c r="B17" s="10">
        <v>2020</v>
      </c>
      <c r="C17" s="224">
        <v>209393</v>
      </c>
      <c r="D17" s="224"/>
      <c r="E17" s="224">
        <v>359733</v>
      </c>
      <c r="F17" s="224"/>
      <c r="G17" s="224">
        <v>27336</v>
      </c>
      <c r="H17" s="224"/>
      <c r="I17" s="223">
        <v>21484.799999999999</v>
      </c>
    </row>
    <row r="18" spans="1:9" x14ac:dyDescent="0.3">
      <c r="A18" s="10" t="s">
        <v>900</v>
      </c>
      <c r="B18" s="10">
        <v>2020</v>
      </c>
      <c r="C18" s="224">
        <v>279584</v>
      </c>
      <c r="D18" s="223"/>
      <c r="E18" s="224">
        <v>243547</v>
      </c>
      <c r="F18" s="224"/>
      <c r="G18" s="224">
        <v>13264</v>
      </c>
      <c r="H18" s="224"/>
      <c r="I18" s="223">
        <v>19384</v>
      </c>
    </row>
    <row r="19" spans="1:9" x14ac:dyDescent="0.3">
      <c r="A19" s="10" t="s">
        <v>901</v>
      </c>
      <c r="B19" s="10">
        <v>2020</v>
      </c>
      <c r="C19" s="224">
        <v>185675</v>
      </c>
      <c r="D19" s="223"/>
      <c r="E19" s="224">
        <v>284332</v>
      </c>
      <c r="F19" s="224"/>
      <c r="G19" s="224">
        <v>25754</v>
      </c>
      <c r="H19" s="224"/>
      <c r="I19" s="223">
        <v>20848</v>
      </c>
    </row>
    <row r="20" spans="1:9" x14ac:dyDescent="0.3">
      <c r="A20" s="10"/>
      <c r="B20" s="225" t="s">
        <v>593</v>
      </c>
      <c r="C20" s="226">
        <f>SUM(C8:C19)</f>
        <v>3243609</v>
      </c>
      <c r="D20" s="223"/>
      <c r="E20" s="226">
        <f>SUM(E8:E19)</f>
        <v>3317109</v>
      </c>
      <c r="F20" s="223"/>
      <c r="G20" s="226">
        <f>SUM(G8:G19)</f>
        <v>716014</v>
      </c>
      <c r="H20" s="223"/>
      <c r="I20" s="226">
        <f>SUM(I8:I19)</f>
        <v>251572.8</v>
      </c>
    </row>
    <row r="23" spans="1:9" x14ac:dyDescent="0.3">
      <c r="A23" t="s">
        <v>902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2"/>
  <sheetViews>
    <sheetView workbookViewId="0">
      <selection activeCell="D14" sqref="D14"/>
    </sheetView>
  </sheetViews>
  <sheetFormatPr defaultColWidth="9.109375" defaultRowHeight="14.4" x14ac:dyDescent="0.3"/>
  <cols>
    <col min="1" max="1" width="11.88671875" style="10" bestFit="1" customWidth="1"/>
    <col min="2" max="2" width="10.44140625" style="10" customWidth="1"/>
    <col min="3" max="3" width="10.88671875" style="10" customWidth="1"/>
    <col min="4" max="4" width="35" style="10" customWidth="1"/>
    <col min="5" max="5" width="12.88671875" style="10" customWidth="1"/>
    <col min="6" max="6" width="35" style="10" customWidth="1"/>
    <col min="7" max="7" width="8.109375" style="10" customWidth="1"/>
    <col min="8" max="8" width="11" style="10" customWidth="1"/>
    <col min="9" max="9" width="35" style="10" customWidth="1"/>
    <col min="10" max="11" width="9" style="10" hidden="1" customWidth="1"/>
    <col min="12" max="12" width="11" style="10" hidden="1" customWidth="1"/>
    <col min="13" max="13" width="9" style="10" hidden="1" customWidth="1"/>
    <col min="14" max="14" width="38.6640625" style="13" customWidth="1"/>
    <col min="15" max="15" width="15.33203125" style="10" bestFit="1" customWidth="1"/>
    <col min="16" max="16" width="16.88671875" style="9" bestFit="1" customWidth="1"/>
    <col min="17" max="17" width="16.88671875" style="10" bestFit="1" customWidth="1"/>
    <col min="18" max="19" width="9.109375" style="10"/>
    <col min="20" max="20" width="19.6640625" style="10" customWidth="1"/>
    <col min="21" max="22" width="9.109375" style="10"/>
    <col min="23" max="23" width="14.33203125" style="10" bestFit="1" customWidth="1"/>
    <col min="24" max="16384" width="9.109375" style="10"/>
  </cols>
  <sheetData>
    <row r="1" spans="1:17" x14ac:dyDescent="0.3">
      <c r="A1" s="10" t="s">
        <v>128</v>
      </c>
    </row>
    <row r="3" spans="1:17" x14ac:dyDescent="0.3">
      <c r="A3" s="14" t="s">
        <v>20</v>
      </c>
      <c r="B3" s="14" t="s">
        <v>21</v>
      </c>
      <c r="C3" s="14" t="s">
        <v>22</v>
      </c>
      <c r="D3" s="14" t="s">
        <v>23</v>
      </c>
      <c r="E3" s="14" t="s">
        <v>24</v>
      </c>
      <c r="F3" s="14" t="s">
        <v>25</v>
      </c>
      <c r="G3" s="14" t="s">
        <v>26</v>
      </c>
      <c r="H3" s="14" t="s">
        <v>27</v>
      </c>
      <c r="I3" s="14" t="s">
        <v>25</v>
      </c>
      <c r="J3" s="14" t="s">
        <v>28</v>
      </c>
      <c r="K3" s="14" t="s">
        <v>29</v>
      </c>
      <c r="L3" s="14" t="s">
        <v>30</v>
      </c>
      <c r="M3" s="14" t="s">
        <v>31</v>
      </c>
      <c r="N3" s="15" t="s">
        <v>32</v>
      </c>
    </row>
    <row r="4" spans="1:17" x14ac:dyDescent="0.3">
      <c r="A4" s="6" t="s">
        <v>33</v>
      </c>
      <c r="B4" s="6" t="s">
        <v>33</v>
      </c>
      <c r="C4" s="6" t="s">
        <v>34</v>
      </c>
      <c r="D4" s="6" t="s">
        <v>35</v>
      </c>
      <c r="E4" s="6" t="s">
        <v>36</v>
      </c>
      <c r="F4" s="6" t="s">
        <v>37</v>
      </c>
      <c r="G4" s="6" t="s">
        <v>38</v>
      </c>
      <c r="H4" s="6" t="s">
        <v>39</v>
      </c>
      <c r="I4" s="6" t="s">
        <v>40</v>
      </c>
      <c r="J4" s="6">
        <v>52919.18</v>
      </c>
      <c r="K4" s="6">
        <v>0</v>
      </c>
      <c r="L4" s="6">
        <v>0</v>
      </c>
      <c r="M4" s="6">
        <v>0</v>
      </c>
      <c r="N4" s="7">
        <v>52919.18</v>
      </c>
    </row>
    <row r="5" spans="1:17" x14ac:dyDescent="0.3">
      <c r="A5" s="6" t="s">
        <v>33</v>
      </c>
      <c r="B5" s="6" t="s">
        <v>33</v>
      </c>
      <c r="C5" s="6" t="s">
        <v>34</v>
      </c>
      <c r="D5" s="6" t="s">
        <v>35</v>
      </c>
      <c r="E5" s="6" t="s">
        <v>36</v>
      </c>
      <c r="F5" s="6" t="s">
        <v>37</v>
      </c>
      <c r="G5" s="6" t="s">
        <v>38</v>
      </c>
      <c r="H5" s="6" t="s">
        <v>39</v>
      </c>
      <c r="I5" s="6" t="s">
        <v>41</v>
      </c>
      <c r="J5" s="6">
        <v>17632010.57</v>
      </c>
      <c r="K5" s="6">
        <v>334442.75</v>
      </c>
      <c r="L5" s="6">
        <v>-527635.82999999996</v>
      </c>
      <c r="M5" s="6">
        <v>0</v>
      </c>
      <c r="N5" s="7">
        <v>17438817.489999998</v>
      </c>
    </row>
    <row r="6" spans="1:17" x14ac:dyDescent="0.3">
      <c r="A6" s="6" t="s">
        <v>33</v>
      </c>
      <c r="B6" s="6" t="s">
        <v>33</v>
      </c>
      <c r="C6" s="6" t="s">
        <v>34</v>
      </c>
      <c r="D6" s="6" t="s">
        <v>42</v>
      </c>
      <c r="E6" s="6" t="s">
        <v>36</v>
      </c>
      <c r="F6" s="6" t="s">
        <v>37</v>
      </c>
      <c r="G6" s="6" t="s">
        <v>38</v>
      </c>
      <c r="H6" s="6" t="s">
        <v>39</v>
      </c>
      <c r="I6" s="6" t="s">
        <v>41</v>
      </c>
      <c r="J6" s="6">
        <v>17592948.989999998</v>
      </c>
      <c r="K6" s="6">
        <v>161561.29</v>
      </c>
      <c r="L6" s="6">
        <v>-575357.71</v>
      </c>
      <c r="M6" s="6">
        <v>0</v>
      </c>
      <c r="N6" s="7">
        <v>17179152.57</v>
      </c>
    </row>
    <row r="7" spans="1:17" x14ac:dyDescent="0.3">
      <c r="A7" s="6" t="s">
        <v>33</v>
      </c>
      <c r="B7" s="6" t="s">
        <v>33</v>
      </c>
      <c r="C7" s="6" t="s">
        <v>34</v>
      </c>
      <c r="D7" s="6" t="s">
        <v>42</v>
      </c>
      <c r="E7" s="6" t="s">
        <v>36</v>
      </c>
      <c r="F7" s="6" t="s">
        <v>37</v>
      </c>
      <c r="G7" s="6" t="s">
        <v>43</v>
      </c>
      <c r="H7" s="6" t="s">
        <v>44</v>
      </c>
      <c r="I7" s="6" t="s">
        <v>41</v>
      </c>
      <c r="J7" s="6">
        <v>2118.46</v>
      </c>
      <c r="K7" s="6">
        <v>0</v>
      </c>
      <c r="L7" s="6">
        <v>0</v>
      </c>
      <c r="M7" s="6">
        <v>0</v>
      </c>
      <c r="N7" s="7">
        <v>2118.46</v>
      </c>
    </row>
    <row r="8" spans="1:17" x14ac:dyDescent="0.3">
      <c r="A8" s="6" t="s">
        <v>33</v>
      </c>
      <c r="B8" s="6" t="s">
        <v>33</v>
      </c>
      <c r="C8" s="6" t="s">
        <v>34</v>
      </c>
      <c r="D8" s="6" t="s">
        <v>45</v>
      </c>
      <c r="E8" s="6" t="s">
        <v>36</v>
      </c>
      <c r="F8" s="6" t="s">
        <v>37</v>
      </c>
      <c r="G8" s="6" t="s">
        <v>38</v>
      </c>
      <c r="H8" s="6" t="s">
        <v>39</v>
      </c>
      <c r="I8" s="6" t="s">
        <v>41</v>
      </c>
      <c r="J8" s="6">
        <v>5352886.1500000004</v>
      </c>
      <c r="K8" s="6">
        <v>62698.720000000001</v>
      </c>
      <c r="L8" s="6">
        <v>-267189.75</v>
      </c>
      <c r="M8" s="6">
        <v>0</v>
      </c>
      <c r="N8" s="7">
        <v>5148395.12</v>
      </c>
    </row>
    <row r="9" spans="1:17" x14ac:dyDescent="0.3">
      <c r="A9" s="6" t="s">
        <v>33</v>
      </c>
      <c r="B9" s="6" t="s">
        <v>33</v>
      </c>
      <c r="C9" s="6" t="s">
        <v>34</v>
      </c>
      <c r="D9" s="6" t="s">
        <v>35</v>
      </c>
      <c r="E9" s="6" t="s">
        <v>36</v>
      </c>
      <c r="F9" s="6" t="s">
        <v>46</v>
      </c>
      <c r="G9" s="6" t="s">
        <v>38</v>
      </c>
      <c r="H9" s="6" t="s">
        <v>39</v>
      </c>
      <c r="I9" s="6" t="s">
        <v>41</v>
      </c>
      <c r="J9" s="6">
        <v>58205.130000000005</v>
      </c>
      <c r="K9" s="6">
        <v>37464.129999999997</v>
      </c>
      <c r="L9" s="6">
        <v>0</v>
      </c>
      <c r="M9" s="6">
        <v>0</v>
      </c>
      <c r="N9" s="7">
        <v>95669.26</v>
      </c>
    </row>
    <row r="10" spans="1:17" x14ac:dyDescent="0.3">
      <c r="A10" s="6" t="s">
        <v>33</v>
      </c>
      <c r="B10" s="6" t="s">
        <v>33</v>
      </c>
      <c r="C10" s="6" t="s">
        <v>34</v>
      </c>
      <c r="D10" s="6" t="s">
        <v>42</v>
      </c>
      <c r="E10" s="6" t="s">
        <v>36</v>
      </c>
      <c r="F10" s="6" t="s">
        <v>46</v>
      </c>
      <c r="G10" s="6" t="s">
        <v>38</v>
      </c>
      <c r="H10" s="6" t="s">
        <v>39</v>
      </c>
      <c r="I10" s="6" t="s">
        <v>41</v>
      </c>
      <c r="J10" s="6">
        <v>2961.86</v>
      </c>
      <c r="K10" s="6">
        <v>2035.76</v>
      </c>
      <c r="L10" s="6">
        <v>0</v>
      </c>
      <c r="M10" s="6">
        <v>0</v>
      </c>
      <c r="N10" s="7">
        <v>4997.62</v>
      </c>
    </row>
    <row r="11" spans="1:17" x14ac:dyDescent="0.3">
      <c r="A11" s="6" t="s">
        <v>33</v>
      </c>
      <c r="B11" s="6" t="s">
        <v>33</v>
      </c>
      <c r="C11" s="6" t="s">
        <v>34</v>
      </c>
      <c r="D11" s="6" t="s">
        <v>45</v>
      </c>
      <c r="E11" s="6" t="s">
        <v>36</v>
      </c>
      <c r="F11" s="6" t="s">
        <v>46</v>
      </c>
      <c r="G11" s="6" t="s">
        <v>38</v>
      </c>
      <c r="H11" s="6" t="s">
        <v>39</v>
      </c>
      <c r="I11" s="6" t="s">
        <v>41</v>
      </c>
      <c r="J11" s="6">
        <v>602.44000000000005</v>
      </c>
      <c r="K11" s="6">
        <v>421.73</v>
      </c>
      <c r="L11" s="6">
        <v>0</v>
      </c>
      <c r="M11" s="6">
        <v>0</v>
      </c>
      <c r="N11" s="7">
        <v>1024.17</v>
      </c>
      <c r="O11" s="8">
        <f>+SUM(N4:N11)</f>
        <v>39923093.86999999</v>
      </c>
      <c r="P11" s="9" t="s">
        <v>47</v>
      </c>
      <c r="Q11" s="10" t="s">
        <v>48</v>
      </c>
    </row>
    <row r="12" spans="1:17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</row>
    <row r="13" spans="1:17" x14ac:dyDescent="0.3">
      <c r="A13" s="6" t="s">
        <v>33</v>
      </c>
      <c r="B13" s="6" t="s">
        <v>33</v>
      </c>
      <c r="C13" s="6" t="s">
        <v>34</v>
      </c>
      <c r="D13" s="6" t="s">
        <v>42</v>
      </c>
      <c r="E13" s="6" t="s">
        <v>36</v>
      </c>
      <c r="F13" s="6" t="s">
        <v>37</v>
      </c>
      <c r="G13" s="6" t="s">
        <v>38</v>
      </c>
      <c r="H13" s="6" t="s">
        <v>39</v>
      </c>
      <c r="I13" s="6" t="s">
        <v>49</v>
      </c>
      <c r="J13" s="6">
        <v>1729424.24</v>
      </c>
      <c r="K13" s="6">
        <v>0</v>
      </c>
      <c r="L13" s="6">
        <v>0</v>
      </c>
      <c r="M13" s="6">
        <v>0</v>
      </c>
      <c r="N13" s="7">
        <v>1729424.24</v>
      </c>
    </row>
    <row r="14" spans="1:17" x14ac:dyDescent="0.3">
      <c r="A14" s="6" t="s">
        <v>33</v>
      </c>
      <c r="B14" s="6" t="s">
        <v>33</v>
      </c>
      <c r="C14" s="6" t="s">
        <v>34</v>
      </c>
      <c r="D14" s="6" t="s">
        <v>42</v>
      </c>
      <c r="E14" s="6" t="s">
        <v>36</v>
      </c>
      <c r="F14" s="6" t="s">
        <v>37</v>
      </c>
      <c r="G14" s="6" t="s">
        <v>43</v>
      </c>
      <c r="H14" s="6" t="s">
        <v>44</v>
      </c>
      <c r="I14" s="6" t="s">
        <v>49</v>
      </c>
      <c r="J14" s="6">
        <v>3103945.15</v>
      </c>
      <c r="K14" s="6">
        <v>0</v>
      </c>
      <c r="L14" s="6">
        <v>0</v>
      </c>
      <c r="M14" s="6">
        <v>0</v>
      </c>
      <c r="N14" s="7">
        <v>3103945.15</v>
      </c>
    </row>
    <row r="15" spans="1:17" x14ac:dyDescent="0.3">
      <c r="A15" s="6" t="s">
        <v>33</v>
      </c>
      <c r="B15" s="6" t="s">
        <v>33</v>
      </c>
      <c r="C15" s="6" t="s">
        <v>34</v>
      </c>
      <c r="D15" s="6" t="s">
        <v>42</v>
      </c>
      <c r="E15" s="6" t="s">
        <v>36</v>
      </c>
      <c r="F15" s="6" t="s">
        <v>37</v>
      </c>
      <c r="G15" s="6" t="s">
        <v>38</v>
      </c>
      <c r="H15" s="6" t="s">
        <v>39</v>
      </c>
      <c r="I15" s="6" t="s">
        <v>50</v>
      </c>
      <c r="J15" s="6">
        <v>5420</v>
      </c>
      <c r="K15" s="6">
        <v>0</v>
      </c>
      <c r="L15" s="6">
        <v>0</v>
      </c>
      <c r="M15" s="6">
        <v>0</v>
      </c>
      <c r="N15" s="7">
        <v>5420</v>
      </c>
      <c r="O15" s="8">
        <f>+SUM(N13:N15)</f>
        <v>4838789.3899999997</v>
      </c>
    </row>
    <row r="16" spans="1:17" x14ac:dyDescent="0.3">
      <c r="A16" s="6" t="s">
        <v>33</v>
      </c>
      <c r="B16" s="6" t="s">
        <v>33</v>
      </c>
      <c r="C16" s="6" t="s">
        <v>34</v>
      </c>
      <c r="D16" s="6" t="s">
        <v>42</v>
      </c>
      <c r="E16" s="6" t="s">
        <v>36</v>
      </c>
      <c r="F16" s="6" t="s">
        <v>37</v>
      </c>
      <c r="G16" s="6" t="s">
        <v>38</v>
      </c>
      <c r="H16" s="6" t="s">
        <v>39</v>
      </c>
      <c r="I16" s="6" t="s">
        <v>51</v>
      </c>
      <c r="J16" s="6">
        <v>15008780.529999999</v>
      </c>
      <c r="K16" s="6">
        <v>79809.210000000006</v>
      </c>
      <c r="L16" s="6">
        <v>0</v>
      </c>
      <c r="M16" s="6">
        <v>0</v>
      </c>
      <c r="N16" s="7">
        <v>15088589.74</v>
      </c>
    </row>
    <row r="17" spans="1:23" x14ac:dyDescent="0.3">
      <c r="A17" s="6" t="s">
        <v>33</v>
      </c>
      <c r="B17" s="6" t="s">
        <v>33</v>
      </c>
      <c r="C17" s="6" t="s">
        <v>34</v>
      </c>
      <c r="D17" s="6" t="s">
        <v>42</v>
      </c>
      <c r="E17" s="6" t="s">
        <v>36</v>
      </c>
      <c r="F17" s="6" t="s">
        <v>37</v>
      </c>
      <c r="G17" s="6" t="s">
        <v>43</v>
      </c>
      <c r="H17" s="6" t="s">
        <v>44</v>
      </c>
      <c r="I17" s="6" t="s">
        <v>51</v>
      </c>
      <c r="J17" s="6">
        <v>56945200.439999998</v>
      </c>
      <c r="K17" s="6">
        <v>0</v>
      </c>
      <c r="L17" s="6">
        <v>0</v>
      </c>
      <c r="M17" s="6">
        <v>0</v>
      </c>
      <c r="N17" s="7">
        <v>56945200.439999998</v>
      </c>
      <c r="O17" s="8">
        <f>+SUM(N16:N17)</f>
        <v>72033790.179999992</v>
      </c>
    </row>
    <row r="18" spans="1:23" x14ac:dyDescent="0.3">
      <c r="A18" s="6" t="s">
        <v>33</v>
      </c>
      <c r="B18" s="6" t="s">
        <v>33</v>
      </c>
      <c r="C18" s="6" t="s">
        <v>34</v>
      </c>
      <c r="D18" s="6" t="s">
        <v>42</v>
      </c>
      <c r="E18" s="6" t="s">
        <v>36</v>
      </c>
      <c r="F18" s="6" t="s">
        <v>37</v>
      </c>
      <c r="G18" s="6" t="s">
        <v>38</v>
      </c>
      <c r="H18" s="6" t="s">
        <v>39</v>
      </c>
      <c r="I18" s="6" t="s">
        <v>52</v>
      </c>
      <c r="J18" s="6">
        <v>77539087.129999995</v>
      </c>
      <c r="K18" s="6">
        <v>115522.29000000001</v>
      </c>
      <c r="L18" s="6">
        <v>0</v>
      </c>
      <c r="M18" s="6">
        <v>0</v>
      </c>
      <c r="N18" s="7">
        <v>77654609.420000002</v>
      </c>
    </row>
    <row r="19" spans="1:23" x14ac:dyDescent="0.3">
      <c r="A19" s="6" t="s">
        <v>33</v>
      </c>
      <c r="B19" s="6" t="s">
        <v>33</v>
      </c>
      <c r="C19" s="6" t="s">
        <v>34</v>
      </c>
      <c r="D19" s="6" t="s">
        <v>42</v>
      </c>
      <c r="E19" s="6" t="s">
        <v>36</v>
      </c>
      <c r="F19" s="6" t="s">
        <v>37</v>
      </c>
      <c r="G19" s="6" t="s">
        <v>43</v>
      </c>
      <c r="H19" s="6" t="s">
        <v>44</v>
      </c>
      <c r="I19" s="6" t="s">
        <v>52</v>
      </c>
      <c r="J19" s="6">
        <v>872394297.50999999</v>
      </c>
      <c r="K19" s="6">
        <v>2600598.63</v>
      </c>
      <c r="L19" s="6">
        <v>-649902.23</v>
      </c>
      <c r="M19" s="6">
        <v>0</v>
      </c>
      <c r="N19" s="7">
        <v>874344993.90999997</v>
      </c>
      <c r="O19" s="8">
        <f>+SUM(N18:N19)</f>
        <v>951999603.32999992</v>
      </c>
    </row>
    <row r="20" spans="1:23" x14ac:dyDescent="0.3">
      <c r="A20" s="6" t="s">
        <v>33</v>
      </c>
      <c r="B20" s="6" t="s">
        <v>33</v>
      </c>
      <c r="C20" s="6" t="s">
        <v>34</v>
      </c>
      <c r="D20" s="6" t="s">
        <v>42</v>
      </c>
      <c r="E20" s="6" t="s">
        <v>36</v>
      </c>
      <c r="F20" s="6" t="s">
        <v>37</v>
      </c>
      <c r="G20" s="6" t="s">
        <v>38</v>
      </c>
      <c r="H20" s="6" t="s">
        <v>39</v>
      </c>
      <c r="I20" s="6" t="s">
        <v>53</v>
      </c>
      <c r="J20" s="6">
        <v>62146897.759999998</v>
      </c>
      <c r="K20" s="6">
        <v>0</v>
      </c>
      <c r="L20" s="6">
        <v>0</v>
      </c>
      <c r="M20" s="6">
        <v>0</v>
      </c>
      <c r="N20" s="7">
        <v>62146897.759999998</v>
      </c>
    </row>
    <row r="21" spans="1:23" x14ac:dyDescent="0.3">
      <c r="A21" s="6" t="s">
        <v>33</v>
      </c>
      <c r="B21" s="6" t="s">
        <v>33</v>
      </c>
      <c r="C21" s="6" t="s">
        <v>34</v>
      </c>
      <c r="D21" s="6" t="s">
        <v>42</v>
      </c>
      <c r="E21" s="6" t="s">
        <v>36</v>
      </c>
      <c r="F21" s="6" t="s">
        <v>37</v>
      </c>
      <c r="G21" s="6" t="s">
        <v>43</v>
      </c>
      <c r="H21" s="6" t="s">
        <v>44</v>
      </c>
      <c r="I21" s="6" t="s">
        <v>53</v>
      </c>
      <c r="J21" s="6">
        <v>55827536.950000003</v>
      </c>
      <c r="K21" s="6">
        <v>0</v>
      </c>
      <c r="L21" s="6">
        <v>0</v>
      </c>
      <c r="M21" s="6">
        <v>0</v>
      </c>
      <c r="N21" s="7">
        <v>55827536.950000003</v>
      </c>
      <c r="O21" s="8">
        <f>+SUM(N20:N21)</f>
        <v>117974434.71000001</v>
      </c>
      <c r="W21" s="8"/>
    </row>
    <row r="22" spans="1:23" x14ac:dyDescent="0.3">
      <c r="A22" s="6" t="s">
        <v>33</v>
      </c>
      <c r="B22" s="6" t="s">
        <v>33</v>
      </c>
      <c r="C22" s="6" t="s">
        <v>34</v>
      </c>
      <c r="D22" s="6" t="s">
        <v>42</v>
      </c>
      <c r="E22" s="6" t="s">
        <v>36</v>
      </c>
      <c r="F22" s="6" t="s">
        <v>37</v>
      </c>
      <c r="G22" s="6" t="s">
        <v>38</v>
      </c>
      <c r="H22" s="6" t="s">
        <v>39</v>
      </c>
      <c r="I22" s="6" t="s">
        <v>54</v>
      </c>
      <c r="J22" s="6">
        <v>5006976.66</v>
      </c>
      <c r="K22" s="6">
        <v>208781.5</v>
      </c>
      <c r="L22" s="6">
        <v>0</v>
      </c>
      <c r="M22" s="6">
        <v>0</v>
      </c>
      <c r="N22" s="7">
        <v>5215758.16</v>
      </c>
    </row>
    <row r="23" spans="1:23" x14ac:dyDescent="0.3">
      <c r="A23" s="6" t="s">
        <v>33</v>
      </c>
      <c r="B23" s="6" t="s">
        <v>33</v>
      </c>
      <c r="C23" s="6" t="s">
        <v>34</v>
      </c>
      <c r="D23" s="6" t="s">
        <v>42</v>
      </c>
      <c r="E23" s="6" t="s">
        <v>36</v>
      </c>
      <c r="F23" s="6" t="s">
        <v>37</v>
      </c>
      <c r="G23" s="6" t="s">
        <v>43</v>
      </c>
      <c r="H23" s="6" t="s">
        <v>44</v>
      </c>
      <c r="I23" s="6" t="s">
        <v>54</v>
      </c>
      <c r="J23" s="6">
        <v>25889824.84</v>
      </c>
      <c r="K23" s="6">
        <v>0</v>
      </c>
      <c r="L23" s="6">
        <v>-1240.17</v>
      </c>
      <c r="M23" s="6">
        <v>0</v>
      </c>
      <c r="N23" s="7">
        <v>25888584.670000002</v>
      </c>
      <c r="O23" s="8">
        <f>+SUM(N22:N23)</f>
        <v>31104342.830000002</v>
      </c>
    </row>
    <row r="24" spans="1:23" x14ac:dyDescent="0.3">
      <c r="A24" s="6" t="s">
        <v>33</v>
      </c>
      <c r="B24" s="6" t="s">
        <v>33</v>
      </c>
      <c r="C24" s="6" t="s">
        <v>34</v>
      </c>
      <c r="D24" s="6" t="s">
        <v>42</v>
      </c>
      <c r="E24" s="6" t="s">
        <v>36</v>
      </c>
      <c r="F24" s="6" t="s">
        <v>37</v>
      </c>
      <c r="G24" s="6" t="s">
        <v>38</v>
      </c>
      <c r="H24" s="6" t="s">
        <v>39</v>
      </c>
      <c r="I24" s="6" t="s">
        <v>55</v>
      </c>
      <c r="J24" s="6">
        <v>4038072.16</v>
      </c>
      <c r="K24" s="6">
        <v>162680.57</v>
      </c>
      <c r="L24" s="6">
        <v>0</v>
      </c>
      <c r="M24" s="6">
        <v>0</v>
      </c>
      <c r="N24" s="7">
        <v>4200752.7300000004</v>
      </c>
    </row>
    <row r="25" spans="1:23" x14ac:dyDescent="0.3">
      <c r="A25" s="6" t="s">
        <v>33</v>
      </c>
      <c r="B25" s="6" t="s">
        <v>33</v>
      </c>
      <c r="C25" s="6" t="s">
        <v>34</v>
      </c>
      <c r="D25" s="6" t="s">
        <v>42</v>
      </c>
      <c r="E25" s="6" t="s">
        <v>36</v>
      </c>
      <c r="F25" s="6" t="s">
        <v>37</v>
      </c>
      <c r="G25" s="6" t="s">
        <v>43</v>
      </c>
      <c r="H25" s="6" t="s">
        <v>44</v>
      </c>
      <c r="I25" s="6" t="s">
        <v>55</v>
      </c>
      <c r="J25" s="6">
        <v>9035575.9900000002</v>
      </c>
      <c r="K25" s="6">
        <v>0</v>
      </c>
      <c r="L25" s="6">
        <v>0</v>
      </c>
      <c r="M25" s="6">
        <v>0</v>
      </c>
      <c r="N25" s="7">
        <v>9035575.9900000002</v>
      </c>
      <c r="O25" s="8">
        <f>+SUM(N24:N25)</f>
        <v>13236328.720000001</v>
      </c>
    </row>
    <row r="26" spans="1:23" x14ac:dyDescent="0.3">
      <c r="A26" s="6" t="s">
        <v>33</v>
      </c>
      <c r="B26" s="6" t="s">
        <v>33</v>
      </c>
      <c r="C26" s="6" t="s">
        <v>34</v>
      </c>
      <c r="D26" s="6" t="s">
        <v>42</v>
      </c>
      <c r="E26" s="6" t="s">
        <v>36</v>
      </c>
      <c r="F26" s="6" t="s">
        <v>37</v>
      </c>
      <c r="G26" s="6" t="s">
        <v>38</v>
      </c>
      <c r="H26" s="6" t="s">
        <v>39</v>
      </c>
      <c r="I26" s="6" t="s">
        <v>56</v>
      </c>
      <c r="J26" s="6">
        <v>4241543.38</v>
      </c>
      <c r="K26" s="6">
        <v>0</v>
      </c>
      <c r="L26" s="6">
        <v>0</v>
      </c>
      <c r="M26" s="6">
        <v>0</v>
      </c>
      <c r="N26" s="7">
        <v>4241543.38</v>
      </c>
    </row>
    <row r="27" spans="1:23" x14ac:dyDescent="0.3">
      <c r="A27" s="6" t="s">
        <v>33</v>
      </c>
      <c r="B27" s="6" t="s">
        <v>33</v>
      </c>
      <c r="C27" s="6" t="s">
        <v>34</v>
      </c>
      <c r="D27" s="6" t="s">
        <v>42</v>
      </c>
      <c r="E27" s="6" t="s">
        <v>36</v>
      </c>
      <c r="F27" s="6" t="s">
        <v>37</v>
      </c>
      <c r="G27" s="6" t="s">
        <v>43</v>
      </c>
      <c r="H27" s="6" t="s">
        <v>44</v>
      </c>
      <c r="I27" s="6" t="s">
        <v>56</v>
      </c>
      <c r="J27" s="6">
        <v>8961749.1799999997</v>
      </c>
      <c r="K27" s="6">
        <v>0</v>
      </c>
      <c r="L27" s="6">
        <v>0</v>
      </c>
      <c r="M27" s="6">
        <v>0</v>
      </c>
      <c r="N27" s="7">
        <v>8961749.1799999997</v>
      </c>
      <c r="O27" s="8">
        <f>+SUM(N26:N27)</f>
        <v>13203292.559999999</v>
      </c>
      <c r="Q27" s="8">
        <f>+SUM(O15:O27)</f>
        <v>1204390581.7199998</v>
      </c>
    </row>
    <row r="28" spans="1:23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  <c r="O28" s="8"/>
    </row>
    <row r="29" spans="1:23" x14ac:dyDescent="0.3">
      <c r="A29" s="6" t="s">
        <v>33</v>
      </c>
      <c r="B29" s="6" t="s">
        <v>33</v>
      </c>
      <c r="C29" s="6" t="s">
        <v>34</v>
      </c>
      <c r="D29" s="6" t="s">
        <v>45</v>
      </c>
      <c r="E29" s="6" t="s">
        <v>36</v>
      </c>
      <c r="F29" s="6" t="s">
        <v>37</v>
      </c>
      <c r="G29" s="6" t="s">
        <v>38</v>
      </c>
      <c r="H29" s="6" t="s">
        <v>39</v>
      </c>
      <c r="I29" s="6" t="s">
        <v>57</v>
      </c>
      <c r="J29" s="6">
        <v>4576167.47</v>
      </c>
      <c r="K29" s="6">
        <v>0</v>
      </c>
      <c r="L29" s="6">
        <v>0</v>
      </c>
      <c r="M29" s="6">
        <v>0</v>
      </c>
      <c r="N29" s="7">
        <v>4576167.47</v>
      </c>
    </row>
    <row r="30" spans="1:23" x14ac:dyDescent="0.3">
      <c r="A30" s="6" t="s">
        <v>33</v>
      </c>
      <c r="B30" s="6" t="s">
        <v>33</v>
      </c>
      <c r="C30" s="6" t="s">
        <v>34</v>
      </c>
      <c r="D30" s="6" t="s">
        <v>45</v>
      </c>
      <c r="E30" s="6" t="s">
        <v>36</v>
      </c>
      <c r="F30" s="6" t="s">
        <v>37</v>
      </c>
      <c r="G30" s="6" t="s">
        <v>38</v>
      </c>
      <c r="H30" s="6" t="s">
        <v>39</v>
      </c>
      <c r="I30" s="6" t="s">
        <v>58</v>
      </c>
      <c r="J30" s="6">
        <v>31151484.649999999</v>
      </c>
      <c r="K30" s="6">
        <v>280110.53999999998</v>
      </c>
      <c r="L30" s="6">
        <v>0</v>
      </c>
      <c r="M30" s="6">
        <v>0</v>
      </c>
      <c r="N30" s="7">
        <v>31431595.190000001</v>
      </c>
      <c r="O30" s="8">
        <f>+SUM(N29:N30)</f>
        <v>36007762.660000004</v>
      </c>
    </row>
    <row r="31" spans="1:23" x14ac:dyDescent="0.3">
      <c r="A31" s="6" t="s">
        <v>33</v>
      </c>
      <c r="B31" s="6" t="s">
        <v>33</v>
      </c>
      <c r="C31" s="6" t="s">
        <v>34</v>
      </c>
      <c r="D31" s="6" t="s">
        <v>42</v>
      </c>
      <c r="E31" s="6" t="s">
        <v>36</v>
      </c>
      <c r="F31" s="6" t="s">
        <v>37</v>
      </c>
      <c r="G31" s="6" t="s">
        <v>38</v>
      </c>
      <c r="H31" s="6" t="s">
        <v>39</v>
      </c>
      <c r="I31" s="6" t="s">
        <v>59</v>
      </c>
      <c r="J31" s="6">
        <v>9739.77</v>
      </c>
      <c r="K31" s="6">
        <v>0</v>
      </c>
      <c r="L31" s="6">
        <v>0</v>
      </c>
      <c r="M31" s="6">
        <v>0</v>
      </c>
      <c r="N31" s="7">
        <v>9739.77</v>
      </c>
    </row>
    <row r="32" spans="1:23" x14ac:dyDescent="0.3">
      <c r="A32" s="6" t="s">
        <v>33</v>
      </c>
      <c r="B32" s="6" t="s">
        <v>33</v>
      </c>
      <c r="C32" s="6" t="s">
        <v>34</v>
      </c>
      <c r="D32" s="6" t="s">
        <v>42</v>
      </c>
      <c r="E32" s="6" t="s">
        <v>36</v>
      </c>
      <c r="F32" s="6" t="s">
        <v>37</v>
      </c>
      <c r="G32" s="6" t="s">
        <v>43</v>
      </c>
      <c r="H32" s="6" t="s">
        <v>44</v>
      </c>
      <c r="I32" s="6" t="s">
        <v>59</v>
      </c>
      <c r="J32" s="6">
        <v>72116.479999999996</v>
      </c>
      <c r="K32" s="6">
        <v>0</v>
      </c>
      <c r="L32" s="6">
        <v>0</v>
      </c>
      <c r="M32" s="6">
        <v>0</v>
      </c>
      <c r="N32" s="7">
        <v>72116.479999999996</v>
      </c>
      <c r="O32" s="8">
        <f>+SUM(N31:N32)</f>
        <v>81856.25</v>
      </c>
      <c r="P32" s="9" t="s">
        <v>60</v>
      </c>
    </row>
    <row r="33" spans="1:17" x14ac:dyDescent="0.3">
      <c r="A33" s="6" t="s">
        <v>33</v>
      </c>
      <c r="B33" s="6" t="s">
        <v>33</v>
      </c>
      <c r="C33" s="6" t="s">
        <v>34</v>
      </c>
      <c r="D33" s="6" t="s">
        <v>45</v>
      </c>
      <c r="E33" s="6" t="s">
        <v>36</v>
      </c>
      <c r="F33" s="6" t="s">
        <v>37</v>
      </c>
      <c r="G33" s="6" t="s">
        <v>38</v>
      </c>
      <c r="H33" s="6" t="s">
        <v>39</v>
      </c>
      <c r="I33" s="6" t="s">
        <v>59</v>
      </c>
      <c r="J33" s="6">
        <v>6324601.7400000002</v>
      </c>
      <c r="K33" s="6">
        <v>0</v>
      </c>
      <c r="L33" s="6">
        <v>0</v>
      </c>
      <c r="M33" s="6">
        <v>0</v>
      </c>
      <c r="N33" s="7">
        <v>6324601.7400000002</v>
      </c>
      <c r="O33" s="8">
        <f>+N33</f>
        <v>6324601.7400000002</v>
      </c>
      <c r="P33" s="9" t="s">
        <v>61</v>
      </c>
    </row>
    <row r="34" spans="1:17" x14ac:dyDescent="0.3">
      <c r="A34" s="6" t="s">
        <v>33</v>
      </c>
      <c r="B34" s="6" t="s">
        <v>33</v>
      </c>
      <c r="C34" s="6" t="s">
        <v>34</v>
      </c>
      <c r="D34" s="6" t="s">
        <v>35</v>
      </c>
      <c r="E34" s="6" t="s">
        <v>36</v>
      </c>
      <c r="F34" s="6" t="s">
        <v>37</v>
      </c>
      <c r="G34" s="6" t="s">
        <v>38</v>
      </c>
      <c r="H34" s="6" t="s">
        <v>39</v>
      </c>
      <c r="I34" s="6" t="s">
        <v>62</v>
      </c>
      <c r="J34" s="6">
        <v>0</v>
      </c>
      <c r="K34" s="6">
        <v>0</v>
      </c>
      <c r="L34" s="6">
        <v>0</v>
      </c>
      <c r="M34" s="6">
        <v>0</v>
      </c>
      <c r="N34" s="7">
        <v>0</v>
      </c>
    </row>
    <row r="35" spans="1:17" x14ac:dyDescent="0.3">
      <c r="A35" s="6" t="s">
        <v>33</v>
      </c>
      <c r="B35" s="6" t="s">
        <v>33</v>
      </c>
      <c r="C35" s="6" t="s">
        <v>34</v>
      </c>
      <c r="D35" s="6" t="s">
        <v>42</v>
      </c>
      <c r="E35" s="6" t="s">
        <v>36</v>
      </c>
      <c r="F35" s="6" t="s">
        <v>37</v>
      </c>
      <c r="G35" s="6" t="s">
        <v>38</v>
      </c>
      <c r="H35" s="6" t="s">
        <v>39</v>
      </c>
      <c r="I35" s="6" t="s">
        <v>62</v>
      </c>
      <c r="J35" s="6">
        <v>603417.48</v>
      </c>
      <c r="K35" s="6">
        <v>0</v>
      </c>
      <c r="L35" s="6">
        <v>0</v>
      </c>
      <c r="M35" s="6">
        <v>0</v>
      </c>
      <c r="N35" s="7">
        <v>603417.48</v>
      </c>
    </row>
    <row r="36" spans="1:17" x14ac:dyDescent="0.3">
      <c r="A36" s="6" t="s">
        <v>33</v>
      </c>
      <c r="B36" s="6" t="s">
        <v>33</v>
      </c>
      <c r="C36" s="6" t="s">
        <v>34</v>
      </c>
      <c r="D36" s="6" t="s">
        <v>42</v>
      </c>
      <c r="E36" s="6" t="s">
        <v>36</v>
      </c>
      <c r="F36" s="6" t="s">
        <v>37</v>
      </c>
      <c r="G36" s="6" t="s">
        <v>43</v>
      </c>
      <c r="H36" s="6" t="s">
        <v>44</v>
      </c>
      <c r="I36" s="6" t="s">
        <v>62</v>
      </c>
      <c r="J36" s="6">
        <v>11509167.16</v>
      </c>
      <c r="K36" s="6">
        <v>0</v>
      </c>
      <c r="L36" s="6">
        <v>0</v>
      </c>
      <c r="M36" s="6">
        <v>0</v>
      </c>
      <c r="N36" s="7">
        <v>11509167.16</v>
      </c>
      <c r="O36" s="8">
        <f>+SUM(N35:N36)</f>
        <v>12112584.640000001</v>
      </c>
      <c r="P36" s="9" t="s">
        <v>60</v>
      </c>
    </row>
    <row r="37" spans="1:17" x14ac:dyDescent="0.3">
      <c r="A37" s="6" t="s">
        <v>33</v>
      </c>
      <c r="B37" s="6" t="s">
        <v>33</v>
      </c>
      <c r="C37" s="6" t="s">
        <v>34</v>
      </c>
      <c r="D37" s="6" t="s">
        <v>45</v>
      </c>
      <c r="E37" s="6" t="s">
        <v>36</v>
      </c>
      <c r="F37" s="6" t="s">
        <v>37</v>
      </c>
      <c r="G37" s="6" t="s">
        <v>38</v>
      </c>
      <c r="H37" s="6" t="s">
        <v>39</v>
      </c>
      <c r="I37" s="6" t="s">
        <v>62</v>
      </c>
      <c r="J37" s="6">
        <v>192941998.16999999</v>
      </c>
      <c r="K37" s="6">
        <v>64871.48</v>
      </c>
      <c r="L37" s="6">
        <v>-97516.95</v>
      </c>
      <c r="M37" s="6">
        <v>0</v>
      </c>
      <c r="N37" s="7">
        <v>192909352.69999999</v>
      </c>
    </row>
    <row r="38" spans="1:17" x14ac:dyDescent="0.3">
      <c r="A38" s="6" t="s">
        <v>33</v>
      </c>
      <c r="B38" s="6" t="s">
        <v>33</v>
      </c>
      <c r="C38" s="6" t="s">
        <v>34</v>
      </c>
      <c r="D38" s="6" t="s">
        <v>45</v>
      </c>
      <c r="E38" s="6" t="s">
        <v>36</v>
      </c>
      <c r="F38" s="6" t="s">
        <v>37</v>
      </c>
      <c r="G38" s="6" t="s">
        <v>38</v>
      </c>
      <c r="H38" s="6" t="s">
        <v>39</v>
      </c>
      <c r="I38" s="6" t="s">
        <v>63</v>
      </c>
      <c r="J38" s="6">
        <v>819844.14</v>
      </c>
      <c r="K38" s="6">
        <v>0</v>
      </c>
      <c r="L38" s="6">
        <v>0</v>
      </c>
      <c r="M38" s="6">
        <v>0</v>
      </c>
      <c r="N38" s="7">
        <v>819844.14</v>
      </c>
      <c r="O38" s="8">
        <f>+SUM(N37:N38)</f>
        <v>193729196.83999997</v>
      </c>
      <c r="P38" s="9" t="s">
        <v>61</v>
      </c>
    </row>
    <row r="39" spans="1:17" x14ac:dyDescent="0.3">
      <c r="A39" s="6" t="s">
        <v>33</v>
      </c>
      <c r="B39" s="6" t="s">
        <v>33</v>
      </c>
      <c r="C39" s="6" t="s">
        <v>34</v>
      </c>
      <c r="D39" s="6" t="s">
        <v>45</v>
      </c>
      <c r="E39" s="6" t="s">
        <v>36</v>
      </c>
      <c r="F39" s="6" t="s">
        <v>37</v>
      </c>
      <c r="G39" s="6" t="s">
        <v>38</v>
      </c>
      <c r="H39" s="6" t="s">
        <v>39</v>
      </c>
      <c r="I39" s="6" t="s">
        <v>64</v>
      </c>
      <c r="J39" s="6">
        <v>98042933.560000002</v>
      </c>
      <c r="K39" s="6">
        <v>1991953.67</v>
      </c>
      <c r="L39" s="6">
        <v>0</v>
      </c>
      <c r="M39" s="6">
        <v>0</v>
      </c>
      <c r="N39" s="7">
        <v>100034887.23</v>
      </c>
      <c r="O39" s="8">
        <f>+N39</f>
        <v>100034887.23</v>
      </c>
    </row>
    <row r="40" spans="1:17" x14ac:dyDescent="0.3">
      <c r="A40" s="6" t="s">
        <v>33</v>
      </c>
      <c r="B40" s="6" t="s">
        <v>33</v>
      </c>
      <c r="C40" s="6" t="s">
        <v>34</v>
      </c>
      <c r="D40" s="6" t="s">
        <v>45</v>
      </c>
      <c r="E40" s="6" t="s">
        <v>36</v>
      </c>
      <c r="F40" s="6" t="s">
        <v>37</v>
      </c>
      <c r="G40" s="6" t="s">
        <v>38</v>
      </c>
      <c r="H40" s="6" t="s">
        <v>39</v>
      </c>
      <c r="I40" s="6" t="s">
        <v>65</v>
      </c>
      <c r="J40" s="6">
        <v>112202676.62</v>
      </c>
      <c r="K40" s="6">
        <v>2353210.5300000003</v>
      </c>
      <c r="L40" s="6">
        <v>0</v>
      </c>
      <c r="M40" s="6">
        <v>0</v>
      </c>
      <c r="N40" s="7">
        <v>114555887.15000001</v>
      </c>
      <c r="O40" s="8">
        <f>+N40</f>
        <v>114555887.15000001</v>
      </c>
    </row>
    <row r="41" spans="1:17" x14ac:dyDescent="0.3">
      <c r="A41" s="6" t="s">
        <v>33</v>
      </c>
      <c r="B41" s="6" t="s">
        <v>33</v>
      </c>
      <c r="C41" s="6" t="s">
        <v>34</v>
      </c>
      <c r="D41" s="6" t="s">
        <v>45</v>
      </c>
      <c r="E41" s="6" t="s">
        <v>36</v>
      </c>
      <c r="F41" s="6" t="s">
        <v>37</v>
      </c>
      <c r="G41" s="6" t="s">
        <v>38</v>
      </c>
      <c r="H41" s="6" t="s">
        <v>39</v>
      </c>
      <c r="I41" s="6" t="s">
        <v>66</v>
      </c>
      <c r="J41" s="6">
        <v>141047052.72</v>
      </c>
      <c r="K41" s="6">
        <v>1112328.92</v>
      </c>
      <c r="L41" s="6">
        <v>-0.95000000000000007</v>
      </c>
      <c r="M41" s="6">
        <v>0</v>
      </c>
      <c r="N41" s="7">
        <v>142159380.69</v>
      </c>
    </row>
    <row r="42" spans="1:17" x14ac:dyDescent="0.3">
      <c r="A42" s="6" t="s">
        <v>33</v>
      </c>
      <c r="B42" s="6" t="s">
        <v>33</v>
      </c>
      <c r="C42" s="6" t="s">
        <v>34</v>
      </c>
      <c r="D42" s="6" t="s">
        <v>45</v>
      </c>
      <c r="E42" s="6" t="s">
        <v>36</v>
      </c>
      <c r="F42" s="6" t="s">
        <v>37</v>
      </c>
      <c r="G42" s="6" t="s">
        <v>38</v>
      </c>
      <c r="H42" s="6" t="s">
        <v>39</v>
      </c>
      <c r="I42" s="6" t="s">
        <v>67</v>
      </c>
      <c r="J42" s="6">
        <v>0</v>
      </c>
      <c r="K42" s="6">
        <v>0</v>
      </c>
      <c r="L42" s="6">
        <v>0</v>
      </c>
      <c r="M42" s="6">
        <v>0</v>
      </c>
      <c r="N42" s="7">
        <v>0</v>
      </c>
    </row>
    <row r="43" spans="1:17" x14ac:dyDescent="0.3">
      <c r="A43" s="6" t="s">
        <v>33</v>
      </c>
      <c r="B43" s="6" t="s">
        <v>33</v>
      </c>
      <c r="C43" s="6" t="s">
        <v>34</v>
      </c>
      <c r="D43" s="6" t="s">
        <v>45</v>
      </c>
      <c r="E43" s="6" t="s">
        <v>36</v>
      </c>
      <c r="F43" s="6" t="s">
        <v>37</v>
      </c>
      <c r="G43" s="6" t="s">
        <v>38</v>
      </c>
      <c r="H43" s="6" t="s">
        <v>39</v>
      </c>
      <c r="I43" s="6" t="s">
        <v>68</v>
      </c>
      <c r="J43" s="6">
        <v>353887.87</v>
      </c>
      <c r="K43" s="6">
        <v>447617.46</v>
      </c>
      <c r="L43" s="6">
        <v>0</v>
      </c>
      <c r="M43" s="6">
        <v>0</v>
      </c>
      <c r="N43" s="7">
        <v>801505.33000000007</v>
      </c>
      <c r="O43" s="8">
        <f>+SUM(N41:N43)</f>
        <v>142960886.02000001</v>
      </c>
    </row>
    <row r="44" spans="1:17" x14ac:dyDescent="0.3">
      <c r="A44" s="6" t="s">
        <v>33</v>
      </c>
      <c r="B44" s="6" t="s">
        <v>33</v>
      </c>
      <c r="C44" s="6" t="s">
        <v>34</v>
      </c>
      <c r="D44" s="6" t="s">
        <v>45</v>
      </c>
      <c r="E44" s="6" t="s">
        <v>36</v>
      </c>
      <c r="F44" s="6" t="s">
        <v>37</v>
      </c>
      <c r="G44" s="6" t="s">
        <v>38</v>
      </c>
      <c r="H44" s="6" t="s">
        <v>39</v>
      </c>
      <c r="I44" s="6" t="s">
        <v>69</v>
      </c>
      <c r="J44" s="6">
        <v>120988.54000000001</v>
      </c>
      <c r="K44" s="6">
        <v>996.4</v>
      </c>
      <c r="L44" s="6">
        <v>0</v>
      </c>
      <c r="M44" s="6">
        <v>0</v>
      </c>
      <c r="N44" s="7">
        <v>121984.94</v>
      </c>
      <c r="O44" s="8">
        <f>+N44</f>
        <v>121984.94</v>
      </c>
    </row>
    <row r="45" spans="1:17" x14ac:dyDescent="0.3">
      <c r="A45" s="6" t="s">
        <v>33</v>
      </c>
      <c r="B45" s="6" t="s">
        <v>33</v>
      </c>
      <c r="C45" s="6" t="s">
        <v>34</v>
      </c>
      <c r="D45" s="6" t="s">
        <v>45</v>
      </c>
      <c r="E45" s="6" t="s">
        <v>36</v>
      </c>
      <c r="F45" s="6" t="s">
        <v>37</v>
      </c>
      <c r="G45" s="6" t="s">
        <v>38</v>
      </c>
      <c r="H45" s="6" t="s">
        <v>39</v>
      </c>
      <c r="I45" s="6" t="s">
        <v>70</v>
      </c>
      <c r="J45" s="6">
        <v>106066</v>
      </c>
      <c r="K45" s="6">
        <v>0</v>
      </c>
      <c r="L45" s="6">
        <v>0</v>
      </c>
      <c r="M45" s="6">
        <v>0</v>
      </c>
      <c r="N45" s="7">
        <v>106066</v>
      </c>
    </row>
    <row r="46" spans="1:17" x14ac:dyDescent="0.3">
      <c r="A46" s="6" t="s">
        <v>33</v>
      </c>
      <c r="B46" s="6" t="s">
        <v>33</v>
      </c>
      <c r="C46" s="6" t="s">
        <v>34</v>
      </c>
      <c r="D46" s="6" t="s">
        <v>45</v>
      </c>
      <c r="E46" s="6" t="s">
        <v>36</v>
      </c>
      <c r="F46" s="6" t="s">
        <v>37</v>
      </c>
      <c r="G46" s="6" t="s">
        <v>38</v>
      </c>
      <c r="H46" s="6" t="s">
        <v>39</v>
      </c>
      <c r="I46" s="6" t="s">
        <v>71</v>
      </c>
      <c r="J46" s="6">
        <v>1228.82</v>
      </c>
      <c r="K46" s="6">
        <v>94.2</v>
      </c>
      <c r="L46" s="6">
        <v>0</v>
      </c>
      <c r="M46" s="6">
        <v>0</v>
      </c>
      <c r="N46" s="7">
        <v>1323.02</v>
      </c>
      <c r="O46" s="8">
        <f>+N45+N46</f>
        <v>107389.02</v>
      </c>
      <c r="Q46" s="8">
        <f>+SUM(O30:O46)</f>
        <v>606037036.49000001</v>
      </c>
    </row>
    <row r="47" spans="1:17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7"/>
      <c r="O47" s="8"/>
    </row>
    <row r="48" spans="1:17" x14ac:dyDescent="0.3">
      <c r="A48" s="6" t="s">
        <v>33</v>
      </c>
      <c r="B48" s="6" t="s">
        <v>33</v>
      </c>
      <c r="C48" s="6" t="s">
        <v>34</v>
      </c>
      <c r="D48" s="6" t="s">
        <v>35</v>
      </c>
      <c r="E48" s="6" t="s">
        <v>36</v>
      </c>
      <c r="F48" s="6" t="s">
        <v>37</v>
      </c>
      <c r="G48" s="6" t="s">
        <v>38</v>
      </c>
      <c r="H48" s="6" t="s">
        <v>39</v>
      </c>
      <c r="I48" s="6" t="s">
        <v>72</v>
      </c>
      <c r="J48" s="6">
        <v>2167471.13</v>
      </c>
      <c r="K48" s="6">
        <v>0</v>
      </c>
      <c r="L48" s="6">
        <v>0</v>
      </c>
      <c r="M48" s="6">
        <v>0</v>
      </c>
      <c r="N48" s="7">
        <v>2167471.13</v>
      </c>
    </row>
    <row r="49" spans="1:17" x14ac:dyDescent="0.3">
      <c r="A49" s="6" t="s">
        <v>33</v>
      </c>
      <c r="B49" s="6" t="s">
        <v>33</v>
      </c>
      <c r="C49" s="6" t="s">
        <v>34</v>
      </c>
      <c r="D49" s="6" t="s">
        <v>35</v>
      </c>
      <c r="E49" s="6" t="s">
        <v>36</v>
      </c>
      <c r="F49" s="6" t="s">
        <v>37</v>
      </c>
      <c r="G49" s="6" t="s">
        <v>38</v>
      </c>
      <c r="H49" s="6" t="s">
        <v>39</v>
      </c>
      <c r="I49" s="6" t="s">
        <v>73</v>
      </c>
      <c r="J49" s="6">
        <v>5557688.3499999996</v>
      </c>
      <c r="K49" s="6">
        <v>0</v>
      </c>
      <c r="L49" s="6">
        <v>0</v>
      </c>
      <c r="M49" s="6">
        <v>0</v>
      </c>
      <c r="N49" s="7">
        <v>5557688.3499999996</v>
      </c>
      <c r="O49" s="8">
        <f>+SUM(N48:N49)</f>
        <v>7725159.4799999995</v>
      </c>
    </row>
    <row r="50" spans="1:17" x14ac:dyDescent="0.3">
      <c r="A50" s="6" t="s">
        <v>33</v>
      </c>
      <c r="B50" s="6" t="s">
        <v>33</v>
      </c>
      <c r="C50" s="6" t="s">
        <v>34</v>
      </c>
      <c r="D50" s="6" t="s">
        <v>35</v>
      </c>
      <c r="E50" s="6" t="s">
        <v>36</v>
      </c>
      <c r="F50" s="6" t="s">
        <v>37</v>
      </c>
      <c r="G50" s="6" t="s">
        <v>38</v>
      </c>
      <c r="H50" s="6" t="s">
        <v>39</v>
      </c>
      <c r="I50" s="6" t="s">
        <v>74</v>
      </c>
      <c r="J50" s="6">
        <v>5204539.24</v>
      </c>
      <c r="K50" s="6">
        <v>0</v>
      </c>
      <c r="L50" s="6">
        <v>0</v>
      </c>
      <c r="M50" s="6">
        <v>0</v>
      </c>
      <c r="N50" s="7">
        <v>5204539.24</v>
      </c>
    </row>
    <row r="51" spans="1:17" x14ac:dyDescent="0.3">
      <c r="A51" s="6" t="s">
        <v>33</v>
      </c>
      <c r="B51" s="6" t="s">
        <v>33</v>
      </c>
      <c r="C51" s="6" t="s">
        <v>34</v>
      </c>
      <c r="D51" s="6" t="s">
        <v>35</v>
      </c>
      <c r="E51" s="6" t="s">
        <v>36</v>
      </c>
      <c r="F51" s="6" t="s">
        <v>37</v>
      </c>
      <c r="G51" s="6" t="s">
        <v>38</v>
      </c>
      <c r="H51" s="6" t="s">
        <v>39</v>
      </c>
      <c r="I51" s="6" t="s">
        <v>75</v>
      </c>
      <c r="J51" s="6">
        <v>110627649.81</v>
      </c>
      <c r="K51" s="6">
        <v>4286843.6399999997</v>
      </c>
      <c r="L51" s="6">
        <v>-71604.900000000009</v>
      </c>
      <c r="M51" s="6">
        <v>0</v>
      </c>
      <c r="N51" s="7">
        <v>114842888.55</v>
      </c>
    </row>
    <row r="52" spans="1:17" x14ac:dyDescent="0.3">
      <c r="A52" s="6" t="s">
        <v>33</v>
      </c>
      <c r="B52" s="6" t="s">
        <v>33</v>
      </c>
      <c r="C52" s="6" t="s">
        <v>34</v>
      </c>
      <c r="D52" s="6" t="s">
        <v>35</v>
      </c>
      <c r="E52" s="6" t="s">
        <v>36</v>
      </c>
      <c r="F52" s="6" t="s">
        <v>37</v>
      </c>
      <c r="G52" s="6" t="s">
        <v>38</v>
      </c>
      <c r="H52" s="6" t="s">
        <v>39</v>
      </c>
      <c r="I52" s="6" t="s">
        <v>76</v>
      </c>
      <c r="J52" s="6">
        <v>317438.94</v>
      </c>
      <c r="K52" s="6">
        <v>0</v>
      </c>
      <c r="L52" s="6">
        <v>0</v>
      </c>
      <c r="M52" s="6">
        <v>0</v>
      </c>
      <c r="N52" s="7">
        <v>317438.94</v>
      </c>
      <c r="O52" s="8">
        <f>+SUM(N51:N52)</f>
        <v>115160327.48999999</v>
      </c>
    </row>
    <row r="53" spans="1:17" x14ac:dyDescent="0.3">
      <c r="A53" s="6" t="s">
        <v>33</v>
      </c>
      <c r="B53" s="6" t="s">
        <v>33</v>
      </c>
      <c r="C53" s="6" t="s">
        <v>34</v>
      </c>
      <c r="D53" s="6" t="s">
        <v>35</v>
      </c>
      <c r="E53" s="6" t="s">
        <v>36</v>
      </c>
      <c r="F53" s="6" t="s">
        <v>37</v>
      </c>
      <c r="G53" s="6" t="s">
        <v>38</v>
      </c>
      <c r="H53" s="6" t="s">
        <v>39</v>
      </c>
      <c r="I53" s="6" t="s">
        <v>77</v>
      </c>
      <c r="J53" s="6">
        <v>218131209.71000001</v>
      </c>
      <c r="K53" s="6">
        <v>881515.15</v>
      </c>
      <c r="L53" s="6">
        <v>-101582.51000000001</v>
      </c>
      <c r="M53" s="6">
        <v>0</v>
      </c>
      <c r="N53" s="7">
        <v>218911142.34999999</v>
      </c>
      <c r="O53" s="8"/>
    </row>
    <row r="54" spans="1:17" x14ac:dyDescent="0.3">
      <c r="A54" s="6" t="s">
        <v>33</v>
      </c>
      <c r="B54" s="6" t="s">
        <v>33</v>
      </c>
      <c r="C54" s="6" t="s">
        <v>34</v>
      </c>
      <c r="D54" s="6" t="s">
        <v>35</v>
      </c>
      <c r="E54" s="6" t="s">
        <v>36</v>
      </c>
      <c r="F54" s="6" t="s">
        <v>37</v>
      </c>
      <c r="G54" s="6" t="s">
        <v>38</v>
      </c>
      <c r="H54" s="6" t="s">
        <v>39</v>
      </c>
      <c r="I54" s="6" t="s">
        <v>78</v>
      </c>
      <c r="J54" s="6">
        <v>251403169.96000001</v>
      </c>
      <c r="K54" s="6">
        <v>1417477.83</v>
      </c>
      <c r="L54" s="6">
        <v>-154234.18</v>
      </c>
      <c r="M54" s="6">
        <v>0</v>
      </c>
      <c r="N54" s="7">
        <v>252666413.61000001</v>
      </c>
      <c r="O54" s="8"/>
    </row>
    <row r="55" spans="1:17" x14ac:dyDescent="0.3">
      <c r="A55" s="6" t="s">
        <v>33</v>
      </c>
      <c r="B55" s="6" t="s">
        <v>33</v>
      </c>
      <c r="C55" s="6" t="s">
        <v>34</v>
      </c>
      <c r="D55" s="6" t="s">
        <v>35</v>
      </c>
      <c r="E55" s="6" t="s">
        <v>36</v>
      </c>
      <c r="F55" s="6" t="s">
        <v>37</v>
      </c>
      <c r="G55" s="6" t="s">
        <v>38</v>
      </c>
      <c r="H55" s="6" t="s">
        <v>39</v>
      </c>
      <c r="I55" s="6" t="s">
        <v>79</v>
      </c>
      <c r="J55" s="6">
        <v>7472395.4199999999</v>
      </c>
      <c r="K55" s="6">
        <v>7090.95</v>
      </c>
      <c r="L55" s="6">
        <v>-29.3</v>
      </c>
      <c r="M55" s="6">
        <v>0</v>
      </c>
      <c r="N55" s="7">
        <v>7479457.0700000003</v>
      </c>
      <c r="O55" s="8"/>
    </row>
    <row r="56" spans="1:17" x14ac:dyDescent="0.3">
      <c r="A56" s="6" t="s">
        <v>33</v>
      </c>
      <c r="B56" s="6" t="s">
        <v>33</v>
      </c>
      <c r="C56" s="6" t="s">
        <v>34</v>
      </c>
      <c r="D56" s="6" t="s">
        <v>35</v>
      </c>
      <c r="E56" s="6" t="s">
        <v>36</v>
      </c>
      <c r="F56" s="6" t="s">
        <v>37</v>
      </c>
      <c r="G56" s="6" t="s">
        <v>38</v>
      </c>
      <c r="H56" s="6" t="s">
        <v>39</v>
      </c>
      <c r="I56" s="6" t="s">
        <v>80</v>
      </c>
      <c r="J56" s="6">
        <v>11645185.41</v>
      </c>
      <c r="K56" s="6">
        <v>6200.22</v>
      </c>
      <c r="L56" s="6">
        <v>-5922.96</v>
      </c>
      <c r="M56" s="6">
        <v>0</v>
      </c>
      <c r="N56" s="7">
        <v>11645462.67</v>
      </c>
      <c r="O56" s="8"/>
    </row>
    <row r="57" spans="1:17" x14ac:dyDescent="0.3">
      <c r="A57" s="6" t="s">
        <v>33</v>
      </c>
      <c r="B57" s="6" t="s">
        <v>33</v>
      </c>
      <c r="C57" s="6" t="s">
        <v>34</v>
      </c>
      <c r="D57" s="6" t="s">
        <v>35</v>
      </c>
      <c r="E57" s="6" t="s">
        <v>36</v>
      </c>
      <c r="F57" s="6" t="s">
        <v>37</v>
      </c>
      <c r="G57" s="6" t="s">
        <v>38</v>
      </c>
      <c r="H57" s="6" t="s">
        <v>39</v>
      </c>
      <c r="I57" s="6" t="s">
        <v>81</v>
      </c>
      <c r="J57" s="6">
        <v>141187669.03</v>
      </c>
      <c r="K57" s="6">
        <v>463874.59</v>
      </c>
      <c r="L57" s="6">
        <v>-161769.72</v>
      </c>
      <c r="M57" s="6">
        <v>0</v>
      </c>
      <c r="N57" s="7">
        <v>141489773.90000001</v>
      </c>
      <c r="O57" s="8"/>
    </row>
    <row r="58" spans="1:17" x14ac:dyDescent="0.3">
      <c r="A58" s="6" t="s">
        <v>33</v>
      </c>
      <c r="B58" s="6" t="s">
        <v>33</v>
      </c>
      <c r="C58" s="6" t="s">
        <v>34</v>
      </c>
      <c r="D58" s="6" t="s">
        <v>35</v>
      </c>
      <c r="E58" s="6" t="s">
        <v>36</v>
      </c>
      <c r="F58" s="6" t="s">
        <v>37</v>
      </c>
      <c r="G58" s="6" t="s">
        <v>38</v>
      </c>
      <c r="H58" s="6" t="s">
        <v>39</v>
      </c>
      <c r="I58" s="6" t="s">
        <v>82</v>
      </c>
      <c r="J58" s="6">
        <v>65253615.780000001</v>
      </c>
      <c r="K58" s="6">
        <v>633275.69000000006</v>
      </c>
      <c r="L58" s="6">
        <v>-69829.600000000006</v>
      </c>
      <c r="M58" s="6">
        <v>0</v>
      </c>
      <c r="N58" s="7">
        <v>65817061.869999997</v>
      </c>
    </row>
    <row r="59" spans="1:17" x14ac:dyDescent="0.3">
      <c r="A59" s="6" t="s">
        <v>33</v>
      </c>
      <c r="B59" s="6" t="s">
        <v>33</v>
      </c>
      <c r="C59" s="6" t="s">
        <v>34</v>
      </c>
      <c r="D59" s="6" t="s">
        <v>35</v>
      </c>
      <c r="E59" s="6" t="s">
        <v>36</v>
      </c>
      <c r="F59" s="6" t="s">
        <v>37</v>
      </c>
      <c r="G59" s="6" t="s">
        <v>38</v>
      </c>
      <c r="H59" s="6" t="s">
        <v>39</v>
      </c>
      <c r="I59" s="6" t="s">
        <v>83</v>
      </c>
      <c r="J59" s="6">
        <v>25201828.059999999</v>
      </c>
      <c r="K59" s="6">
        <v>16141.29</v>
      </c>
      <c r="L59" s="6">
        <v>-20428.68</v>
      </c>
      <c r="M59" s="6">
        <v>0</v>
      </c>
      <c r="N59" s="7">
        <v>25197540.670000002</v>
      </c>
    </row>
    <row r="60" spans="1:17" x14ac:dyDescent="0.3">
      <c r="A60" s="6" t="s">
        <v>33</v>
      </c>
      <c r="B60" s="6" t="s">
        <v>33</v>
      </c>
      <c r="C60" s="6" t="s">
        <v>34</v>
      </c>
      <c r="D60" s="6" t="s">
        <v>45</v>
      </c>
      <c r="E60" s="6" t="s">
        <v>36</v>
      </c>
      <c r="F60" s="6" t="s">
        <v>37</v>
      </c>
      <c r="G60" s="6" t="s">
        <v>38</v>
      </c>
      <c r="H60" s="6" t="s">
        <v>39</v>
      </c>
      <c r="I60" s="6" t="s">
        <v>83</v>
      </c>
      <c r="J60" s="6">
        <v>0</v>
      </c>
      <c r="K60" s="6">
        <v>0</v>
      </c>
      <c r="L60" s="6">
        <v>0</v>
      </c>
      <c r="M60" s="6">
        <v>0</v>
      </c>
      <c r="N60" s="7">
        <v>0</v>
      </c>
    </row>
    <row r="61" spans="1:17" x14ac:dyDescent="0.3">
      <c r="A61" s="6" t="s">
        <v>33</v>
      </c>
      <c r="B61" s="6" t="s">
        <v>33</v>
      </c>
      <c r="C61" s="6" t="s">
        <v>34</v>
      </c>
      <c r="D61" s="6" t="s">
        <v>35</v>
      </c>
      <c r="E61" s="6" t="s">
        <v>36</v>
      </c>
      <c r="F61" s="6" t="s">
        <v>37</v>
      </c>
      <c r="G61" s="6" t="s">
        <v>38</v>
      </c>
      <c r="H61" s="6" t="s">
        <v>39</v>
      </c>
      <c r="I61" s="6" t="s">
        <v>84</v>
      </c>
      <c r="J61" s="6">
        <v>18286479.93</v>
      </c>
      <c r="K61" s="6">
        <v>425840.7</v>
      </c>
      <c r="L61" s="6">
        <v>-167812.03</v>
      </c>
      <c r="M61" s="6">
        <v>0</v>
      </c>
      <c r="N61" s="7">
        <v>18544508.600000001</v>
      </c>
    </row>
    <row r="62" spans="1:17" x14ac:dyDescent="0.3">
      <c r="A62" s="6" t="s">
        <v>33</v>
      </c>
      <c r="B62" s="6" t="s">
        <v>33</v>
      </c>
      <c r="C62" s="6" t="s">
        <v>34</v>
      </c>
      <c r="D62" s="6" t="s">
        <v>35</v>
      </c>
      <c r="E62" s="6" t="s">
        <v>36</v>
      </c>
      <c r="F62" s="6" t="s">
        <v>37</v>
      </c>
      <c r="G62" s="6" t="s">
        <v>38</v>
      </c>
      <c r="H62" s="6" t="s">
        <v>39</v>
      </c>
      <c r="I62" s="6" t="s">
        <v>85</v>
      </c>
      <c r="J62" s="6">
        <v>4256008.58</v>
      </c>
      <c r="K62" s="6">
        <v>83371.650000000009</v>
      </c>
      <c r="L62" s="6">
        <v>-9926.7900000000009</v>
      </c>
      <c r="M62" s="6">
        <v>0</v>
      </c>
      <c r="N62" s="7">
        <v>4329453.4400000004</v>
      </c>
      <c r="Q62" s="8">
        <f>+SUM(N48:N62)</f>
        <v>874170840.3900001</v>
      </c>
    </row>
    <row r="63" spans="1:17" x14ac:dyDescent="0.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7"/>
    </row>
    <row r="64" spans="1:17" x14ac:dyDescent="0.3">
      <c r="A64" s="6" t="s">
        <v>33</v>
      </c>
      <c r="B64" s="6" t="s">
        <v>33</v>
      </c>
      <c r="C64" s="6" t="s">
        <v>34</v>
      </c>
      <c r="D64" s="6" t="s">
        <v>35</v>
      </c>
      <c r="E64" s="6" t="s">
        <v>36</v>
      </c>
      <c r="F64" s="6" t="s">
        <v>37</v>
      </c>
      <c r="G64" s="6" t="s">
        <v>38</v>
      </c>
      <c r="H64" s="6" t="s">
        <v>39</v>
      </c>
      <c r="I64" s="6" t="s">
        <v>86</v>
      </c>
      <c r="J64" s="6">
        <v>1495233.57</v>
      </c>
      <c r="K64" s="6">
        <v>0</v>
      </c>
      <c r="L64" s="6">
        <v>0</v>
      </c>
      <c r="M64" s="6">
        <v>0</v>
      </c>
      <c r="N64" s="7">
        <v>1495233.57</v>
      </c>
    </row>
    <row r="65" spans="1:17" x14ac:dyDescent="0.3">
      <c r="A65" s="6" t="s">
        <v>33</v>
      </c>
      <c r="B65" s="6" t="s">
        <v>33</v>
      </c>
      <c r="C65" s="6" t="s">
        <v>34</v>
      </c>
      <c r="D65" s="6" t="s">
        <v>45</v>
      </c>
      <c r="E65" s="6" t="s">
        <v>36</v>
      </c>
      <c r="F65" s="6" t="s">
        <v>37</v>
      </c>
      <c r="G65" s="6" t="s">
        <v>38</v>
      </c>
      <c r="H65" s="6" t="s">
        <v>39</v>
      </c>
      <c r="I65" s="6" t="s">
        <v>86</v>
      </c>
      <c r="J65" s="6">
        <v>13011</v>
      </c>
      <c r="K65" s="6">
        <v>0</v>
      </c>
      <c r="L65" s="6">
        <v>0</v>
      </c>
      <c r="M65" s="6">
        <v>0</v>
      </c>
      <c r="N65" s="7">
        <v>13011</v>
      </c>
      <c r="O65" s="8">
        <f>+N65</f>
        <v>13011</v>
      </c>
      <c r="P65" s="9" t="s">
        <v>61</v>
      </c>
    </row>
    <row r="66" spans="1:17" x14ac:dyDescent="0.3">
      <c r="A66" s="6" t="s">
        <v>33</v>
      </c>
      <c r="B66" s="6" t="s">
        <v>33</v>
      </c>
      <c r="C66" s="6" t="s">
        <v>34</v>
      </c>
      <c r="D66" s="6" t="s">
        <v>35</v>
      </c>
      <c r="E66" s="6" t="s">
        <v>36</v>
      </c>
      <c r="F66" s="6" t="s">
        <v>37</v>
      </c>
      <c r="G66" s="6" t="s">
        <v>38</v>
      </c>
      <c r="H66" s="6" t="s">
        <v>39</v>
      </c>
      <c r="I66" s="6" t="s">
        <v>87</v>
      </c>
      <c r="J66" s="6">
        <v>35746</v>
      </c>
      <c r="K66" s="6">
        <v>0</v>
      </c>
      <c r="L66" s="6">
        <v>0</v>
      </c>
      <c r="M66" s="6">
        <v>0</v>
      </c>
      <c r="N66" s="7">
        <v>35746</v>
      </c>
      <c r="O66" s="8">
        <f>+N64+N66</f>
        <v>1530979.57</v>
      </c>
      <c r="P66" s="9" t="s">
        <v>88</v>
      </c>
      <c r="Q66" s="8">
        <f>+N64+N65+N66</f>
        <v>1543990.57</v>
      </c>
    </row>
    <row r="67" spans="1:17" x14ac:dyDescent="0.3">
      <c r="A67" s="6" t="s">
        <v>33</v>
      </c>
      <c r="B67" s="6" t="s">
        <v>33</v>
      </c>
      <c r="C67" s="6" t="s">
        <v>34</v>
      </c>
      <c r="D67" s="6" t="s">
        <v>35</v>
      </c>
      <c r="E67" s="6" t="s">
        <v>36</v>
      </c>
      <c r="F67" s="6" t="s">
        <v>37</v>
      </c>
      <c r="G67" s="6" t="s">
        <v>38</v>
      </c>
      <c r="H67" s="6" t="s">
        <v>39</v>
      </c>
      <c r="I67" s="6" t="s">
        <v>89</v>
      </c>
      <c r="J67" s="6">
        <v>23848032.050000001</v>
      </c>
      <c r="K67" s="6">
        <v>157474.93</v>
      </c>
      <c r="L67" s="6">
        <v>0</v>
      </c>
      <c r="M67" s="6">
        <v>0</v>
      </c>
      <c r="N67" s="7">
        <v>24005506.98</v>
      </c>
    </row>
    <row r="68" spans="1:17" x14ac:dyDescent="0.3">
      <c r="A68" s="6" t="s">
        <v>33</v>
      </c>
      <c r="B68" s="6" t="s">
        <v>33</v>
      </c>
      <c r="C68" s="6" t="s">
        <v>34</v>
      </c>
      <c r="D68" s="6" t="s">
        <v>42</v>
      </c>
      <c r="E68" s="6" t="s">
        <v>36</v>
      </c>
      <c r="F68" s="6" t="s">
        <v>37</v>
      </c>
      <c r="G68" s="6" t="s">
        <v>38</v>
      </c>
      <c r="H68" s="6" t="s">
        <v>39</v>
      </c>
      <c r="I68" s="6" t="s">
        <v>89</v>
      </c>
      <c r="J68" s="6">
        <v>27007.06</v>
      </c>
      <c r="K68" s="6">
        <v>0</v>
      </c>
      <c r="L68" s="6">
        <v>0</v>
      </c>
      <c r="M68" s="6">
        <v>0</v>
      </c>
      <c r="N68" s="7">
        <v>27007.06</v>
      </c>
      <c r="O68" s="8">
        <f>+N68</f>
        <v>27007.06</v>
      </c>
      <c r="P68" s="9" t="s">
        <v>90</v>
      </c>
    </row>
    <row r="69" spans="1:17" x14ac:dyDescent="0.3">
      <c r="A69" s="6" t="s">
        <v>33</v>
      </c>
      <c r="B69" s="6" t="s">
        <v>33</v>
      </c>
      <c r="C69" s="6" t="s">
        <v>34</v>
      </c>
      <c r="D69" s="6" t="s">
        <v>42</v>
      </c>
      <c r="E69" s="6" t="s">
        <v>36</v>
      </c>
      <c r="F69" s="6" t="s">
        <v>37</v>
      </c>
      <c r="G69" s="6" t="s">
        <v>43</v>
      </c>
      <c r="H69" s="6" t="s">
        <v>44</v>
      </c>
      <c r="I69" s="6" t="s">
        <v>89</v>
      </c>
      <c r="J69" s="6">
        <v>0</v>
      </c>
      <c r="K69" s="6">
        <v>0</v>
      </c>
      <c r="L69" s="6">
        <v>0</v>
      </c>
      <c r="M69" s="6">
        <v>0</v>
      </c>
      <c r="N69" s="7">
        <v>0</v>
      </c>
      <c r="Q69" s="8">
        <f>+N67+N68+N70</f>
        <v>24095343.219999999</v>
      </c>
    </row>
    <row r="70" spans="1:17" x14ac:dyDescent="0.3">
      <c r="A70" s="6" t="s">
        <v>33</v>
      </c>
      <c r="B70" s="6" t="s">
        <v>33</v>
      </c>
      <c r="C70" s="6" t="s">
        <v>34</v>
      </c>
      <c r="D70" s="6" t="s">
        <v>45</v>
      </c>
      <c r="E70" s="6" t="s">
        <v>36</v>
      </c>
      <c r="F70" s="6" t="s">
        <v>37</v>
      </c>
      <c r="G70" s="6" t="s">
        <v>38</v>
      </c>
      <c r="H70" s="6" t="s">
        <v>39</v>
      </c>
      <c r="I70" s="6" t="s">
        <v>89</v>
      </c>
      <c r="J70" s="6">
        <v>62829.18</v>
      </c>
      <c r="K70" s="6">
        <v>0</v>
      </c>
      <c r="L70" s="6">
        <v>0</v>
      </c>
      <c r="M70" s="6">
        <v>0</v>
      </c>
      <c r="N70" s="7">
        <v>62829.18</v>
      </c>
      <c r="O70" s="8">
        <f>+N67+N70</f>
        <v>24068336.16</v>
      </c>
      <c r="P70" s="9" t="s">
        <v>61</v>
      </c>
    </row>
    <row r="71" spans="1:17" x14ac:dyDescent="0.3">
      <c r="A71" s="6" t="s">
        <v>33</v>
      </c>
      <c r="B71" s="6" t="s">
        <v>33</v>
      </c>
      <c r="C71" s="6" t="s">
        <v>34</v>
      </c>
      <c r="D71" s="6" t="s">
        <v>35</v>
      </c>
      <c r="E71" s="6" t="s">
        <v>36</v>
      </c>
      <c r="F71" s="6" t="s">
        <v>37</v>
      </c>
      <c r="G71" s="6" t="s">
        <v>38</v>
      </c>
      <c r="H71" s="6" t="s">
        <v>39</v>
      </c>
      <c r="I71" s="6" t="s">
        <v>91</v>
      </c>
      <c r="J71" s="6">
        <v>1487792.9</v>
      </c>
      <c r="K71" s="6">
        <v>0</v>
      </c>
      <c r="L71" s="6">
        <v>0</v>
      </c>
      <c r="M71" s="6">
        <v>0</v>
      </c>
      <c r="N71" s="7">
        <v>1487792.9</v>
      </c>
      <c r="O71" s="10" t="s">
        <v>92</v>
      </c>
    </row>
    <row r="72" spans="1:17" x14ac:dyDescent="0.3">
      <c r="A72" s="6" t="s">
        <v>33</v>
      </c>
      <c r="B72" s="6" t="s">
        <v>33</v>
      </c>
      <c r="C72" s="6" t="s">
        <v>34</v>
      </c>
      <c r="D72" s="6" t="s">
        <v>42</v>
      </c>
      <c r="E72" s="6" t="s">
        <v>36</v>
      </c>
      <c r="F72" s="6" t="s">
        <v>37</v>
      </c>
      <c r="G72" s="6" t="s">
        <v>38</v>
      </c>
      <c r="H72" s="6" t="s">
        <v>39</v>
      </c>
      <c r="I72" s="6" t="s">
        <v>91</v>
      </c>
      <c r="J72" s="6">
        <v>567893.91</v>
      </c>
      <c r="K72" s="6">
        <v>0</v>
      </c>
      <c r="L72" s="6">
        <v>0</v>
      </c>
      <c r="M72" s="6">
        <v>0</v>
      </c>
      <c r="N72" s="7">
        <v>567893.91</v>
      </c>
      <c r="O72" s="10" t="s">
        <v>60</v>
      </c>
    </row>
    <row r="73" spans="1:17" x14ac:dyDescent="0.3">
      <c r="A73" s="6" t="s">
        <v>33</v>
      </c>
      <c r="B73" s="6" t="s">
        <v>33</v>
      </c>
      <c r="C73" s="6" t="s">
        <v>34</v>
      </c>
      <c r="D73" s="6" t="s">
        <v>42</v>
      </c>
      <c r="E73" s="6" t="s">
        <v>36</v>
      </c>
      <c r="F73" s="6" t="s">
        <v>37</v>
      </c>
      <c r="G73" s="6" t="s">
        <v>43</v>
      </c>
      <c r="H73" s="6" t="s">
        <v>44</v>
      </c>
      <c r="I73" s="6" t="s">
        <v>91</v>
      </c>
      <c r="J73" s="6">
        <v>0</v>
      </c>
      <c r="K73" s="6">
        <v>0</v>
      </c>
      <c r="L73" s="6">
        <v>0</v>
      </c>
      <c r="M73" s="6">
        <v>0</v>
      </c>
      <c r="N73" s="7">
        <v>0</v>
      </c>
    </row>
    <row r="74" spans="1:17" x14ac:dyDescent="0.3">
      <c r="A74" s="6" t="s">
        <v>33</v>
      </c>
      <c r="B74" s="6" t="s">
        <v>33</v>
      </c>
      <c r="C74" s="6" t="s">
        <v>34</v>
      </c>
      <c r="D74" s="6" t="s">
        <v>45</v>
      </c>
      <c r="E74" s="6" t="s">
        <v>36</v>
      </c>
      <c r="F74" s="6" t="s">
        <v>37</v>
      </c>
      <c r="G74" s="6" t="s">
        <v>38</v>
      </c>
      <c r="H74" s="6" t="s">
        <v>39</v>
      </c>
      <c r="I74" s="6" t="s">
        <v>91</v>
      </c>
      <c r="J74" s="6">
        <v>17472.830000000002</v>
      </c>
      <c r="K74" s="6">
        <v>6544.25</v>
      </c>
      <c r="L74" s="6">
        <v>0</v>
      </c>
      <c r="M74" s="6">
        <v>0</v>
      </c>
      <c r="N74" s="7">
        <v>24017.08</v>
      </c>
      <c r="O74" s="10" t="s">
        <v>61</v>
      </c>
      <c r="P74" s="16">
        <f>+N71+N72+N74</f>
        <v>2079703.8900000001</v>
      </c>
    </row>
    <row r="75" spans="1:17" x14ac:dyDescent="0.3">
      <c r="A75" s="6" t="s">
        <v>33</v>
      </c>
      <c r="B75" s="6" t="s">
        <v>33</v>
      </c>
      <c r="C75" s="6" t="s">
        <v>34</v>
      </c>
      <c r="D75" s="6" t="s">
        <v>35</v>
      </c>
      <c r="E75" s="6" t="s">
        <v>36</v>
      </c>
      <c r="F75" s="6" t="s">
        <v>37</v>
      </c>
      <c r="G75" s="6" t="s">
        <v>38</v>
      </c>
      <c r="H75" s="6" t="s">
        <v>39</v>
      </c>
      <c r="I75" s="6" t="s">
        <v>93</v>
      </c>
      <c r="J75" s="6">
        <v>14767.6</v>
      </c>
      <c r="K75" s="6">
        <v>0</v>
      </c>
      <c r="L75" s="6">
        <v>0</v>
      </c>
      <c r="M75" s="6">
        <v>0</v>
      </c>
      <c r="N75" s="7">
        <v>14767.6</v>
      </c>
    </row>
    <row r="76" spans="1:17" x14ac:dyDescent="0.3">
      <c r="A76" s="6" t="s">
        <v>33</v>
      </c>
      <c r="B76" s="6" t="s">
        <v>33</v>
      </c>
      <c r="C76" s="6" t="s">
        <v>34</v>
      </c>
      <c r="D76" s="6" t="s">
        <v>42</v>
      </c>
      <c r="E76" s="6" t="s">
        <v>36</v>
      </c>
      <c r="F76" s="6" t="s">
        <v>37</v>
      </c>
      <c r="G76" s="6" t="s">
        <v>38</v>
      </c>
      <c r="H76" s="6" t="s">
        <v>39</v>
      </c>
      <c r="I76" s="6" t="s">
        <v>93</v>
      </c>
      <c r="J76" s="6">
        <v>0</v>
      </c>
      <c r="K76" s="6">
        <v>0</v>
      </c>
      <c r="L76" s="6">
        <v>0</v>
      </c>
      <c r="M76" s="6">
        <v>0</v>
      </c>
      <c r="N76" s="7">
        <v>0</v>
      </c>
    </row>
    <row r="77" spans="1:17" x14ac:dyDescent="0.3">
      <c r="A77" s="6" t="s">
        <v>33</v>
      </c>
      <c r="B77" s="6" t="s">
        <v>33</v>
      </c>
      <c r="C77" s="6" t="s">
        <v>34</v>
      </c>
      <c r="D77" s="6" t="s">
        <v>45</v>
      </c>
      <c r="E77" s="6" t="s">
        <v>36</v>
      </c>
      <c r="F77" s="6" t="s">
        <v>37</v>
      </c>
      <c r="G77" s="6" t="s">
        <v>38</v>
      </c>
      <c r="H77" s="6" t="s">
        <v>39</v>
      </c>
      <c r="I77" s="6" t="s">
        <v>93</v>
      </c>
      <c r="J77" s="6">
        <v>0</v>
      </c>
      <c r="K77" s="6">
        <v>0</v>
      </c>
      <c r="L77" s="6">
        <v>0</v>
      </c>
      <c r="M77" s="6">
        <v>0</v>
      </c>
      <c r="N77" s="7">
        <v>0</v>
      </c>
    </row>
    <row r="78" spans="1:17" x14ac:dyDescent="0.3">
      <c r="A78" s="6" t="s">
        <v>33</v>
      </c>
      <c r="B78" s="6" t="s">
        <v>33</v>
      </c>
      <c r="C78" s="6" t="s">
        <v>34</v>
      </c>
      <c r="D78" s="6" t="s">
        <v>35</v>
      </c>
      <c r="E78" s="6" t="s">
        <v>36</v>
      </c>
      <c r="F78" s="6" t="s">
        <v>37</v>
      </c>
      <c r="G78" s="6" t="s">
        <v>38</v>
      </c>
      <c r="H78" s="6" t="s">
        <v>39</v>
      </c>
      <c r="I78" s="6" t="s">
        <v>94</v>
      </c>
      <c r="J78" s="6">
        <v>150890.53</v>
      </c>
      <c r="K78" s="6">
        <v>0</v>
      </c>
      <c r="L78" s="6">
        <v>0</v>
      </c>
      <c r="M78" s="6">
        <v>0</v>
      </c>
      <c r="N78" s="7">
        <v>150890.53</v>
      </c>
      <c r="O78" s="10" t="s">
        <v>90</v>
      </c>
    </row>
    <row r="79" spans="1:17" x14ac:dyDescent="0.3">
      <c r="A79" s="6" t="s">
        <v>33</v>
      </c>
      <c r="B79" s="6" t="s">
        <v>33</v>
      </c>
      <c r="C79" s="6" t="s">
        <v>34</v>
      </c>
      <c r="D79" s="6" t="s">
        <v>42</v>
      </c>
      <c r="E79" s="6" t="s">
        <v>36</v>
      </c>
      <c r="F79" s="6" t="s">
        <v>37</v>
      </c>
      <c r="G79" s="6" t="s">
        <v>38</v>
      </c>
      <c r="H79" s="6" t="s">
        <v>39</v>
      </c>
      <c r="I79" s="6" t="s">
        <v>94</v>
      </c>
      <c r="J79" s="6">
        <v>57044.82</v>
      </c>
      <c r="K79" s="6">
        <v>0</v>
      </c>
      <c r="L79" s="6">
        <v>0</v>
      </c>
      <c r="M79" s="6">
        <v>0</v>
      </c>
      <c r="N79" s="7">
        <v>57044.82</v>
      </c>
      <c r="O79" s="8">
        <f>+N79+N80</f>
        <v>128591.26000000001</v>
      </c>
      <c r="P79" s="9" t="s">
        <v>60</v>
      </c>
    </row>
    <row r="80" spans="1:17" x14ac:dyDescent="0.3">
      <c r="A80" s="6" t="s">
        <v>33</v>
      </c>
      <c r="B80" s="6" t="s">
        <v>33</v>
      </c>
      <c r="C80" s="6" t="s">
        <v>34</v>
      </c>
      <c r="D80" s="6" t="s">
        <v>42</v>
      </c>
      <c r="E80" s="6" t="s">
        <v>36</v>
      </c>
      <c r="F80" s="6" t="s">
        <v>37</v>
      </c>
      <c r="G80" s="6" t="s">
        <v>43</v>
      </c>
      <c r="H80" s="6" t="s">
        <v>44</v>
      </c>
      <c r="I80" s="6" t="s">
        <v>94</v>
      </c>
      <c r="J80" s="6">
        <v>71546.44</v>
      </c>
      <c r="K80" s="6">
        <v>0</v>
      </c>
      <c r="L80" s="6">
        <v>0</v>
      </c>
      <c r="M80" s="6">
        <v>0</v>
      </c>
      <c r="N80" s="7">
        <v>71546.44</v>
      </c>
    </row>
    <row r="81" spans="1:17" x14ac:dyDescent="0.3">
      <c r="A81" s="6" t="s">
        <v>33</v>
      </c>
      <c r="B81" s="6" t="s">
        <v>33</v>
      </c>
      <c r="C81" s="6" t="s">
        <v>34</v>
      </c>
      <c r="D81" s="6" t="s">
        <v>45</v>
      </c>
      <c r="E81" s="6" t="s">
        <v>36</v>
      </c>
      <c r="F81" s="6" t="s">
        <v>37</v>
      </c>
      <c r="G81" s="6" t="s">
        <v>38</v>
      </c>
      <c r="H81" s="6" t="s">
        <v>39</v>
      </c>
      <c r="I81" s="6" t="s">
        <v>94</v>
      </c>
      <c r="J81" s="6">
        <v>2277.84</v>
      </c>
      <c r="K81" s="6">
        <v>0</v>
      </c>
      <c r="L81" s="6">
        <v>0</v>
      </c>
      <c r="M81" s="6">
        <v>0</v>
      </c>
      <c r="N81" s="7">
        <v>2277.84</v>
      </c>
      <c r="O81" s="10" t="s">
        <v>61</v>
      </c>
      <c r="P81" s="16">
        <f>+N78+N79+N80+N81</f>
        <v>281759.63000000006</v>
      </c>
    </row>
    <row r="82" spans="1:17" x14ac:dyDescent="0.3">
      <c r="A82" s="6" t="s">
        <v>33</v>
      </c>
      <c r="B82" s="6" t="s">
        <v>33</v>
      </c>
      <c r="C82" s="6" t="s">
        <v>34</v>
      </c>
      <c r="D82" s="6" t="s">
        <v>35</v>
      </c>
      <c r="E82" s="6" t="s">
        <v>36</v>
      </c>
      <c r="F82" s="6" t="s">
        <v>37</v>
      </c>
      <c r="G82" s="6" t="s">
        <v>38</v>
      </c>
      <c r="H82" s="6" t="s">
        <v>39</v>
      </c>
      <c r="I82" s="6" t="s">
        <v>95</v>
      </c>
      <c r="J82" s="6">
        <v>2028408.3</v>
      </c>
      <c r="K82" s="6">
        <v>80527.95</v>
      </c>
      <c r="L82" s="6">
        <v>0</v>
      </c>
      <c r="M82" s="6">
        <v>0</v>
      </c>
      <c r="N82" s="7">
        <v>2108936.25</v>
      </c>
      <c r="O82" s="10" t="s">
        <v>96</v>
      </c>
    </row>
    <row r="83" spans="1:17" x14ac:dyDescent="0.3">
      <c r="A83" s="6" t="s">
        <v>33</v>
      </c>
      <c r="B83" s="6" t="s">
        <v>33</v>
      </c>
      <c r="C83" s="6" t="s">
        <v>34</v>
      </c>
      <c r="D83" s="6" t="s">
        <v>42</v>
      </c>
      <c r="E83" s="6" t="s">
        <v>36</v>
      </c>
      <c r="F83" s="6" t="s">
        <v>37</v>
      </c>
      <c r="G83" s="6" t="s">
        <v>38</v>
      </c>
      <c r="H83" s="6" t="s">
        <v>39</v>
      </c>
      <c r="I83" s="6" t="s">
        <v>95</v>
      </c>
      <c r="J83" s="6">
        <v>9006.2000000000007</v>
      </c>
      <c r="K83" s="6">
        <v>0</v>
      </c>
      <c r="L83" s="6">
        <v>0</v>
      </c>
      <c r="M83" s="6">
        <v>0</v>
      </c>
      <c r="N83" s="7">
        <v>9006.2000000000007</v>
      </c>
      <c r="O83" s="10" t="s">
        <v>60</v>
      </c>
    </row>
    <row r="84" spans="1:17" x14ac:dyDescent="0.3">
      <c r="A84" s="6" t="s">
        <v>33</v>
      </c>
      <c r="B84" s="6" t="s">
        <v>33</v>
      </c>
      <c r="C84" s="6" t="s">
        <v>34</v>
      </c>
      <c r="D84" s="6" t="s">
        <v>45</v>
      </c>
      <c r="E84" s="6" t="s">
        <v>36</v>
      </c>
      <c r="F84" s="6" t="s">
        <v>37</v>
      </c>
      <c r="G84" s="6" t="s">
        <v>38</v>
      </c>
      <c r="H84" s="6" t="s">
        <v>39</v>
      </c>
      <c r="I84" s="6" t="s">
        <v>95</v>
      </c>
      <c r="J84" s="6">
        <v>3607405.1</v>
      </c>
      <c r="K84" s="6">
        <v>0</v>
      </c>
      <c r="L84" s="6">
        <v>0</v>
      </c>
      <c r="M84" s="6">
        <v>0</v>
      </c>
      <c r="N84" s="7">
        <v>3607405.1</v>
      </c>
      <c r="O84" s="10" t="s">
        <v>61</v>
      </c>
      <c r="P84" s="16">
        <f>N82+N83+N84</f>
        <v>5725347.5500000007</v>
      </c>
    </row>
    <row r="85" spans="1:17" x14ac:dyDescent="0.3">
      <c r="A85" s="6" t="s">
        <v>33</v>
      </c>
      <c r="B85" s="6" t="s">
        <v>33</v>
      </c>
      <c r="C85" s="6" t="s">
        <v>34</v>
      </c>
      <c r="D85" s="6" t="s">
        <v>35</v>
      </c>
      <c r="E85" s="6" t="s">
        <v>36</v>
      </c>
      <c r="F85" s="6" t="s">
        <v>37</v>
      </c>
      <c r="G85" s="6" t="s">
        <v>38</v>
      </c>
      <c r="H85" s="6" t="s">
        <v>39</v>
      </c>
      <c r="I85" s="6" t="s">
        <v>97</v>
      </c>
      <c r="J85" s="6">
        <v>193127.31</v>
      </c>
      <c r="K85" s="6">
        <v>0</v>
      </c>
      <c r="L85" s="6">
        <v>0</v>
      </c>
      <c r="M85" s="6">
        <v>0</v>
      </c>
      <c r="N85" s="7">
        <v>193127.31</v>
      </c>
      <c r="O85" s="10" t="s">
        <v>96</v>
      </c>
    </row>
    <row r="86" spans="1:17" x14ac:dyDescent="0.3">
      <c r="A86" s="6" t="s">
        <v>33</v>
      </c>
      <c r="B86" s="6" t="s">
        <v>33</v>
      </c>
      <c r="C86" s="6" t="s">
        <v>34</v>
      </c>
      <c r="D86" s="6" t="s">
        <v>42</v>
      </c>
      <c r="E86" s="6" t="s">
        <v>36</v>
      </c>
      <c r="F86" s="6" t="s">
        <v>37</v>
      </c>
      <c r="G86" s="6" t="s">
        <v>38</v>
      </c>
      <c r="H86" s="6" t="s">
        <v>39</v>
      </c>
      <c r="I86" s="6" t="s">
        <v>97</v>
      </c>
      <c r="J86" s="6">
        <v>14494.61</v>
      </c>
      <c r="K86" s="6">
        <v>0</v>
      </c>
      <c r="L86" s="6">
        <v>0</v>
      </c>
      <c r="M86" s="6">
        <v>0</v>
      </c>
      <c r="N86" s="7">
        <v>14494.61</v>
      </c>
      <c r="O86" s="10" t="s">
        <v>60</v>
      </c>
    </row>
    <row r="87" spans="1:17" x14ac:dyDescent="0.3">
      <c r="A87" s="6" t="s">
        <v>33</v>
      </c>
      <c r="B87" s="6" t="s">
        <v>33</v>
      </c>
      <c r="C87" s="6" t="s">
        <v>34</v>
      </c>
      <c r="D87" s="6" t="s">
        <v>45</v>
      </c>
      <c r="E87" s="6" t="s">
        <v>36</v>
      </c>
      <c r="F87" s="6" t="s">
        <v>37</v>
      </c>
      <c r="G87" s="6" t="s">
        <v>38</v>
      </c>
      <c r="H87" s="6" t="s">
        <v>39</v>
      </c>
      <c r="I87" s="6" t="s">
        <v>97</v>
      </c>
      <c r="J87" s="6">
        <v>53831.5</v>
      </c>
      <c r="K87" s="6">
        <v>0</v>
      </c>
      <c r="L87" s="6">
        <v>0</v>
      </c>
      <c r="M87" s="6">
        <v>0</v>
      </c>
      <c r="N87" s="7">
        <v>53831.5</v>
      </c>
      <c r="O87" s="10" t="s">
        <v>61</v>
      </c>
      <c r="P87" s="16">
        <f>N85+N86+N87</f>
        <v>261453.41999999998</v>
      </c>
    </row>
    <row r="88" spans="1:17" x14ac:dyDescent="0.3">
      <c r="A88" s="6" t="s">
        <v>33</v>
      </c>
      <c r="B88" s="6" t="s">
        <v>33</v>
      </c>
      <c r="C88" s="6" t="s">
        <v>34</v>
      </c>
      <c r="D88" s="6" t="s">
        <v>35</v>
      </c>
      <c r="E88" s="6" t="s">
        <v>36</v>
      </c>
      <c r="F88" s="6" t="s">
        <v>37</v>
      </c>
      <c r="G88" s="6" t="s">
        <v>38</v>
      </c>
      <c r="H88" s="6" t="s">
        <v>39</v>
      </c>
      <c r="I88" s="6" t="s">
        <v>98</v>
      </c>
      <c r="J88" s="6">
        <v>5931.29</v>
      </c>
      <c r="K88" s="6">
        <v>0</v>
      </c>
      <c r="L88" s="6">
        <v>0</v>
      </c>
      <c r="M88" s="6">
        <v>0</v>
      </c>
      <c r="N88" s="7">
        <v>5931.29</v>
      </c>
    </row>
    <row r="89" spans="1:17" x14ac:dyDescent="0.3">
      <c r="A89" s="6" t="s">
        <v>33</v>
      </c>
      <c r="B89" s="6" t="s">
        <v>33</v>
      </c>
      <c r="C89" s="6" t="s">
        <v>34</v>
      </c>
      <c r="D89" s="6" t="s">
        <v>35</v>
      </c>
      <c r="E89" s="6" t="s">
        <v>36</v>
      </c>
      <c r="F89" s="6" t="s">
        <v>37</v>
      </c>
      <c r="G89" s="6" t="s">
        <v>38</v>
      </c>
      <c r="H89" s="6" t="s">
        <v>39</v>
      </c>
      <c r="I89" s="6" t="s">
        <v>99</v>
      </c>
      <c r="J89" s="6">
        <v>13408304.039999999</v>
      </c>
      <c r="K89" s="6">
        <v>182045.02</v>
      </c>
      <c r="L89" s="6">
        <v>0</v>
      </c>
      <c r="M89" s="6">
        <v>0</v>
      </c>
      <c r="N89" s="7">
        <v>13590349.060000001</v>
      </c>
    </row>
    <row r="90" spans="1:17" x14ac:dyDescent="0.3">
      <c r="A90" s="6" t="s">
        <v>33</v>
      </c>
      <c r="B90" s="6" t="s">
        <v>33</v>
      </c>
      <c r="C90" s="6" t="s">
        <v>34</v>
      </c>
      <c r="D90" s="6" t="s">
        <v>35</v>
      </c>
      <c r="E90" s="6" t="s">
        <v>36</v>
      </c>
      <c r="F90" s="6" t="s">
        <v>37</v>
      </c>
      <c r="G90" s="6" t="s">
        <v>43</v>
      </c>
      <c r="H90" s="6" t="s">
        <v>44</v>
      </c>
      <c r="I90" s="6" t="s">
        <v>99</v>
      </c>
      <c r="J90" s="6">
        <v>173041.94</v>
      </c>
      <c r="K90" s="6">
        <v>0</v>
      </c>
      <c r="L90" s="6">
        <v>0</v>
      </c>
      <c r="M90" s="6">
        <v>0</v>
      </c>
      <c r="N90" s="7">
        <v>173041.94</v>
      </c>
    </row>
    <row r="91" spans="1:17" x14ac:dyDescent="0.3">
      <c r="A91" s="6" t="s">
        <v>33</v>
      </c>
      <c r="B91" s="6" t="s">
        <v>33</v>
      </c>
      <c r="C91" s="6" t="s">
        <v>34</v>
      </c>
      <c r="D91" s="6" t="s">
        <v>42</v>
      </c>
      <c r="E91" s="6" t="s">
        <v>36</v>
      </c>
      <c r="F91" s="6" t="s">
        <v>37</v>
      </c>
      <c r="G91" s="6" t="s">
        <v>38</v>
      </c>
      <c r="H91" s="6" t="s">
        <v>39</v>
      </c>
      <c r="I91" s="6" t="s">
        <v>99</v>
      </c>
      <c r="J91" s="6">
        <v>261578.59</v>
      </c>
      <c r="K91" s="6">
        <v>0</v>
      </c>
      <c r="L91" s="6">
        <v>0</v>
      </c>
      <c r="M91" s="6">
        <v>0</v>
      </c>
      <c r="N91" s="7">
        <v>261578.59</v>
      </c>
    </row>
    <row r="92" spans="1:17" x14ac:dyDescent="0.3">
      <c r="A92" s="6" t="s">
        <v>33</v>
      </c>
      <c r="B92" s="6" t="s">
        <v>33</v>
      </c>
      <c r="C92" s="6" t="s">
        <v>34</v>
      </c>
      <c r="D92" s="6" t="s">
        <v>42</v>
      </c>
      <c r="E92" s="6" t="s">
        <v>36</v>
      </c>
      <c r="F92" s="6" t="s">
        <v>37</v>
      </c>
      <c r="G92" s="6" t="s">
        <v>43</v>
      </c>
      <c r="H92" s="6" t="s">
        <v>44</v>
      </c>
      <c r="I92" s="6" t="s">
        <v>99</v>
      </c>
      <c r="J92" s="6">
        <v>6858.3</v>
      </c>
      <c r="K92" s="6">
        <v>0</v>
      </c>
      <c r="L92" s="6">
        <v>0</v>
      </c>
      <c r="M92" s="6">
        <v>0</v>
      </c>
      <c r="N92" s="7">
        <v>6858.3</v>
      </c>
      <c r="O92" s="8">
        <f>+N91+N92</f>
        <v>268436.89</v>
      </c>
      <c r="P92" s="9" t="s">
        <v>60</v>
      </c>
    </row>
    <row r="93" spans="1:17" x14ac:dyDescent="0.3">
      <c r="A93" s="6" t="s">
        <v>33</v>
      </c>
      <c r="B93" s="6" t="s">
        <v>33</v>
      </c>
      <c r="C93" s="6" t="s">
        <v>34</v>
      </c>
      <c r="D93" s="6" t="s">
        <v>45</v>
      </c>
      <c r="E93" s="6" t="s">
        <v>36</v>
      </c>
      <c r="F93" s="6" t="s">
        <v>37</v>
      </c>
      <c r="G93" s="6" t="s">
        <v>38</v>
      </c>
      <c r="H93" s="6" t="s">
        <v>39</v>
      </c>
      <c r="I93" s="6" t="s">
        <v>99</v>
      </c>
      <c r="J93" s="6">
        <v>619121.69000000006</v>
      </c>
      <c r="K93" s="6">
        <v>18520.580000000002</v>
      </c>
      <c r="L93" s="6">
        <v>0</v>
      </c>
      <c r="M93" s="6">
        <v>0</v>
      </c>
      <c r="N93" s="7">
        <v>637642.27</v>
      </c>
      <c r="O93" s="10" t="s">
        <v>61</v>
      </c>
    </row>
    <row r="94" spans="1:17" x14ac:dyDescent="0.3">
      <c r="A94" s="6" t="s">
        <v>33</v>
      </c>
      <c r="B94" s="6" t="s">
        <v>33</v>
      </c>
      <c r="C94" s="6" t="s">
        <v>34</v>
      </c>
      <c r="D94" s="6" t="s">
        <v>35</v>
      </c>
      <c r="E94" s="6" t="s">
        <v>36</v>
      </c>
      <c r="F94" s="6" t="s">
        <v>37</v>
      </c>
      <c r="G94" s="6" t="s">
        <v>38</v>
      </c>
      <c r="H94" s="6" t="s">
        <v>39</v>
      </c>
      <c r="I94" s="6" t="s">
        <v>100</v>
      </c>
      <c r="J94" s="6">
        <v>1265120.81</v>
      </c>
      <c r="K94" s="6">
        <v>2743.38</v>
      </c>
      <c r="L94" s="6">
        <v>0</v>
      </c>
      <c r="M94" s="6">
        <v>0</v>
      </c>
      <c r="N94" s="7">
        <v>1267864.19</v>
      </c>
      <c r="O94" s="8">
        <f>+N89+N90+N94</f>
        <v>15031255.189999999</v>
      </c>
      <c r="P94" s="9" t="s">
        <v>101</v>
      </c>
      <c r="Q94" s="8">
        <f>+O92+O94+N93</f>
        <v>15937334.35</v>
      </c>
    </row>
    <row r="95" spans="1:17" x14ac:dyDescent="0.3">
      <c r="A95" s="6" t="s">
        <v>33</v>
      </c>
      <c r="B95" s="6" t="s">
        <v>33</v>
      </c>
      <c r="C95" s="6" t="s">
        <v>34</v>
      </c>
      <c r="D95" s="6" t="s">
        <v>35</v>
      </c>
      <c r="E95" s="6" t="s">
        <v>36</v>
      </c>
      <c r="F95" s="6" t="s">
        <v>37</v>
      </c>
      <c r="G95" s="6" t="s">
        <v>38</v>
      </c>
      <c r="H95" s="6" t="s">
        <v>39</v>
      </c>
      <c r="I95" s="6" t="s">
        <v>102</v>
      </c>
      <c r="J95" s="6">
        <v>1319209.69</v>
      </c>
      <c r="K95" s="6">
        <v>0</v>
      </c>
      <c r="L95" s="6">
        <v>0</v>
      </c>
      <c r="M95" s="6">
        <v>0</v>
      </c>
      <c r="N95" s="7">
        <v>1319209.69</v>
      </c>
      <c r="O95" s="10" t="s">
        <v>96</v>
      </c>
    </row>
    <row r="96" spans="1:17" x14ac:dyDescent="0.3">
      <c r="A96" s="6" t="s">
        <v>33</v>
      </c>
      <c r="B96" s="6" t="s">
        <v>33</v>
      </c>
      <c r="C96" s="6" t="s">
        <v>34</v>
      </c>
      <c r="D96" s="6" t="s">
        <v>42</v>
      </c>
      <c r="E96" s="6" t="s">
        <v>36</v>
      </c>
      <c r="F96" s="6" t="s">
        <v>37</v>
      </c>
      <c r="G96" s="6" t="s">
        <v>38</v>
      </c>
      <c r="H96" s="6" t="s">
        <v>39</v>
      </c>
      <c r="I96" s="6" t="s">
        <v>102</v>
      </c>
      <c r="J96" s="6">
        <v>273088.39</v>
      </c>
      <c r="K96" s="6">
        <v>0</v>
      </c>
      <c r="L96" s="6">
        <v>0</v>
      </c>
      <c r="M96" s="6">
        <v>0</v>
      </c>
      <c r="N96" s="7">
        <v>273088.39</v>
      </c>
      <c r="O96" s="10" t="s">
        <v>60</v>
      </c>
    </row>
    <row r="97" spans="1:23" x14ac:dyDescent="0.3">
      <c r="A97" s="6" t="s">
        <v>33</v>
      </c>
      <c r="B97" s="6" t="s">
        <v>33</v>
      </c>
      <c r="C97" s="6" t="s">
        <v>34</v>
      </c>
      <c r="D97" s="6" t="s">
        <v>42</v>
      </c>
      <c r="E97" s="6" t="s">
        <v>36</v>
      </c>
      <c r="F97" s="6" t="s">
        <v>37</v>
      </c>
      <c r="G97" s="6" t="s">
        <v>43</v>
      </c>
      <c r="H97" s="6" t="s">
        <v>44</v>
      </c>
      <c r="I97" s="6" t="s">
        <v>102</v>
      </c>
      <c r="J97" s="6">
        <v>0</v>
      </c>
      <c r="K97" s="6">
        <v>0</v>
      </c>
      <c r="L97" s="6">
        <v>0</v>
      </c>
      <c r="M97" s="6">
        <v>0</v>
      </c>
      <c r="N97" s="7">
        <v>0</v>
      </c>
      <c r="P97" s="16">
        <f>+N95+N96+N98</f>
        <v>1804863.61</v>
      </c>
    </row>
    <row r="98" spans="1:23" x14ac:dyDescent="0.3">
      <c r="A98" s="6" t="s">
        <v>33</v>
      </c>
      <c r="B98" s="6" t="s">
        <v>33</v>
      </c>
      <c r="C98" s="6" t="s">
        <v>34</v>
      </c>
      <c r="D98" s="6" t="s">
        <v>45</v>
      </c>
      <c r="E98" s="6" t="s">
        <v>36</v>
      </c>
      <c r="F98" s="6" t="s">
        <v>37</v>
      </c>
      <c r="G98" s="6" t="s">
        <v>38</v>
      </c>
      <c r="H98" s="6" t="s">
        <v>39</v>
      </c>
      <c r="I98" s="6" t="s">
        <v>102</v>
      </c>
      <c r="J98" s="6">
        <v>212565.53</v>
      </c>
      <c r="K98" s="6">
        <v>0</v>
      </c>
      <c r="L98" s="6">
        <v>0</v>
      </c>
      <c r="M98" s="6">
        <v>0</v>
      </c>
      <c r="N98" s="7">
        <v>212565.53</v>
      </c>
      <c r="O98" s="10" t="s">
        <v>61</v>
      </c>
    </row>
    <row r="99" spans="1:23" x14ac:dyDescent="0.3">
      <c r="A99" s="6" t="s">
        <v>33</v>
      </c>
      <c r="B99" s="6" t="s">
        <v>33</v>
      </c>
      <c r="C99" s="6" t="s">
        <v>34</v>
      </c>
      <c r="D99" s="6" t="s">
        <v>35</v>
      </c>
      <c r="E99" s="6" t="s">
        <v>36</v>
      </c>
      <c r="F99" s="6" t="s">
        <v>37</v>
      </c>
      <c r="G99" s="6" t="s">
        <v>38</v>
      </c>
      <c r="H99" s="6" t="s">
        <v>39</v>
      </c>
      <c r="I99" s="6" t="s">
        <v>103</v>
      </c>
      <c r="J99" s="6">
        <v>81054.350000000006</v>
      </c>
      <c r="K99" s="6">
        <v>0</v>
      </c>
      <c r="L99" s="6">
        <v>0</v>
      </c>
      <c r="M99" s="6">
        <v>0</v>
      </c>
      <c r="N99" s="7">
        <v>81054.350000000006</v>
      </c>
      <c r="P99" s="16">
        <f>+SUM(N64:N99)</f>
        <v>51831549.480000004</v>
      </c>
      <c r="W99" s="8"/>
    </row>
    <row r="100" spans="1:23" x14ac:dyDescent="0.3">
      <c r="A100" s="6" t="s">
        <v>33</v>
      </c>
      <c r="B100" s="6" t="s">
        <v>33</v>
      </c>
      <c r="C100" s="6" t="s">
        <v>34</v>
      </c>
      <c r="D100" s="6" t="s">
        <v>42</v>
      </c>
      <c r="E100" s="6" t="s">
        <v>36</v>
      </c>
      <c r="F100" s="6" t="s">
        <v>37</v>
      </c>
      <c r="G100" s="6" t="s">
        <v>43</v>
      </c>
      <c r="H100" s="6" t="s">
        <v>44</v>
      </c>
      <c r="I100" s="6" t="s">
        <v>104</v>
      </c>
      <c r="J100" s="6">
        <v>0</v>
      </c>
      <c r="K100" s="6">
        <v>0</v>
      </c>
      <c r="L100" s="6">
        <v>0</v>
      </c>
      <c r="M100" s="6">
        <v>0</v>
      </c>
      <c r="N100" s="7">
        <v>0</v>
      </c>
    </row>
    <row r="101" spans="1:23" x14ac:dyDescent="0.3">
      <c r="A101" s="6" t="s">
        <v>33</v>
      </c>
      <c r="B101" s="6" t="s">
        <v>33</v>
      </c>
      <c r="C101" s="6" t="s">
        <v>34</v>
      </c>
      <c r="D101" s="6" t="s">
        <v>42</v>
      </c>
      <c r="E101" s="6" t="s">
        <v>36</v>
      </c>
      <c r="F101" s="6" t="s">
        <v>37</v>
      </c>
      <c r="G101" s="6" t="s">
        <v>38</v>
      </c>
      <c r="H101" s="6" t="s">
        <v>39</v>
      </c>
      <c r="I101" s="6" t="s">
        <v>105</v>
      </c>
      <c r="J101" s="6">
        <v>0</v>
      </c>
      <c r="K101" s="6">
        <v>0</v>
      </c>
      <c r="L101" s="6">
        <v>0</v>
      </c>
      <c r="M101" s="6">
        <v>0</v>
      </c>
      <c r="N101" s="7">
        <v>0</v>
      </c>
      <c r="P101" s="16">
        <f>+SUM(N4:N99)</f>
        <v>2776353101.9500017</v>
      </c>
      <c r="Q101" s="10" t="s">
        <v>106</v>
      </c>
    </row>
    <row r="102" spans="1:23" x14ac:dyDescent="0.3">
      <c r="A102" s="6" t="s">
        <v>33</v>
      </c>
      <c r="B102" s="6" t="s">
        <v>33</v>
      </c>
      <c r="C102" s="6" t="s">
        <v>34</v>
      </c>
      <c r="D102" s="6" t="s">
        <v>42</v>
      </c>
      <c r="E102" s="6" t="s">
        <v>36</v>
      </c>
      <c r="F102" s="6" t="s">
        <v>37</v>
      </c>
      <c r="G102" s="6" t="s">
        <v>43</v>
      </c>
      <c r="H102" s="6" t="s">
        <v>44</v>
      </c>
      <c r="I102" s="6" t="s">
        <v>105</v>
      </c>
      <c r="J102" s="6">
        <v>0</v>
      </c>
      <c r="K102" s="6">
        <v>0</v>
      </c>
      <c r="L102" s="6">
        <v>0</v>
      </c>
      <c r="M102" s="6">
        <v>0</v>
      </c>
      <c r="N102" s="7">
        <v>0</v>
      </c>
      <c r="P102" s="17">
        <f>2776251410.9+101691.05</f>
        <v>2776353101.9500003</v>
      </c>
      <c r="Q102" s="10" t="s">
        <v>107</v>
      </c>
    </row>
    <row r="103" spans="1:23" x14ac:dyDescent="0.3">
      <c r="A103" s="6" t="s">
        <v>33</v>
      </c>
      <c r="B103" s="6" t="s">
        <v>33</v>
      </c>
      <c r="C103" s="6" t="s">
        <v>34</v>
      </c>
      <c r="D103" s="6" t="s">
        <v>42</v>
      </c>
      <c r="E103" s="6" t="s">
        <v>36</v>
      </c>
      <c r="F103" s="6" t="s">
        <v>37</v>
      </c>
      <c r="G103" s="6" t="s">
        <v>38</v>
      </c>
      <c r="H103" s="6" t="s">
        <v>39</v>
      </c>
      <c r="I103" s="6" t="s">
        <v>108</v>
      </c>
      <c r="J103" s="6">
        <v>0</v>
      </c>
      <c r="K103" s="6">
        <v>0</v>
      </c>
      <c r="L103" s="6">
        <v>0</v>
      </c>
      <c r="M103" s="6">
        <v>0</v>
      </c>
      <c r="N103" s="7">
        <v>0</v>
      </c>
      <c r="P103" s="16">
        <f>+P101-P102</f>
        <v>0</v>
      </c>
      <c r="Q103" s="10" t="s">
        <v>109</v>
      </c>
    </row>
    <row r="104" spans="1:23" x14ac:dyDescent="0.3">
      <c r="A104" s="6" t="s">
        <v>33</v>
      </c>
      <c r="B104" s="6" t="s">
        <v>33</v>
      </c>
      <c r="C104" s="6" t="s">
        <v>34</v>
      </c>
      <c r="D104" s="6" t="s">
        <v>42</v>
      </c>
      <c r="E104" s="6" t="s">
        <v>36</v>
      </c>
      <c r="F104" s="6" t="s">
        <v>37</v>
      </c>
      <c r="G104" s="6" t="s">
        <v>43</v>
      </c>
      <c r="H104" s="6" t="s">
        <v>44</v>
      </c>
      <c r="I104" s="6" t="s">
        <v>108</v>
      </c>
      <c r="J104" s="6">
        <v>0</v>
      </c>
      <c r="K104" s="6">
        <v>0</v>
      </c>
      <c r="L104" s="6">
        <v>0</v>
      </c>
      <c r="M104" s="6">
        <v>0</v>
      </c>
      <c r="N104" s="7">
        <v>0</v>
      </c>
    </row>
    <row r="105" spans="1:23" x14ac:dyDescent="0.3">
      <c r="A105" s="6" t="s">
        <v>33</v>
      </c>
      <c r="B105" s="6" t="s">
        <v>33</v>
      </c>
      <c r="C105" s="6" t="s">
        <v>34</v>
      </c>
      <c r="D105" s="6" t="s">
        <v>42</v>
      </c>
      <c r="E105" s="6" t="s">
        <v>36</v>
      </c>
      <c r="F105" s="6" t="s">
        <v>37</v>
      </c>
      <c r="G105" s="6" t="s">
        <v>38</v>
      </c>
      <c r="H105" s="6" t="s">
        <v>39</v>
      </c>
      <c r="I105" s="6" t="s">
        <v>110</v>
      </c>
      <c r="J105" s="6">
        <v>0</v>
      </c>
      <c r="K105" s="6">
        <v>0</v>
      </c>
      <c r="L105" s="6">
        <v>0</v>
      </c>
      <c r="M105" s="6">
        <v>0</v>
      </c>
      <c r="N105" s="7">
        <v>0</v>
      </c>
    </row>
    <row r="106" spans="1:23" x14ac:dyDescent="0.3">
      <c r="A106" s="6" t="s">
        <v>33</v>
      </c>
      <c r="B106" s="6" t="s">
        <v>33</v>
      </c>
      <c r="C106" s="6" t="s">
        <v>34</v>
      </c>
      <c r="D106" s="6" t="s">
        <v>42</v>
      </c>
      <c r="E106" s="6" t="s">
        <v>36</v>
      </c>
      <c r="F106" s="6" t="s">
        <v>37</v>
      </c>
      <c r="G106" s="6" t="s">
        <v>43</v>
      </c>
      <c r="H106" s="6" t="s">
        <v>44</v>
      </c>
      <c r="I106" s="6" t="s">
        <v>110</v>
      </c>
      <c r="J106" s="6">
        <v>0</v>
      </c>
      <c r="K106" s="6">
        <v>0</v>
      </c>
      <c r="L106" s="6">
        <v>0</v>
      </c>
      <c r="M106" s="6">
        <v>0</v>
      </c>
      <c r="N106" s="7">
        <v>0</v>
      </c>
    </row>
    <row r="107" spans="1:23" x14ac:dyDescent="0.3">
      <c r="A107" s="6" t="s">
        <v>33</v>
      </c>
      <c r="B107" s="6" t="s">
        <v>33</v>
      </c>
      <c r="C107" s="6" t="s">
        <v>34</v>
      </c>
      <c r="D107" s="6" t="s">
        <v>42</v>
      </c>
      <c r="E107" s="6" t="s">
        <v>36</v>
      </c>
      <c r="F107" s="6" t="s">
        <v>37</v>
      </c>
      <c r="G107" s="6" t="s">
        <v>38</v>
      </c>
      <c r="H107" s="6" t="s">
        <v>39</v>
      </c>
      <c r="I107" s="6" t="s">
        <v>111</v>
      </c>
      <c r="J107" s="6">
        <v>0</v>
      </c>
      <c r="K107" s="6">
        <v>0</v>
      </c>
      <c r="L107" s="6">
        <v>0</v>
      </c>
      <c r="M107" s="6">
        <v>0</v>
      </c>
      <c r="N107" s="7">
        <v>0</v>
      </c>
    </row>
    <row r="108" spans="1:23" x14ac:dyDescent="0.3">
      <c r="A108" s="6" t="s">
        <v>33</v>
      </c>
      <c r="B108" s="6" t="s">
        <v>33</v>
      </c>
      <c r="C108" s="6" t="s">
        <v>34</v>
      </c>
      <c r="D108" s="6" t="s">
        <v>42</v>
      </c>
      <c r="E108" s="6" t="s">
        <v>36</v>
      </c>
      <c r="F108" s="6" t="s">
        <v>37</v>
      </c>
      <c r="G108" s="6" t="s">
        <v>43</v>
      </c>
      <c r="H108" s="6" t="s">
        <v>44</v>
      </c>
      <c r="I108" s="6" t="s">
        <v>111</v>
      </c>
      <c r="J108" s="6">
        <v>0</v>
      </c>
      <c r="K108" s="6">
        <v>0</v>
      </c>
      <c r="L108" s="6">
        <v>0</v>
      </c>
      <c r="M108" s="6">
        <v>0</v>
      </c>
      <c r="N108" s="7">
        <v>0</v>
      </c>
    </row>
    <row r="109" spans="1:23" x14ac:dyDescent="0.3">
      <c r="A109" s="6" t="s">
        <v>33</v>
      </c>
      <c r="B109" s="6" t="s">
        <v>33</v>
      </c>
      <c r="C109" s="6" t="s">
        <v>34</v>
      </c>
      <c r="D109" s="6" t="s">
        <v>45</v>
      </c>
      <c r="E109" s="6" t="s">
        <v>36</v>
      </c>
      <c r="F109" s="6" t="s">
        <v>37</v>
      </c>
      <c r="G109" s="6" t="s">
        <v>38</v>
      </c>
      <c r="H109" s="6" t="s">
        <v>39</v>
      </c>
      <c r="I109" s="6" t="s">
        <v>112</v>
      </c>
      <c r="J109" s="6">
        <v>0</v>
      </c>
      <c r="K109" s="6">
        <v>0</v>
      </c>
      <c r="L109" s="6">
        <v>0</v>
      </c>
      <c r="M109" s="6">
        <v>0</v>
      </c>
      <c r="N109" s="7">
        <v>0</v>
      </c>
    </row>
    <row r="110" spans="1:23" x14ac:dyDescent="0.3">
      <c r="A110" s="6" t="s">
        <v>33</v>
      </c>
      <c r="B110" s="6" t="s">
        <v>33</v>
      </c>
      <c r="C110" s="6" t="s">
        <v>34</v>
      </c>
      <c r="D110" s="6" t="s">
        <v>45</v>
      </c>
      <c r="E110" s="6" t="s">
        <v>36</v>
      </c>
      <c r="F110" s="6" t="s">
        <v>37</v>
      </c>
      <c r="G110" s="6" t="s">
        <v>38</v>
      </c>
      <c r="H110" s="6" t="s">
        <v>39</v>
      </c>
      <c r="I110" s="6" t="s">
        <v>113</v>
      </c>
      <c r="J110" s="6">
        <v>0</v>
      </c>
      <c r="K110" s="6">
        <v>0</v>
      </c>
      <c r="L110" s="6">
        <v>0</v>
      </c>
      <c r="M110" s="6">
        <v>0</v>
      </c>
      <c r="N110" s="7">
        <v>0</v>
      </c>
    </row>
    <row r="111" spans="1:23" x14ac:dyDescent="0.3">
      <c r="A111" s="6" t="s">
        <v>33</v>
      </c>
      <c r="B111" s="6" t="s">
        <v>33</v>
      </c>
      <c r="C111" s="6" t="s">
        <v>34</v>
      </c>
      <c r="D111" s="6" t="s">
        <v>35</v>
      </c>
      <c r="E111" s="6" t="s">
        <v>36</v>
      </c>
      <c r="F111" s="6" t="s">
        <v>37</v>
      </c>
      <c r="G111" s="6" t="s">
        <v>38</v>
      </c>
      <c r="H111" s="6" t="s">
        <v>39</v>
      </c>
      <c r="I111" s="6" t="s">
        <v>114</v>
      </c>
      <c r="J111" s="6">
        <v>0</v>
      </c>
      <c r="K111" s="6">
        <v>0</v>
      </c>
      <c r="L111" s="6">
        <v>0</v>
      </c>
      <c r="M111" s="6">
        <v>0</v>
      </c>
      <c r="N111" s="7">
        <v>0</v>
      </c>
    </row>
    <row r="112" spans="1:23" x14ac:dyDescent="0.3">
      <c r="A112" s="6" t="s">
        <v>33</v>
      </c>
      <c r="B112" s="6" t="s">
        <v>33</v>
      </c>
      <c r="C112" s="6" t="s">
        <v>34</v>
      </c>
      <c r="D112" s="6" t="s">
        <v>35</v>
      </c>
      <c r="E112" s="6" t="s">
        <v>36</v>
      </c>
      <c r="F112" s="6" t="s">
        <v>37</v>
      </c>
      <c r="G112" s="6" t="s">
        <v>38</v>
      </c>
      <c r="H112" s="6" t="s">
        <v>39</v>
      </c>
      <c r="I112" s="6" t="s">
        <v>115</v>
      </c>
      <c r="J112" s="6">
        <v>0</v>
      </c>
      <c r="K112" s="6">
        <v>0</v>
      </c>
      <c r="L112" s="6">
        <v>0</v>
      </c>
      <c r="M112" s="6">
        <v>0</v>
      </c>
      <c r="N112" s="7">
        <v>0</v>
      </c>
    </row>
    <row r="113" spans="1:17" x14ac:dyDescent="0.3">
      <c r="A113" s="6" t="s">
        <v>33</v>
      </c>
      <c r="B113" s="6" t="s">
        <v>33</v>
      </c>
      <c r="C113" s="6" t="s">
        <v>34</v>
      </c>
      <c r="D113" s="6" t="s">
        <v>35</v>
      </c>
      <c r="E113" s="6" t="s">
        <v>36</v>
      </c>
      <c r="F113" s="6" t="s">
        <v>37</v>
      </c>
      <c r="G113" s="6" t="s">
        <v>38</v>
      </c>
      <c r="H113" s="6" t="s">
        <v>39</v>
      </c>
      <c r="I113" s="6" t="s">
        <v>116</v>
      </c>
      <c r="J113" s="6">
        <v>0</v>
      </c>
      <c r="K113" s="6">
        <v>0</v>
      </c>
      <c r="L113" s="6">
        <v>0</v>
      </c>
      <c r="M113" s="6">
        <v>0</v>
      </c>
      <c r="N113" s="7">
        <v>0</v>
      </c>
    </row>
    <row r="114" spans="1:17" x14ac:dyDescent="0.3">
      <c r="A114" s="6" t="s">
        <v>33</v>
      </c>
      <c r="B114" s="6" t="s">
        <v>33</v>
      </c>
      <c r="C114" s="6" t="s">
        <v>34</v>
      </c>
      <c r="D114" s="6" t="s">
        <v>35</v>
      </c>
      <c r="E114" s="6" t="s">
        <v>36</v>
      </c>
      <c r="F114" s="6" t="s">
        <v>37</v>
      </c>
      <c r="G114" s="6" t="s">
        <v>38</v>
      </c>
      <c r="H114" s="6" t="s">
        <v>39</v>
      </c>
      <c r="I114" s="6" t="s">
        <v>117</v>
      </c>
      <c r="J114" s="6">
        <v>0</v>
      </c>
      <c r="K114" s="6">
        <v>0</v>
      </c>
      <c r="L114" s="6">
        <v>0</v>
      </c>
      <c r="M114" s="6">
        <v>0</v>
      </c>
      <c r="N114" s="7">
        <v>0</v>
      </c>
    </row>
    <row r="115" spans="1:17" x14ac:dyDescent="0.3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7"/>
    </row>
    <row r="116" spans="1:17" x14ac:dyDescent="0.3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7"/>
    </row>
    <row r="117" spans="1:17" x14ac:dyDescent="0.3">
      <c r="A117" s="6" t="s">
        <v>33</v>
      </c>
      <c r="B117" s="6" t="s">
        <v>33</v>
      </c>
      <c r="C117" s="6" t="s">
        <v>34</v>
      </c>
      <c r="D117" s="6" t="s">
        <v>35</v>
      </c>
      <c r="E117" s="6" t="s">
        <v>36</v>
      </c>
      <c r="F117" s="6" t="s">
        <v>118</v>
      </c>
      <c r="G117" s="6" t="s">
        <v>38</v>
      </c>
      <c r="H117" s="6" t="s">
        <v>39</v>
      </c>
      <c r="I117" s="6" t="s">
        <v>41</v>
      </c>
      <c r="J117" s="6">
        <v>2013422.24</v>
      </c>
      <c r="K117" s="6">
        <v>337440.97000000003</v>
      </c>
      <c r="L117" s="6">
        <v>0</v>
      </c>
      <c r="M117" s="6">
        <v>0</v>
      </c>
      <c r="N117" s="7">
        <v>2350863.21</v>
      </c>
    </row>
    <row r="118" spans="1:17" x14ac:dyDescent="0.3">
      <c r="A118" s="6" t="s">
        <v>33</v>
      </c>
      <c r="B118" s="6" t="s">
        <v>33</v>
      </c>
      <c r="C118" s="6" t="s">
        <v>34</v>
      </c>
      <c r="D118" s="6" t="s">
        <v>42</v>
      </c>
      <c r="E118" s="6" t="s">
        <v>36</v>
      </c>
      <c r="F118" s="6" t="s">
        <v>118</v>
      </c>
      <c r="G118" s="6" t="s">
        <v>38</v>
      </c>
      <c r="H118" s="6" t="s">
        <v>39</v>
      </c>
      <c r="I118" s="6" t="s">
        <v>41</v>
      </c>
      <c r="J118" s="6">
        <v>4365901.93</v>
      </c>
      <c r="K118" s="6">
        <v>-42472.62</v>
      </c>
      <c r="L118" s="6">
        <v>0</v>
      </c>
      <c r="M118" s="6">
        <v>0</v>
      </c>
      <c r="N118" s="7">
        <v>4323429.3099999996</v>
      </c>
    </row>
    <row r="119" spans="1:17" x14ac:dyDescent="0.3">
      <c r="A119" s="6" t="s">
        <v>33</v>
      </c>
      <c r="B119" s="6" t="s">
        <v>33</v>
      </c>
      <c r="C119" s="6" t="s">
        <v>34</v>
      </c>
      <c r="D119" s="6" t="s">
        <v>42</v>
      </c>
      <c r="E119" s="6" t="s">
        <v>36</v>
      </c>
      <c r="F119" s="6" t="s">
        <v>118</v>
      </c>
      <c r="G119" s="6" t="s">
        <v>43</v>
      </c>
      <c r="H119" s="6" t="s">
        <v>44</v>
      </c>
      <c r="I119" s="6" t="s">
        <v>41</v>
      </c>
      <c r="J119" s="6">
        <v>0</v>
      </c>
      <c r="K119" s="6">
        <v>0</v>
      </c>
      <c r="L119" s="6">
        <v>0</v>
      </c>
      <c r="M119" s="6">
        <v>0</v>
      </c>
      <c r="N119" s="7">
        <v>0</v>
      </c>
    </row>
    <row r="120" spans="1:17" x14ac:dyDescent="0.3">
      <c r="A120" s="6" t="s">
        <v>33</v>
      </c>
      <c r="B120" s="6" t="s">
        <v>33</v>
      </c>
      <c r="C120" s="6" t="s">
        <v>34</v>
      </c>
      <c r="D120" s="6" t="s">
        <v>45</v>
      </c>
      <c r="E120" s="6" t="s">
        <v>36</v>
      </c>
      <c r="F120" s="6" t="s">
        <v>118</v>
      </c>
      <c r="G120" s="6" t="s">
        <v>38</v>
      </c>
      <c r="H120" s="6" t="s">
        <v>39</v>
      </c>
      <c r="I120" s="6" t="s">
        <v>41</v>
      </c>
      <c r="J120" s="6">
        <v>1213810.3799999999</v>
      </c>
      <c r="K120" s="6">
        <v>24172.43</v>
      </c>
      <c r="L120" s="6">
        <v>0</v>
      </c>
      <c r="M120" s="6">
        <v>0</v>
      </c>
      <c r="N120" s="7">
        <v>1237982.81</v>
      </c>
    </row>
    <row r="121" spans="1:17" x14ac:dyDescent="0.3">
      <c r="A121" s="6" t="s">
        <v>33</v>
      </c>
      <c r="B121" s="6" t="s">
        <v>33</v>
      </c>
      <c r="C121" s="6" t="s">
        <v>34</v>
      </c>
      <c r="D121" s="6" t="s">
        <v>35</v>
      </c>
      <c r="E121" s="6" t="s">
        <v>36</v>
      </c>
      <c r="F121" s="6" t="s">
        <v>119</v>
      </c>
      <c r="G121" s="6" t="s">
        <v>38</v>
      </c>
      <c r="H121" s="6" t="s">
        <v>39</v>
      </c>
      <c r="I121" s="6" t="s">
        <v>41</v>
      </c>
      <c r="J121" s="6">
        <v>37464.129999999997</v>
      </c>
      <c r="K121" s="6">
        <v>1844.1000000000001</v>
      </c>
      <c r="L121" s="6">
        <v>0</v>
      </c>
      <c r="M121" s="6">
        <v>0</v>
      </c>
      <c r="N121" s="7">
        <v>39308.230000000003</v>
      </c>
    </row>
    <row r="122" spans="1:17" x14ac:dyDescent="0.3">
      <c r="A122" s="6" t="s">
        <v>33</v>
      </c>
      <c r="B122" s="6" t="s">
        <v>33</v>
      </c>
      <c r="C122" s="6" t="s">
        <v>34</v>
      </c>
      <c r="D122" s="6" t="s">
        <v>42</v>
      </c>
      <c r="E122" s="6" t="s">
        <v>36</v>
      </c>
      <c r="F122" s="6" t="s">
        <v>119</v>
      </c>
      <c r="G122" s="6" t="s">
        <v>38</v>
      </c>
      <c r="H122" s="6" t="s">
        <v>39</v>
      </c>
      <c r="I122" s="6" t="s">
        <v>41</v>
      </c>
      <c r="J122" s="6">
        <v>2035.76</v>
      </c>
      <c r="K122" s="6">
        <v>-907.87</v>
      </c>
      <c r="L122" s="6">
        <v>0</v>
      </c>
      <c r="M122" s="6">
        <v>0</v>
      </c>
      <c r="N122" s="7">
        <v>1127.8900000000001</v>
      </c>
    </row>
    <row r="123" spans="1:17" x14ac:dyDescent="0.3">
      <c r="A123" s="6" t="s">
        <v>33</v>
      </c>
      <c r="B123" s="6" t="s">
        <v>33</v>
      </c>
      <c r="C123" s="6" t="s">
        <v>34</v>
      </c>
      <c r="D123" s="6" t="s">
        <v>45</v>
      </c>
      <c r="E123" s="6" t="s">
        <v>36</v>
      </c>
      <c r="F123" s="6" t="s">
        <v>119</v>
      </c>
      <c r="G123" s="6" t="s">
        <v>38</v>
      </c>
      <c r="H123" s="6" t="s">
        <v>39</v>
      </c>
      <c r="I123" s="6" t="s">
        <v>41</v>
      </c>
      <c r="J123" s="6">
        <v>421.73</v>
      </c>
      <c r="K123" s="6">
        <v>-187.42000000000002</v>
      </c>
      <c r="L123" s="6">
        <v>0</v>
      </c>
      <c r="M123" s="6">
        <v>0</v>
      </c>
      <c r="N123" s="7">
        <v>234.31</v>
      </c>
      <c r="O123" s="8">
        <f>+SUM(N117:N123)</f>
        <v>7952945.7599999998</v>
      </c>
      <c r="P123" s="9" t="s">
        <v>120</v>
      </c>
      <c r="Q123" s="10" t="s">
        <v>121</v>
      </c>
    </row>
    <row r="124" spans="1:17" x14ac:dyDescent="0.3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7"/>
    </row>
    <row r="125" spans="1:17" x14ac:dyDescent="0.3">
      <c r="A125" s="6" t="s">
        <v>33</v>
      </c>
      <c r="B125" s="6" t="s">
        <v>33</v>
      </c>
      <c r="C125" s="6" t="s">
        <v>34</v>
      </c>
      <c r="D125" s="6" t="s">
        <v>42</v>
      </c>
      <c r="E125" s="6" t="s">
        <v>36</v>
      </c>
      <c r="F125" s="6" t="s">
        <v>118</v>
      </c>
      <c r="G125" s="6" t="s">
        <v>38</v>
      </c>
      <c r="H125" s="6" t="s">
        <v>39</v>
      </c>
      <c r="I125" s="6" t="s">
        <v>49</v>
      </c>
      <c r="J125" s="6">
        <v>0</v>
      </c>
      <c r="K125" s="6">
        <v>0</v>
      </c>
      <c r="L125" s="6">
        <v>0</v>
      </c>
      <c r="M125" s="6">
        <v>0</v>
      </c>
      <c r="N125" s="7">
        <v>0</v>
      </c>
    </row>
    <row r="126" spans="1:17" x14ac:dyDescent="0.3">
      <c r="A126" s="6" t="s">
        <v>33</v>
      </c>
      <c r="B126" s="6" t="s">
        <v>33</v>
      </c>
      <c r="C126" s="6" t="s">
        <v>34</v>
      </c>
      <c r="D126" s="6" t="s">
        <v>42</v>
      </c>
      <c r="E126" s="6" t="s">
        <v>36</v>
      </c>
      <c r="F126" s="6" t="s">
        <v>118</v>
      </c>
      <c r="G126" s="6" t="s">
        <v>38</v>
      </c>
      <c r="H126" s="6" t="s">
        <v>39</v>
      </c>
      <c r="I126" s="6" t="s">
        <v>51</v>
      </c>
      <c r="J126" s="6">
        <v>278925.7</v>
      </c>
      <c r="K126" s="6">
        <v>7306082.9699999997</v>
      </c>
      <c r="L126" s="6">
        <v>0</v>
      </c>
      <c r="M126" s="6">
        <v>0</v>
      </c>
      <c r="N126" s="7">
        <v>7585008.6699999999</v>
      </c>
    </row>
    <row r="127" spans="1:17" x14ac:dyDescent="0.3">
      <c r="A127" s="6" t="s">
        <v>33</v>
      </c>
      <c r="B127" s="6" t="s">
        <v>33</v>
      </c>
      <c r="C127" s="6" t="s">
        <v>34</v>
      </c>
      <c r="D127" s="6" t="s">
        <v>42</v>
      </c>
      <c r="E127" s="6" t="s">
        <v>36</v>
      </c>
      <c r="F127" s="6" t="s">
        <v>118</v>
      </c>
      <c r="G127" s="6" t="s">
        <v>43</v>
      </c>
      <c r="H127" s="6" t="s">
        <v>44</v>
      </c>
      <c r="I127" s="6" t="s">
        <v>51</v>
      </c>
      <c r="J127" s="6">
        <v>2620.2200000000003</v>
      </c>
      <c r="K127" s="6">
        <v>150202.79</v>
      </c>
      <c r="L127" s="6">
        <v>0</v>
      </c>
      <c r="M127" s="6">
        <v>0</v>
      </c>
      <c r="N127" s="7">
        <v>152823.01</v>
      </c>
    </row>
    <row r="128" spans="1:17" x14ac:dyDescent="0.3">
      <c r="A128" s="6" t="s">
        <v>33</v>
      </c>
      <c r="B128" s="6" t="s">
        <v>33</v>
      </c>
      <c r="C128" s="6" t="s">
        <v>34</v>
      </c>
      <c r="D128" s="6" t="s">
        <v>42</v>
      </c>
      <c r="E128" s="6" t="s">
        <v>36</v>
      </c>
      <c r="F128" s="6" t="s">
        <v>118</v>
      </c>
      <c r="G128" s="6" t="s">
        <v>38</v>
      </c>
      <c r="H128" s="6" t="s">
        <v>39</v>
      </c>
      <c r="I128" s="6" t="s">
        <v>52</v>
      </c>
      <c r="J128" s="6">
        <v>115522.29000000001</v>
      </c>
      <c r="K128" s="6">
        <v>-168037.43</v>
      </c>
      <c r="L128" s="6">
        <v>0</v>
      </c>
      <c r="M128" s="6">
        <v>0</v>
      </c>
      <c r="N128" s="7">
        <v>-52515.14</v>
      </c>
    </row>
    <row r="129" spans="1:16" x14ac:dyDescent="0.3">
      <c r="A129" s="6" t="s">
        <v>33</v>
      </c>
      <c r="B129" s="6" t="s">
        <v>33</v>
      </c>
      <c r="C129" s="6" t="s">
        <v>34</v>
      </c>
      <c r="D129" s="6" t="s">
        <v>42</v>
      </c>
      <c r="E129" s="6" t="s">
        <v>36</v>
      </c>
      <c r="F129" s="6" t="s">
        <v>118</v>
      </c>
      <c r="G129" s="6" t="s">
        <v>43</v>
      </c>
      <c r="H129" s="6" t="s">
        <v>44</v>
      </c>
      <c r="I129" s="6" t="s">
        <v>52</v>
      </c>
      <c r="J129" s="6">
        <v>15858229.09</v>
      </c>
      <c r="K129" s="6">
        <v>-1604096.73</v>
      </c>
      <c r="L129" s="6">
        <v>0</v>
      </c>
      <c r="M129" s="6">
        <v>0</v>
      </c>
      <c r="N129" s="7">
        <v>14254132.359999999</v>
      </c>
    </row>
    <row r="130" spans="1:16" x14ac:dyDescent="0.3">
      <c r="A130" s="6" t="s">
        <v>33</v>
      </c>
      <c r="B130" s="6" t="s">
        <v>33</v>
      </c>
      <c r="C130" s="6" t="s">
        <v>34</v>
      </c>
      <c r="D130" s="6" t="s">
        <v>42</v>
      </c>
      <c r="E130" s="6" t="s">
        <v>36</v>
      </c>
      <c r="F130" s="6" t="s">
        <v>118</v>
      </c>
      <c r="G130" s="6" t="s">
        <v>38</v>
      </c>
      <c r="H130" s="6" t="s">
        <v>39</v>
      </c>
      <c r="I130" s="6" t="s">
        <v>53</v>
      </c>
      <c r="J130" s="6">
        <v>0</v>
      </c>
      <c r="K130" s="6">
        <v>0</v>
      </c>
      <c r="L130" s="6">
        <v>0</v>
      </c>
      <c r="M130" s="6">
        <v>0</v>
      </c>
      <c r="N130" s="7">
        <v>0</v>
      </c>
    </row>
    <row r="131" spans="1:16" x14ac:dyDescent="0.3">
      <c r="A131" s="6" t="s">
        <v>33</v>
      </c>
      <c r="B131" s="6" t="s">
        <v>33</v>
      </c>
      <c r="C131" s="6" t="s">
        <v>34</v>
      </c>
      <c r="D131" s="6" t="s">
        <v>42</v>
      </c>
      <c r="E131" s="6" t="s">
        <v>36</v>
      </c>
      <c r="F131" s="6" t="s">
        <v>118</v>
      </c>
      <c r="G131" s="6" t="s">
        <v>43</v>
      </c>
      <c r="H131" s="6" t="s">
        <v>44</v>
      </c>
      <c r="I131" s="6" t="s">
        <v>53</v>
      </c>
      <c r="J131" s="6">
        <v>7298.3</v>
      </c>
      <c r="K131" s="6">
        <v>0</v>
      </c>
      <c r="L131" s="6">
        <v>0</v>
      </c>
      <c r="M131" s="6">
        <v>0</v>
      </c>
      <c r="N131" s="7">
        <v>7298.3</v>
      </c>
    </row>
    <row r="132" spans="1:16" x14ac:dyDescent="0.3">
      <c r="A132" s="6" t="s">
        <v>33</v>
      </c>
      <c r="B132" s="6" t="s">
        <v>33</v>
      </c>
      <c r="C132" s="6" t="s">
        <v>34</v>
      </c>
      <c r="D132" s="6" t="s">
        <v>42</v>
      </c>
      <c r="E132" s="6" t="s">
        <v>36</v>
      </c>
      <c r="F132" s="6" t="s">
        <v>118</v>
      </c>
      <c r="G132" s="6" t="s">
        <v>38</v>
      </c>
      <c r="H132" s="6" t="s">
        <v>39</v>
      </c>
      <c r="I132" s="6" t="s">
        <v>54</v>
      </c>
      <c r="J132" s="6">
        <v>208781.5</v>
      </c>
      <c r="K132" s="6">
        <v>-208781.5</v>
      </c>
      <c r="L132" s="6">
        <v>0</v>
      </c>
      <c r="M132" s="6">
        <v>0</v>
      </c>
      <c r="N132" s="7">
        <v>0</v>
      </c>
    </row>
    <row r="133" spans="1:16" x14ac:dyDescent="0.3">
      <c r="A133" s="6" t="s">
        <v>33</v>
      </c>
      <c r="B133" s="6" t="s">
        <v>33</v>
      </c>
      <c r="C133" s="6" t="s">
        <v>34</v>
      </c>
      <c r="D133" s="6" t="s">
        <v>42</v>
      </c>
      <c r="E133" s="6" t="s">
        <v>36</v>
      </c>
      <c r="F133" s="6" t="s">
        <v>118</v>
      </c>
      <c r="G133" s="6" t="s">
        <v>43</v>
      </c>
      <c r="H133" s="6" t="s">
        <v>44</v>
      </c>
      <c r="I133" s="6" t="s">
        <v>54</v>
      </c>
      <c r="J133" s="6">
        <v>965.02</v>
      </c>
      <c r="K133" s="6">
        <v>2922.86</v>
      </c>
      <c r="L133" s="6">
        <v>0</v>
      </c>
      <c r="M133" s="6">
        <v>0</v>
      </c>
      <c r="N133" s="7">
        <v>3887.88</v>
      </c>
    </row>
    <row r="134" spans="1:16" x14ac:dyDescent="0.3">
      <c r="A134" s="6" t="s">
        <v>33</v>
      </c>
      <c r="B134" s="6" t="s">
        <v>33</v>
      </c>
      <c r="C134" s="6" t="s">
        <v>34</v>
      </c>
      <c r="D134" s="6" t="s">
        <v>42</v>
      </c>
      <c r="E134" s="6" t="s">
        <v>36</v>
      </c>
      <c r="F134" s="6" t="s">
        <v>118</v>
      </c>
      <c r="G134" s="6" t="s">
        <v>38</v>
      </c>
      <c r="H134" s="6" t="s">
        <v>39</v>
      </c>
      <c r="I134" s="6" t="s">
        <v>55</v>
      </c>
      <c r="J134" s="6">
        <v>232072.69</v>
      </c>
      <c r="K134" s="6">
        <v>-162680.57</v>
      </c>
      <c r="L134" s="6">
        <v>0</v>
      </c>
      <c r="M134" s="6">
        <v>0</v>
      </c>
      <c r="N134" s="7">
        <v>69392.12</v>
      </c>
    </row>
    <row r="135" spans="1:16" x14ac:dyDescent="0.3">
      <c r="A135" s="6" t="s">
        <v>33</v>
      </c>
      <c r="B135" s="6" t="s">
        <v>33</v>
      </c>
      <c r="C135" s="6" t="s">
        <v>34</v>
      </c>
      <c r="D135" s="6" t="s">
        <v>42</v>
      </c>
      <c r="E135" s="6" t="s">
        <v>36</v>
      </c>
      <c r="F135" s="6" t="s">
        <v>118</v>
      </c>
      <c r="G135" s="6" t="s">
        <v>43</v>
      </c>
      <c r="H135" s="6" t="s">
        <v>44</v>
      </c>
      <c r="I135" s="6" t="s">
        <v>55</v>
      </c>
      <c r="J135" s="6">
        <v>0</v>
      </c>
      <c r="K135" s="6">
        <v>60211.81</v>
      </c>
      <c r="L135" s="6">
        <v>0</v>
      </c>
      <c r="M135" s="6">
        <v>0</v>
      </c>
      <c r="N135" s="7">
        <v>60211.81</v>
      </c>
    </row>
    <row r="136" spans="1:16" x14ac:dyDescent="0.3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7"/>
      <c r="O136" s="8">
        <f>+SUM(N125:N135)</f>
        <v>22080239.009999998</v>
      </c>
      <c r="P136" s="9" t="s">
        <v>122</v>
      </c>
    </row>
    <row r="137" spans="1:16" x14ac:dyDescent="0.3">
      <c r="A137" s="6" t="s">
        <v>33</v>
      </c>
      <c r="B137" s="6" t="s">
        <v>33</v>
      </c>
      <c r="C137" s="6" t="s">
        <v>34</v>
      </c>
      <c r="D137" s="6" t="s">
        <v>45</v>
      </c>
      <c r="E137" s="6" t="s">
        <v>36</v>
      </c>
      <c r="F137" s="6" t="s">
        <v>118</v>
      </c>
      <c r="G137" s="6" t="s">
        <v>38</v>
      </c>
      <c r="H137" s="6" t="s">
        <v>39</v>
      </c>
      <c r="I137" s="6" t="s">
        <v>57</v>
      </c>
      <c r="J137" s="6">
        <v>0</v>
      </c>
      <c r="K137" s="6">
        <v>0</v>
      </c>
      <c r="L137" s="6">
        <v>0</v>
      </c>
      <c r="M137" s="6">
        <v>0</v>
      </c>
      <c r="N137" s="7">
        <v>0</v>
      </c>
    </row>
    <row r="138" spans="1:16" x14ac:dyDescent="0.3">
      <c r="A138" s="6" t="s">
        <v>33</v>
      </c>
      <c r="B138" s="6" t="s">
        <v>33</v>
      </c>
      <c r="C138" s="6" t="s">
        <v>34</v>
      </c>
      <c r="D138" s="6" t="s">
        <v>45</v>
      </c>
      <c r="E138" s="6" t="s">
        <v>36</v>
      </c>
      <c r="F138" s="6" t="s">
        <v>118</v>
      </c>
      <c r="G138" s="6" t="s">
        <v>38</v>
      </c>
      <c r="H138" s="6" t="s">
        <v>39</v>
      </c>
      <c r="I138" s="6" t="s">
        <v>58</v>
      </c>
      <c r="J138" s="6">
        <v>1196836.55</v>
      </c>
      <c r="K138" s="6">
        <v>-296089.24</v>
      </c>
      <c r="L138" s="6">
        <v>0</v>
      </c>
      <c r="M138" s="6">
        <v>0</v>
      </c>
      <c r="N138" s="7">
        <v>900747.31</v>
      </c>
    </row>
    <row r="139" spans="1:16" x14ac:dyDescent="0.3">
      <c r="A139" s="6" t="s">
        <v>33</v>
      </c>
      <c r="B139" s="6" t="s">
        <v>33</v>
      </c>
      <c r="C139" s="6" t="s">
        <v>34</v>
      </c>
      <c r="D139" s="6" t="s">
        <v>42</v>
      </c>
      <c r="E139" s="6" t="s">
        <v>36</v>
      </c>
      <c r="F139" s="6" t="s">
        <v>118</v>
      </c>
      <c r="G139" s="6" t="s">
        <v>38</v>
      </c>
      <c r="H139" s="6" t="s">
        <v>39</v>
      </c>
      <c r="I139" s="6" t="s">
        <v>59</v>
      </c>
      <c r="J139" s="6">
        <v>0</v>
      </c>
      <c r="K139" s="6">
        <v>0</v>
      </c>
      <c r="L139" s="6">
        <v>0</v>
      </c>
      <c r="M139" s="6">
        <v>0</v>
      </c>
      <c r="N139" s="7">
        <v>0</v>
      </c>
    </row>
    <row r="140" spans="1:16" x14ac:dyDescent="0.3">
      <c r="A140" s="6" t="s">
        <v>33</v>
      </c>
      <c r="B140" s="6" t="s">
        <v>33</v>
      </c>
      <c r="C140" s="6" t="s">
        <v>34</v>
      </c>
      <c r="D140" s="6" t="s">
        <v>45</v>
      </c>
      <c r="E140" s="6" t="s">
        <v>36</v>
      </c>
      <c r="F140" s="6" t="s">
        <v>118</v>
      </c>
      <c r="G140" s="6" t="s">
        <v>38</v>
      </c>
      <c r="H140" s="6" t="s">
        <v>39</v>
      </c>
      <c r="I140" s="6" t="s">
        <v>59</v>
      </c>
      <c r="J140" s="6">
        <v>2326756.5099999998</v>
      </c>
      <c r="K140" s="6">
        <v>7802.82</v>
      </c>
      <c r="L140" s="6">
        <v>0</v>
      </c>
      <c r="M140" s="6">
        <v>0</v>
      </c>
      <c r="N140" s="7">
        <v>2334559.33</v>
      </c>
    </row>
    <row r="141" spans="1:16" x14ac:dyDescent="0.3">
      <c r="A141" s="6" t="s">
        <v>33</v>
      </c>
      <c r="B141" s="6" t="s">
        <v>33</v>
      </c>
      <c r="C141" s="6" t="s">
        <v>34</v>
      </c>
      <c r="D141" s="6" t="s">
        <v>35</v>
      </c>
      <c r="E141" s="6" t="s">
        <v>36</v>
      </c>
      <c r="F141" s="6" t="s">
        <v>118</v>
      </c>
      <c r="G141" s="6" t="s">
        <v>38</v>
      </c>
      <c r="H141" s="6" t="s">
        <v>39</v>
      </c>
      <c r="I141" s="6" t="s">
        <v>62</v>
      </c>
      <c r="J141" s="6">
        <v>0</v>
      </c>
      <c r="K141" s="6">
        <v>0</v>
      </c>
      <c r="L141" s="6">
        <v>0</v>
      </c>
      <c r="M141" s="6">
        <v>0</v>
      </c>
      <c r="N141" s="7">
        <v>0</v>
      </c>
    </row>
    <row r="142" spans="1:16" x14ac:dyDescent="0.3">
      <c r="A142" s="6" t="s">
        <v>33</v>
      </c>
      <c r="B142" s="6" t="s">
        <v>33</v>
      </c>
      <c r="C142" s="6" t="s">
        <v>34</v>
      </c>
      <c r="D142" s="6" t="s">
        <v>42</v>
      </c>
      <c r="E142" s="6" t="s">
        <v>36</v>
      </c>
      <c r="F142" s="6" t="s">
        <v>118</v>
      </c>
      <c r="G142" s="6" t="s">
        <v>38</v>
      </c>
      <c r="H142" s="6" t="s">
        <v>39</v>
      </c>
      <c r="I142" s="6" t="s">
        <v>62</v>
      </c>
      <c r="J142" s="6">
        <v>0</v>
      </c>
      <c r="K142" s="6">
        <v>0</v>
      </c>
      <c r="L142" s="6">
        <v>0</v>
      </c>
      <c r="M142" s="6">
        <v>0</v>
      </c>
      <c r="N142" s="7">
        <v>0</v>
      </c>
    </row>
    <row r="143" spans="1:16" x14ac:dyDescent="0.3">
      <c r="A143" s="6" t="s">
        <v>33</v>
      </c>
      <c r="B143" s="6" t="s">
        <v>33</v>
      </c>
      <c r="C143" s="6" t="s">
        <v>34</v>
      </c>
      <c r="D143" s="6" t="s">
        <v>42</v>
      </c>
      <c r="E143" s="6" t="s">
        <v>36</v>
      </c>
      <c r="F143" s="6" t="s">
        <v>118</v>
      </c>
      <c r="G143" s="6" t="s">
        <v>43</v>
      </c>
      <c r="H143" s="6" t="s">
        <v>44</v>
      </c>
      <c r="I143" s="6" t="s">
        <v>62</v>
      </c>
      <c r="J143" s="6">
        <v>0</v>
      </c>
      <c r="K143" s="6">
        <v>0</v>
      </c>
      <c r="L143" s="6">
        <v>0</v>
      </c>
      <c r="M143" s="6">
        <v>0</v>
      </c>
      <c r="N143" s="7">
        <v>0</v>
      </c>
    </row>
    <row r="144" spans="1:16" x14ac:dyDescent="0.3">
      <c r="A144" s="6" t="s">
        <v>33</v>
      </c>
      <c r="B144" s="6" t="s">
        <v>33</v>
      </c>
      <c r="C144" s="6" t="s">
        <v>34</v>
      </c>
      <c r="D144" s="6" t="s">
        <v>45</v>
      </c>
      <c r="E144" s="6" t="s">
        <v>36</v>
      </c>
      <c r="F144" s="6" t="s">
        <v>118</v>
      </c>
      <c r="G144" s="6" t="s">
        <v>38</v>
      </c>
      <c r="H144" s="6" t="s">
        <v>39</v>
      </c>
      <c r="I144" s="6" t="s">
        <v>62</v>
      </c>
      <c r="J144" s="6">
        <v>16422468.869999999</v>
      </c>
      <c r="K144" s="6">
        <v>14364.09</v>
      </c>
      <c r="L144" s="6">
        <v>0</v>
      </c>
      <c r="M144" s="6">
        <v>0</v>
      </c>
      <c r="N144" s="7">
        <v>16436832.960000001</v>
      </c>
    </row>
    <row r="145" spans="1:16" x14ac:dyDescent="0.3">
      <c r="A145" s="6" t="s">
        <v>33</v>
      </c>
      <c r="B145" s="6" t="s">
        <v>33</v>
      </c>
      <c r="C145" s="6" t="s">
        <v>34</v>
      </c>
      <c r="D145" s="6" t="s">
        <v>45</v>
      </c>
      <c r="E145" s="6" t="s">
        <v>36</v>
      </c>
      <c r="F145" s="6" t="s">
        <v>118</v>
      </c>
      <c r="G145" s="6" t="s">
        <v>38</v>
      </c>
      <c r="H145" s="6" t="s">
        <v>39</v>
      </c>
      <c r="I145" s="6" t="s">
        <v>63</v>
      </c>
      <c r="J145" s="6">
        <v>453293.79000000004</v>
      </c>
      <c r="K145" s="6">
        <v>21088.25</v>
      </c>
      <c r="L145" s="6">
        <v>0</v>
      </c>
      <c r="M145" s="6">
        <v>0</v>
      </c>
      <c r="N145" s="7">
        <v>474382.04000000004</v>
      </c>
    </row>
    <row r="146" spans="1:16" x14ac:dyDescent="0.3">
      <c r="A146" s="6" t="s">
        <v>33</v>
      </c>
      <c r="B146" s="6" t="s">
        <v>33</v>
      </c>
      <c r="C146" s="6" t="s">
        <v>34</v>
      </c>
      <c r="D146" s="6" t="s">
        <v>45</v>
      </c>
      <c r="E146" s="6" t="s">
        <v>36</v>
      </c>
      <c r="F146" s="6" t="s">
        <v>118</v>
      </c>
      <c r="G146" s="6" t="s">
        <v>38</v>
      </c>
      <c r="H146" s="6" t="s">
        <v>39</v>
      </c>
      <c r="I146" s="6" t="s">
        <v>64</v>
      </c>
      <c r="J146" s="6">
        <v>1991953.6600000001</v>
      </c>
      <c r="K146" s="6">
        <v>-1991953.6600000001</v>
      </c>
      <c r="L146" s="6">
        <v>0</v>
      </c>
      <c r="M146" s="6">
        <v>0</v>
      </c>
      <c r="N146" s="7">
        <v>0</v>
      </c>
    </row>
    <row r="147" spans="1:16" x14ac:dyDescent="0.3">
      <c r="A147" s="6" t="s">
        <v>33</v>
      </c>
      <c r="B147" s="6" t="s">
        <v>33</v>
      </c>
      <c r="C147" s="6" t="s">
        <v>34</v>
      </c>
      <c r="D147" s="6" t="s">
        <v>45</v>
      </c>
      <c r="E147" s="6" t="s">
        <v>36</v>
      </c>
      <c r="F147" s="6" t="s">
        <v>118</v>
      </c>
      <c r="G147" s="6" t="s">
        <v>38</v>
      </c>
      <c r="H147" s="6" t="s">
        <v>39</v>
      </c>
      <c r="I147" s="6" t="s">
        <v>65</v>
      </c>
      <c r="J147" s="6">
        <v>24374489.690000001</v>
      </c>
      <c r="K147" s="6">
        <v>-1925506.02</v>
      </c>
      <c r="L147" s="6">
        <v>0</v>
      </c>
      <c r="M147" s="6">
        <v>0</v>
      </c>
      <c r="N147" s="7">
        <v>22448983.670000002</v>
      </c>
    </row>
    <row r="148" spans="1:16" x14ac:dyDescent="0.3">
      <c r="A148" s="6" t="s">
        <v>33</v>
      </c>
      <c r="B148" s="6" t="s">
        <v>33</v>
      </c>
      <c r="C148" s="6" t="s">
        <v>34</v>
      </c>
      <c r="D148" s="6" t="s">
        <v>35</v>
      </c>
      <c r="E148" s="6" t="s">
        <v>36</v>
      </c>
      <c r="F148" s="6" t="s">
        <v>118</v>
      </c>
      <c r="G148" s="6" t="s">
        <v>38</v>
      </c>
      <c r="H148" s="6" t="s">
        <v>39</v>
      </c>
      <c r="I148" s="6" t="s">
        <v>66</v>
      </c>
      <c r="J148" s="6">
        <v>0</v>
      </c>
      <c r="K148" s="6">
        <v>0</v>
      </c>
      <c r="L148" s="6">
        <v>0</v>
      </c>
      <c r="M148" s="6">
        <v>0</v>
      </c>
      <c r="N148" s="7">
        <v>0</v>
      </c>
    </row>
    <row r="149" spans="1:16" x14ac:dyDescent="0.3">
      <c r="A149" s="6" t="s">
        <v>33</v>
      </c>
      <c r="B149" s="6" t="s">
        <v>33</v>
      </c>
      <c r="C149" s="6" t="s">
        <v>34</v>
      </c>
      <c r="D149" s="6" t="s">
        <v>45</v>
      </c>
      <c r="E149" s="6" t="s">
        <v>36</v>
      </c>
      <c r="F149" s="6" t="s">
        <v>118</v>
      </c>
      <c r="G149" s="6" t="s">
        <v>38</v>
      </c>
      <c r="H149" s="6" t="s">
        <v>39</v>
      </c>
      <c r="I149" s="6" t="s">
        <v>66</v>
      </c>
      <c r="J149" s="6">
        <v>5902386.9299999997</v>
      </c>
      <c r="K149" s="6">
        <v>-1122424.53</v>
      </c>
      <c r="L149" s="6">
        <v>0</v>
      </c>
      <c r="M149" s="6">
        <v>0</v>
      </c>
      <c r="N149" s="7">
        <v>4779962.4000000004</v>
      </c>
    </row>
    <row r="150" spans="1:16" x14ac:dyDescent="0.3">
      <c r="A150" s="6" t="s">
        <v>33</v>
      </c>
      <c r="B150" s="6" t="s">
        <v>33</v>
      </c>
      <c r="C150" s="6" t="s">
        <v>34</v>
      </c>
      <c r="D150" s="6" t="s">
        <v>45</v>
      </c>
      <c r="E150" s="6" t="s">
        <v>36</v>
      </c>
      <c r="F150" s="6" t="s">
        <v>118</v>
      </c>
      <c r="G150" s="6" t="s">
        <v>38</v>
      </c>
      <c r="H150" s="6" t="s">
        <v>39</v>
      </c>
      <c r="I150" s="6" t="s">
        <v>67</v>
      </c>
      <c r="J150" s="6">
        <v>0</v>
      </c>
      <c r="K150" s="6">
        <v>0</v>
      </c>
      <c r="L150" s="6">
        <v>0</v>
      </c>
      <c r="M150" s="6">
        <v>0</v>
      </c>
      <c r="N150" s="7">
        <v>0</v>
      </c>
    </row>
    <row r="151" spans="1:16" x14ac:dyDescent="0.3">
      <c r="A151" s="6" t="s">
        <v>33</v>
      </c>
      <c r="B151" s="6" t="s">
        <v>33</v>
      </c>
      <c r="C151" s="6" t="s">
        <v>34</v>
      </c>
      <c r="D151" s="6" t="s">
        <v>45</v>
      </c>
      <c r="E151" s="6" t="s">
        <v>36</v>
      </c>
      <c r="F151" s="6" t="s">
        <v>118</v>
      </c>
      <c r="G151" s="6" t="s">
        <v>38</v>
      </c>
      <c r="H151" s="6" t="s">
        <v>39</v>
      </c>
      <c r="I151" s="6" t="s">
        <v>68</v>
      </c>
      <c r="J151" s="6">
        <v>1779555.5899999999</v>
      </c>
      <c r="K151" s="6">
        <v>-518553.27</v>
      </c>
      <c r="L151" s="6">
        <v>0</v>
      </c>
      <c r="M151" s="6">
        <v>0</v>
      </c>
      <c r="N151" s="7">
        <v>1261002.32</v>
      </c>
    </row>
    <row r="152" spans="1:16" x14ac:dyDescent="0.3">
      <c r="A152" s="6" t="s">
        <v>33</v>
      </c>
      <c r="B152" s="6" t="s">
        <v>33</v>
      </c>
      <c r="C152" s="6" t="s">
        <v>34</v>
      </c>
      <c r="D152" s="6" t="s">
        <v>45</v>
      </c>
      <c r="E152" s="6" t="s">
        <v>36</v>
      </c>
      <c r="F152" s="6" t="s">
        <v>118</v>
      </c>
      <c r="G152" s="6" t="s">
        <v>38</v>
      </c>
      <c r="H152" s="6" t="s">
        <v>39</v>
      </c>
      <c r="I152" s="6" t="s">
        <v>69</v>
      </c>
      <c r="J152" s="6">
        <v>288099.10000000003</v>
      </c>
      <c r="K152" s="6">
        <v>-9396.82</v>
      </c>
      <c r="L152" s="6">
        <v>0</v>
      </c>
      <c r="M152" s="6">
        <v>0</v>
      </c>
      <c r="N152" s="7">
        <v>278702.28000000003</v>
      </c>
    </row>
    <row r="153" spans="1:16" x14ac:dyDescent="0.3">
      <c r="A153" s="6" t="s">
        <v>33</v>
      </c>
      <c r="B153" s="6" t="s">
        <v>33</v>
      </c>
      <c r="C153" s="6" t="s">
        <v>34</v>
      </c>
      <c r="D153" s="6" t="s">
        <v>45</v>
      </c>
      <c r="E153" s="6" t="s">
        <v>36</v>
      </c>
      <c r="F153" s="6" t="s">
        <v>118</v>
      </c>
      <c r="G153" s="6" t="s">
        <v>38</v>
      </c>
      <c r="H153" s="6" t="s">
        <v>39</v>
      </c>
      <c r="I153" s="6" t="s">
        <v>71</v>
      </c>
      <c r="J153" s="6">
        <v>273828.78000000003</v>
      </c>
      <c r="K153" s="6">
        <v>-132.18</v>
      </c>
      <c r="L153" s="6">
        <v>0</v>
      </c>
      <c r="M153" s="6">
        <v>0</v>
      </c>
      <c r="N153" s="7">
        <v>273696.59999999998</v>
      </c>
    </row>
    <row r="154" spans="1:16" x14ac:dyDescent="0.3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7"/>
      <c r="O154" s="8">
        <f>+SUM(N137:N153)</f>
        <v>49188868.910000004</v>
      </c>
      <c r="P154" s="9" t="s">
        <v>123</v>
      </c>
    </row>
    <row r="155" spans="1:16" x14ac:dyDescent="0.3">
      <c r="A155" s="6" t="s">
        <v>33</v>
      </c>
      <c r="B155" s="6" t="s">
        <v>33</v>
      </c>
      <c r="C155" s="6" t="s">
        <v>34</v>
      </c>
      <c r="D155" s="6" t="s">
        <v>35</v>
      </c>
      <c r="E155" s="6" t="s">
        <v>36</v>
      </c>
      <c r="F155" s="6" t="s">
        <v>118</v>
      </c>
      <c r="G155" s="6" t="s">
        <v>38</v>
      </c>
      <c r="H155" s="6" t="s">
        <v>39</v>
      </c>
      <c r="I155" s="6" t="s">
        <v>72</v>
      </c>
      <c r="J155" s="6">
        <v>0</v>
      </c>
      <c r="K155" s="6">
        <v>0</v>
      </c>
      <c r="L155" s="6">
        <v>0</v>
      </c>
      <c r="M155" s="6">
        <v>0</v>
      </c>
      <c r="N155" s="7">
        <v>0</v>
      </c>
    </row>
    <row r="156" spans="1:16" x14ac:dyDescent="0.3">
      <c r="A156" s="6" t="s">
        <v>33</v>
      </c>
      <c r="B156" s="6" t="s">
        <v>33</v>
      </c>
      <c r="C156" s="6" t="s">
        <v>34</v>
      </c>
      <c r="D156" s="6" t="s">
        <v>35</v>
      </c>
      <c r="E156" s="6" t="s">
        <v>36</v>
      </c>
      <c r="F156" s="6" t="s">
        <v>118</v>
      </c>
      <c r="G156" s="6" t="s">
        <v>38</v>
      </c>
      <c r="H156" s="6" t="s">
        <v>39</v>
      </c>
      <c r="I156" s="6" t="s">
        <v>73</v>
      </c>
      <c r="J156" s="6">
        <v>142366.32</v>
      </c>
      <c r="K156" s="6">
        <v>0</v>
      </c>
      <c r="L156" s="6">
        <v>0</v>
      </c>
      <c r="M156" s="6">
        <v>0</v>
      </c>
      <c r="N156" s="7">
        <v>142366.32</v>
      </c>
    </row>
    <row r="157" spans="1:16" x14ac:dyDescent="0.3">
      <c r="A157" s="6" t="s">
        <v>33</v>
      </c>
      <c r="B157" s="6" t="s">
        <v>33</v>
      </c>
      <c r="C157" s="6" t="s">
        <v>34</v>
      </c>
      <c r="D157" s="6" t="s">
        <v>35</v>
      </c>
      <c r="E157" s="6" t="s">
        <v>36</v>
      </c>
      <c r="F157" s="6" t="s">
        <v>118</v>
      </c>
      <c r="G157" s="6" t="s">
        <v>38</v>
      </c>
      <c r="H157" s="6" t="s">
        <v>39</v>
      </c>
      <c r="I157" s="6" t="s">
        <v>74</v>
      </c>
      <c r="J157" s="6">
        <v>1522296.99</v>
      </c>
      <c r="K157" s="6">
        <v>217721.25</v>
      </c>
      <c r="L157" s="6">
        <v>0</v>
      </c>
      <c r="M157" s="6">
        <v>0</v>
      </c>
      <c r="N157" s="7">
        <v>1740018.24</v>
      </c>
    </row>
    <row r="158" spans="1:16" x14ac:dyDescent="0.3">
      <c r="A158" s="6" t="s">
        <v>33</v>
      </c>
      <c r="B158" s="6" t="s">
        <v>33</v>
      </c>
      <c r="C158" s="6" t="s">
        <v>34</v>
      </c>
      <c r="D158" s="6" t="s">
        <v>35</v>
      </c>
      <c r="E158" s="6" t="s">
        <v>36</v>
      </c>
      <c r="F158" s="6" t="s">
        <v>118</v>
      </c>
      <c r="G158" s="6" t="s">
        <v>38</v>
      </c>
      <c r="H158" s="6" t="s">
        <v>39</v>
      </c>
      <c r="I158" s="6" t="s">
        <v>75</v>
      </c>
      <c r="J158" s="6">
        <v>14811581.630000001</v>
      </c>
      <c r="K158" s="6">
        <v>-3480719.01</v>
      </c>
      <c r="L158" s="6">
        <v>0</v>
      </c>
      <c r="M158" s="6">
        <v>0</v>
      </c>
      <c r="N158" s="7">
        <v>11330862.619999999</v>
      </c>
    </row>
    <row r="159" spans="1:16" x14ac:dyDescent="0.3">
      <c r="A159" s="6" t="s">
        <v>33</v>
      </c>
      <c r="B159" s="6" t="s">
        <v>33</v>
      </c>
      <c r="C159" s="6" t="s">
        <v>34</v>
      </c>
      <c r="D159" s="6" t="s">
        <v>35</v>
      </c>
      <c r="E159" s="6" t="s">
        <v>36</v>
      </c>
      <c r="F159" s="6" t="s">
        <v>118</v>
      </c>
      <c r="G159" s="6" t="s">
        <v>38</v>
      </c>
      <c r="H159" s="6" t="s">
        <v>39</v>
      </c>
      <c r="I159" s="6" t="s">
        <v>76</v>
      </c>
      <c r="J159" s="6">
        <v>1107611.45</v>
      </c>
      <c r="K159" s="6">
        <v>177187.41</v>
      </c>
      <c r="L159" s="6">
        <v>0</v>
      </c>
      <c r="M159" s="6">
        <v>0</v>
      </c>
      <c r="N159" s="7">
        <v>1284798.8599999999</v>
      </c>
    </row>
    <row r="160" spans="1:16" x14ac:dyDescent="0.3">
      <c r="A160" s="6" t="s">
        <v>33</v>
      </c>
      <c r="B160" s="6" t="s">
        <v>33</v>
      </c>
      <c r="C160" s="6" t="s">
        <v>34</v>
      </c>
      <c r="D160" s="6" t="s">
        <v>35</v>
      </c>
      <c r="E160" s="6" t="s">
        <v>36</v>
      </c>
      <c r="F160" s="6" t="s">
        <v>118</v>
      </c>
      <c r="G160" s="6" t="s">
        <v>38</v>
      </c>
      <c r="H160" s="6" t="s">
        <v>39</v>
      </c>
      <c r="I160" s="6" t="s">
        <v>77</v>
      </c>
      <c r="J160" s="6">
        <v>18011159.039999999</v>
      </c>
      <c r="K160" s="6">
        <v>211128.77000000002</v>
      </c>
      <c r="L160" s="6">
        <v>0</v>
      </c>
      <c r="M160" s="6">
        <v>0</v>
      </c>
      <c r="N160" s="7">
        <v>18222287.809999999</v>
      </c>
    </row>
    <row r="161" spans="1:16" x14ac:dyDescent="0.3">
      <c r="A161" s="6" t="s">
        <v>33</v>
      </c>
      <c r="B161" s="6" t="s">
        <v>33</v>
      </c>
      <c r="C161" s="6" t="s">
        <v>34</v>
      </c>
      <c r="D161" s="6" t="s">
        <v>35</v>
      </c>
      <c r="E161" s="6" t="s">
        <v>36</v>
      </c>
      <c r="F161" s="6" t="s">
        <v>118</v>
      </c>
      <c r="G161" s="6" t="s">
        <v>124</v>
      </c>
      <c r="H161" s="6" t="s">
        <v>125</v>
      </c>
      <c r="I161" s="6" t="s">
        <v>77</v>
      </c>
      <c r="J161" s="6">
        <v>0</v>
      </c>
      <c r="K161" s="6">
        <v>0</v>
      </c>
      <c r="L161" s="6">
        <v>0</v>
      </c>
      <c r="M161" s="6">
        <v>0</v>
      </c>
      <c r="N161" s="7">
        <v>0</v>
      </c>
    </row>
    <row r="162" spans="1:16" x14ac:dyDescent="0.3">
      <c r="A162" s="6" t="s">
        <v>33</v>
      </c>
      <c r="B162" s="6" t="s">
        <v>33</v>
      </c>
      <c r="C162" s="6" t="s">
        <v>34</v>
      </c>
      <c r="D162" s="6" t="s">
        <v>45</v>
      </c>
      <c r="E162" s="6" t="s">
        <v>36</v>
      </c>
      <c r="F162" s="6" t="s">
        <v>118</v>
      </c>
      <c r="G162" s="6" t="s">
        <v>38</v>
      </c>
      <c r="H162" s="6" t="s">
        <v>39</v>
      </c>
      <c r="I162" s="6" t="s">
        <v>77</v>
      </c>
      <c r="J162" s="6">
        <v>0</v>
      </c>
      <c r="K162" s="6">
        <v>0</v>
      </c>
      <c r="L162" s="6">
        <v>0</v>
      </c>
      <c r="M162" s="6">
        <v>0</v>
      </c>
      <c r="N162" s="7">
        <v>0</v>
      </c>
    </row>
    <row r="163" spans="1:16" x14ac:dyDescent="0.3">
      <c r="A163" s="6" t="s">
        <v>33</v>
      </c>
      <c r="B163" s="6" t="s">
        <v>33</v>
      </c>
      <c r="C163" s="6" t="s">
        <v>34</v>
      </c>
      <c r="D163" s="6" t="s">
        <v>35</v>
      </c>
      <c r="E163" s="6" t="s">
        <v>36</v>
      </c>
      <c r="F163" s="6" t="s">
        <v>118</v>
      </c>
      <c r="G163" s="6" t="s">
        <v>38</v>
      </c>
      <c r="H163" s="6" t="s">
        <v>39</v>
      </c>
      <c r="I163" s="6" t="s">
        <v>78</v>
      </c>
      <c r="J163" s="6">
        <v>9931424.3100000005</v>
      </c>
      <c r="K163" s="6">
        <v>-180492.23</v>
      </c>
      <c r="L163" s="6">
        <v>0</v>
      </c>
      <c r="M163" s="6">
        <v>0</v>
      </c>
      <c r="N163" s="7">
        <v>9750932.0800000001</v>
      </c>
    </row>
    <row r="164" spans="1:16" x14ac:dyDescent="0.3">
      <c r="A164" s="6" t="s">
        <v>33</v>
      </c>
      <c r="B164" s="6" t="s">
        <v>33</v>
      </c>
      <c r="C164" s="6" t="s">
        <v>34</v>
      </c>
      <c r="D164" s="6" t="s">
        <v>35</v>
      </c>
      <c r="E164" s="6" t="s">
        <v>36</v>
      </c>
      <c r="F164" s="6" t="s">
        <v>118</v>
      </c>
      <c r="G164" s="6" t="s">
        <v>38</v>
      </c>
      <c r="H164" s="6" t="s">
        <v>39</v>
      </c>
      <c r="I164" s="6" t="s">
        <v>79</v>
      </c>
      <c r="J164" s="6">
        <v>87661.23</v>
      </c>
      <c r="K164" s="6">
        <v>-6813.37</v>
      </c>
      <c r="L164" s="6">
        <v>0</v>
      </c>
      <c r="M164" s="6">
        <v>0</v>
      </c>
      <c r="N164" s="7">
        <v>80847.86</v>
      </c>
    </row>
    <row r="165" spans="1:16" x14ac:dyDescent="0.3">
      <c r="A165" s="6" t="s">
        <v>33</v>
      </c>
      <c r="B165" s="6" t="s">
        <v>33</v>
      </c>
      <c r="C165" s="6" t="s">
        <v>34</v>
      </c>
      <c r="D165" s="6" t="s">
        <v>35</v>
      </c>
      <c r="E165" s="6" t="s">
        <v>36</v>
      </c>
      <c r="F165" s="6" t="s">
        <v>118</v>
      </c>
      <c r="G165" s="6" t="s">
        <v>38</v>
      </c>
      <c r="H165" s="6" t="s">
        <v>39</v>
      </c>
      <c r="I165" s="6" t="s">
        <v>80</v>
      </c>
      <c r="J165" s="6">
        <v>206450.2</v>
      </c>
      <c r="K165" s="6">
        <v>2719.64</v>
      </c>
      <c r="L165" s="6">
        <v>0</v>
      </c>
      <c r="M165" s="6">
        <v>0</v>
      </c>
      <c r="N165" s="7">
        <v>209169.84</v>
      </c>
    </row>
    <row r="166" spans="1:16" x14ac:dyDescent="0.3">
      <c r="A166" s="6" t="s">
        <v>33</v>
      </c>
      <c r="B166" s="6" t="s">
        <v>33</v>
      </c>
      <c r="C166" s="6" t="s">
        <v>34</v>
      </c>
      <c r="D166" s="6" t="s">
        <v>35</v>
      </c>
      <c r="E166" s="6" t="s">
        <v>36</v>
      </c>
      <c r="F166" s="6" t="s">
        <v>118</v>
      </c>
      <c r="G166" s="6" t="s">
        <v>38</v>
      </c>
      <c r="H166" s="6" t="s">
        <v>39</v>
      </c>
      <c r="I166" s="6" t="s">
        <v>81</v>
      </c>
      <c r="J166" s="6">
        <v>1052587.18</v>
      </c>
      <c r="K166" s="6">
        <v>169282.47</v>
      </c>
      <c r="L166" s="6">
        <v>0</v>
      </c>
      <c r="M166" s="6">
        <v>0</v>
      </c>
      <c r="N166" s="7">
        <v>1221869.6499999999</v>
      </c>
    </row>
    <row r="167" spans="1:16" x14ac:dyDescent="0.3">
      <c r="A167" s="6" t="s">
        <v>33</v>
      </c>
      <c r="B167" s="6" t="s">
        <v>33</v>
      </c>
      <c r="C167" s="6" t="s">
        <v>34</v>
      </c>
      <c r="D167" s="6" t="s">
        <v>35</v>
      </c>
      <c r="E167" s="6" t="s">
        <v>36</v>
      </c>
      <c r="F167" s="6" t="s">
        <v>118</v>
      </c>
      <c r="G167" s="6" t="s">
        <v>38</v>
      </c>
      <c r="H167" s="6" t="s">
        <v>39</v>
      </c>
      <c r="I167" s="6" t="s">
        <v>82</v>
      </c>
      <c r="J167" s="6">
        <v>819872.08000000007</v>
      </c>
      <c r="K167" s="6">
        <v>-400505.34</v>
      </c>
      <c r="L167" s="6">
        <v>0</v>
      </c>
      <c r="M167" s="6">
        <v>0</v>
      </c>
      <c r="N167" s="7">
        <v>419366.74</v>
      </c>
    </row>
    <row r="168" spans="1:16" x14ac:dyDescent="0.3">
      <c r="A168" s="6" t="s">
        <v>33</v>
      </c>
      <c r="B168" s="6" t="s">
        <v>33</v>
      </c>
      <c r="C168" s="6" t="s">
        <v>34</v>
      </c>
      <c r="D168" s="6" t="s">
        <v>35</v>
      </c>
      <c r="E168" s="6" t="s">
        <v>36</v>
      </c>
      <c r="F168" s="6" t="s">
        <v>118</v>
      </c>
      <c r="G168" s="6" t="s">
        <v>38</v>
      </c>
      <c r="H168" s="6" t="s">
        <v>39</v>
      </c>
      <c r="I168" s="6" t="s">
        <v>83</v>
      </c>
      <c r="J168" s="6">
        <v>35988.050000000003</v>
      </c>
      <c r="K168" s="6">
        <v>451.69</v>
      </c>
      <c r="L168" s="6">
        <v>0</v>
      </c>
      <c r="M168" s="6">
        <v>0</v>
      </c>
      <c r="N168" s="7">
        <v>36439.74</v>
      </c>
    </row>
    <row r="169" spans="1:16" x14ac:dyDescent="0.3">
      <c r="A169" s="6" t="s">
        <v>33</v>
      </c>
      <c r="B169" s="6" t="s">
        <v>33</v>
      </c>
      <c r="C169" s="6" t="s">
        <v>34</v>
      </c>
      <c r="D169" s="6" t="s">
        <v>35</v>
      </c>
      <c r="E169" s="6" t="s">
        <v>36</v>
      </c>
      <c r="F169" s="6" t="s">
        <v>118</v>
      </c>
      <c r="G169" s="6" t="s">
        <v>38</v>
      </c>
      <c r="H169" s="6" t="s">
        <v>39</v>
      </c>
      <c r="I169" s="6" t="s">
        <v>84</v>
      </c>
      <c r="J169" s="6">
        <v>379209.08</v>
      </c>
      <c r="K169" s="6">
        <v>-286072.87</v>
      </c>
      <c r="L169" s="6">
        <v>0</v>
      </c>
      <c r="M169" s="6">
        <v>0</v>
      </c>
      <c r="N169" s="7">
        <v>93136.21</v>
      </c>
    </row>
    <row r="170" spans="1:16" x14ac:dyDescent="0.3">
      <c r="A170" s="6" t="s">
        <v>33</v>
      </c>
      <c r="B170" s="6" t="s">
        <v>33</v>
      </c>
      <c r="C170" s="6" t="s">
        <v>34</v>
      </c>
      <c r="D170" s="6" t="s">
        <v>35</v>
      </c>
      <c r="E170" s="6" t="s">
        <v>36</v>
      </c>
      <c r="F170" s="6" t="s">
        <v>118</v>
      </c>
      <c r="G170" s="6" t="s">
        <v>38</v>
      </c>
      <c r="H170" s="6" t="s">
        <v>39</v>
      </c>
      <c r="I170" s="6" t="s">
        <v>85</v>
      </c>
      <c r="J170" s="6">
        <v>93278.84</v>
      </c>
      <c r="K170" s="6">
        <v>-55896.85</v>
      </c>
      <c r="L170" s="6">
        <v>0</v>
      </c>
      <c r="M170" s="6">
        <v>0</v>
      </c>
      <c r="N170" s="7">
        <v>37381.99</v>
      </c>
    </row>
    <row r="171" spans="1:16" x14ac:dyDescent="0.3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7"/>
      <c r="O171" s="8">
        <f>+SUM(N155:N170)</f>
        <v>44569477.960000008</v>
      </c>
      <c r="P171" s="9" t="s">
        <v>96</v>
      </c>
    </row>
    <row r="172" spans="1:16" x14ac:dyDescent="0.3">
      <c r="A172" s="6" t="s">
        <v>33</v>
      </c>
      <c r="B172" s="6" t="s">
        <v>33</v>
      </c>
      <c r="C172" s="6" t="s">
        <v>34</v>
      </c>
      <c r="D172" s="6" t="s">
        <v>35</v>
      </c>
      <c r="E172" s="6" t="s">
        <v>36</v>
      </c>
      <c r="F172" s="6" t="s">
        <v>118</v>
      </c>
      <c r="G172" s="6" t="s">
        <v>38</v>
      </c>
      <c r="H172" s="6" t="s">
        <v>39</v>
      </c>
      <c r="I172" s="6" t="s">
        <v>86</v>
      </c>
      <c r="J172" s="6">
        <v>0</v>
      </c>
      <c r="K172" s="6">
        <v>0</v>
      </c>
      <c r="L172" s="6">
        <v>0</v>
      </c>
      <c r="M172" s="6">
        <v>0</v>
      </c>
      <c r="N172" s="7">
        <v>0</v>
      </c>
    </row>
    <row r="173" spans="1:16" x14ac:dyDescent="0.3">
      <c r="A173" s="6" t="s">
        <v>33</v>
      </c>
      <c r="B173" s="6" t="s">
        <v>33</v>
      </c>
      <c r="C173" s="6" t="s">
        <v>34</v>
      </c>
      <c r="D173" s="6" t="s">
        <v>35</v>
      </c>
      <c r="E173" s="6" t="s">
        <v>36</v>
      </c>
      <c r="F173" s="6" t="s">
        <v>118</v>
      </c>
      <c r="G173" s="6" t="s">
        <v>38</v>
      </c>
      <c r="H173" s="6" t="s">
        <v>39</v>
      </c>
      <c r="I173" s="6" t="s">
        <v>87</v>
      </c>
      <c r="J173" s="6">
        <v>0</v>
      </c>
      <c r="K173" s="6">
        <v>0</v>
      </c>
      <c r="L173" s="6">
        <v>0</v>
      </c>
      <c r="M173" s="6">
        <v>0</v>
      </c>
      <c r="N173" s="7">
        <v>0</v>
      </c>
    </row>
    <row r="174" spans="1:16" x14ac:dyDescent="0.3">
      <c r="A174" s="6" t="s">
        <v>33</v>
      </c>
      <c r="B174" s="6" t="s">
        <v>33</v>
      </c>
      <c r="C174" s="6" t="s">
        <v>34</v>
      </c>
      <c r="D174" s="6" t="s">
        <v>35</v>
      </c>
      <c r="E174" s="6" t="s">
        <v>36</v>
      </c>
      <c r="F174" s="6" t="s">
        <v>118</v>
      </c>
      <c r="G174" s="6" t="s">
        <v>38</v>
      </c>
      <c r="H174" s="6" t="s">
        <v>39</v>
      </c>
      <c r="I174" s="6" t="s">
        <v>89</v>
      </c>
      <c r="J174" s="6">
        <v>1176964.57</v>
      </c>
      <c r="K174" s="6">
        <v>767393.1</v>
      </c>
      <c r="L174" s="6">
        <v>0</v>
      </c>
      <c r="M174" s="6">
        <v>0</v>
      </c>
      <c r="N174" s="7">
        <v>1944357.67</v>
      </c>
    </row>
    <row r="175" spans="1:16" x14ac:dyDescent="0.3">
      <c r="A175" s="6" t="s">
        <v>33</v>
      </c>
      <c r="B175" s="6" t="s">
        <v>33</v>
      </c>
      <c r="C175" s="6" t="s">
        <v>34</v>
      </c>
      <c r="D175" s="6" t="s">
        <v>42</v>
      </c>
      <c r="E175" s="6" t="s">
        <v>36</v>
      </c>
      <c r="F175" s="6" t="s">
        <v>118</v>
      </c>
      <c r="G175" s="6" t="s">
        <v>38</v>
      </c>
      <c r="H175" s="6" t="s">
        <v>39</v>
      </c>
      <c r="I175" s="6" t="s">
        <v>89</v>
      </c>
      <c r="J175" s="6">
        <v>0</v>
      </c>
      <c r="K175" s="6">
        <v>0</v>
      </c>
      <c r="L175" s="6">
        <v>0</v>
      </c>
      <c r="M175" s="6">
        <v>0</v>
      </c>
      <c r="N175" s="7">
        <v>0</v>
      </c>
    </row>
    <row r="176" spans="1:16" x14ac:dyDescent="0.3">
      <c r="A176" s="6" t="s">
        <v>33</v>
      </c>
      <c r="B176" s="6" t="s">
        <v>33</v>
      </c>
      <c r="C176" s="6" t="s">
        <v>34</v>
      </c>
      <c r="D176" s="6" t="s">
        <v>45</v>
      </c>
      <c r="E176" s="6" t="s">
        <v>36</v>
      </c>
      <c r="F176" s="6" t="s">
        <v>118</v>
      </c>
      <c r="G176" s="6" t="s">
        <v>38</v>
      </c>
      <c r="H176" s="6" t="s">
        <v>39</v>
      </c>
      <c r="I176" s="6" t="s">
        <v>89</v>
      </c>
      <c r="J176" s="6">
        <v>16002.52</v>
      </c>
      <c r="K176" s="6">
        <v>0</v>
      </c>
      <c r="L176" s="6">
        <v>0</v>
      </c>
      <c r="M176" s="6">
        <v>0</v>
      </c>
      <c r="N176" s="7">
        <v>16002.52</v>
      </c>
    </row>
    <row r="177" spans="1:14" x14ac:dyDescent="0.3">
      <c r="A177" s="6" t="s">
        <v>33</v>
      </c>
      <c r="B177" s="6" t="s">
        <v>33</v>
      </c>
      <c r="C177" s="6" t="s">
        <v>34</v>
      </c>
      <c r="D177" s="6" t="s">
        <v>35</v>
      </c>
      <c r="E177" s="6" t="s">
        <v>36</v>
      </c>
      <c r="F177" s="6" t="s">
        <v>118</v>
      </c>
      <c r="G177" s="6" t="s">
        <v>38</v>
      </c>
      <c r="H177" s="6" t="s">
        <v>39</v>
      </c>
      <c r="I177" s="6" t="s">
        <v>91</v>
      </c>
      <c r="J177" s="6">
        <v>443626.49</v>
      </c>
      <c r="K177" s="6">
        <v>91003.87</v>
      </c>
      <c r="L177" s="6">
        <v>0</v>
      </c>
      <c r="M177" s="6">
        <v>0</v>
      </c>
      <c r="N177" s="7">
        <v>534630.36</v>
      </c>
    </row>
    <row r="178" spans="1:14" x14ac:dyDescent="0.3">
      <c r="A178" s="6" t="s">
        <v>33</v>
      </c>
      <c r="B178" s="6" t="s">
        <v>33</v>
      </c>
      <c r="C178" s="6" t="s">
        <v>34</v>
      </c>
      <c r="D178" s="6" t="s">
        <v>42</v>
      </c>
      <c r="E178" s="6" t="s">
        <v>36</v>
      </c>
      <c r="F178" s="6" t="s">
        <v>118</v>
      </c>
      <c r="G178" s="6" t="s">
        <v>38</v>
      </c>
      <c r="H178" s="6" t="s">
        <v>39</v>
      </c>
      <c r="I178" s="6" t="s">
        <v>91</v>
      </c>
      <c r="J178" s="6">
        <v>0</v>
      </c>
      <c r="K178" s="6">
        <v>0</v>
      </c>
      <c r="L178" s="6">
        <v>0</v>
      </c>
      <c r="M178" s="6">
        <v>0</v>
      </c>
      <c r="N178" s="7">
        <v>0</v>
      </c>
    </row>
    <row r="179" spans="1:14" x14ac:dyDescent="0.3">
      <c r="A179" s="6" t="s">
        <v>33</v>
      </c>
      <c r="B179" s="6" t="s">
        <v>33</v>
      </c>
      <c r="C179" s="6" t="s">
        <v>34</v>
      </c>
      <c r="D179" s="6" t="s">
        <v>45</v>
      </c>
      <c r="E179" s="6" t="s">
        <v>36</v>
      </c>
      <c r="F179" s="6" t="s">
        <v>118</v>
      </c>
      <c r="G179" s="6" t="s">
        <v>38</v>
      </c>
      <c r="H179" s="6" t="s">
        <v>39</v>
      </c>
      <c r="I179" s="6" t="s">
        <v>91</v>
      </c>
      <c r="J179" s="6">
        <v>6544.25</v>
      </c>
      <c r="K179" s="6">
        <v>-6544.25</v>
      </c>
      <c r="L179" s="6">
        <v>0</v>
      </c>
      <c r="M179" s="6">
        <v>0</v>
      </c>
      <c r="N179" s="7">
        <v>0</v>
      </c>
    </row>
    <row r="180" spans="1:14" x14ac:dyDescent="0.3">
      <c r="A180" s="6" t="s">
        <v>33</v>
      </c>
      <c r="B180" s="6" t="s">
        <v>33</v>
      </c>
      <c r="C180" s="6" t="s">
        <v>34</v>
      </c>
      <c r="D180" s="6" t="s">
        <v>35</v>
      </c>
      <c r="E180" s="6" t="s">
        <v>36</v>
      </c>
      <c r="F180" s="6" t="s">
        <v>118</v>
      </c>
      <c r="G180" s="6" t="s">
        <v>38</v>
      </c>
      <c r="H180" s="6" t="s">
        <v>39</v>
      </c>
      <c r="I180" s="6" t="s">
        <v>93</v>
      </c>
      <c r="J180" s="6">
        <v>0</v>
      </c>
      <c r="K180" s="6">
        <v>0</v>
      </c>
      <c r="L180" s="6">
        <v>0</v>
      </c>
      <c r="M180" s="6">
        <v>0</v>
      </c>
      <c r="N180" s="7">
        <v>0</v>
      </c>
    </row>
    <row r="181" spans="1:14" x14ac:dyDescent="0.3">
      <c r="A181" s="6" t="s">
        <v>33</v>
      </c>
      <c r="B181" s="6" t="s">
        <v>33</v>
      </c>
      <c r="C181" s="6" t="s">
        <v>34</v>
      </c>
      <c r="D181" s="6" t="s">
        <v>35</v>
      </c>
      <c r="E181" s="6" t="s">
        <v>36</v>
      </c>
      <c r="F181" s="6" t="s">
        <v>118</v>
      </c>
      <c r="G181" s="6" t="s">
        <v>38</v>
      </c>
      <c r="H181" s="6" t="s">
        <v>39</v>
      </c>
      <c r="I181" s="6" t="s">
        <v>94</v>
      </c>
      <c r="J181" s="6">
        <v>0</v>
      </c>
      <c r="K181" s="6">
        <v>16532.2</v>
      </c>
      <c r="L181" s="6">
        <v>0</v>
      </c>
      <c r="M181" s="6">
        <v>0</v>
      </c>
      <c r="N181" s="7">
        <v>16532.2</v>
      </c>
    </row>
    <row r="182" spans="1:14" x14ac:dyDescent="0.3">
      <c r="A182" s="6" t="s">
        <v>33</v>
      </c>
      <c r="B182" s="6" t="s">
        <v>33</v>
      </c>
      <c r="C182" s="6" t="s">
        <v>34</v>
      </c>
      <c r="D182" s="6" t="s">
        <v>42</v>
      </c>
      <c r="E182" s="6" t="s">
        <v>36</v>
      </c>
      <c r="F182" s="6" t="s">
        <v>118</v>
      </c>
      <c r="G182" s="6" t="s">
        <v>38</v>
      </c>
      <c r="H182" s="6" t="s">
        <v>39</v>
      </c>
      <c r="I182" s="6" t="s">
        <v>94</v>
      </c>
      <c r="J182" s="6">
        <v>0</v>
      </c>
      <c r="K182" s="6">
        <v>0</v>
      </c>
      <c r="L182" s="6">
        <v>0</v>
      </c>
      <c r="M182" s="6">
        <v>0</v>
      </c>
      <c r="N182" s="7">
        <v>0</v>
      </c>
    </row>
    <row r="183" spans="1:14" x14ac:dyDescent="0.3">
      <c r="A183" s="6" t="s">
        <v>33</v>
      </c>
      <c r="B183" s="6" t="s">
        <v>33</v>
      </c>
      <c r="C183" s="6" t="s">
        <v>34</v>
      </c>
      <c r="D183" s="6" t="s">
        <v>42</v>
      </c>
      <c r="E183" s="6" t="s">
        <v>36</v>
      </c>
      <c r="F183" s="6" t="s">
        <v>118</v>
      </c>
      <c r="G183" s="6" t="s">
        <v>43</v>
      </c>
      <c r="H183" s="6" t="s">
        <v>44</v>
      </c>
      <c r="I183" s="6" t="s">
        <v>94</v>
      </c>
      <c r="J183" s="6">
        <v>0</v>
      </c>
      <c r="K183" s="6">
        <v>0</v>
      </c>
      <c r="L183" s="6">
        <v>0</v>
      </c>
      <c r="M183" s="6">
        <v>0</v>
      </c>
      <c r="N183" s="7">
        <v>0</v>
      </c>
    </row>
    <row r="184" spans="1:14" x14ac:dyDescent="0.3">
      <c r="A184" s="6" t="s">
        <v>33</v>
      </c>
      <c r="B184" s="6" t="s">
        <v>33</v>
      </c>
      <c r="C184" s="6" t="s">
        <v>34</v>
      </c>
      <c r="D184" s="6" t="s">
        <v>45</v>
      </c>
      <c r="E184" s="6" t="s">
        <v>36</v>
      </c>
      <c r="F184" s="6" t="s">
        <v>118</v>
      </c>
      <c r="G184" s="6" t="s">
        <v>38</v>
      </c>
      <c r="H184" s="6" t="s">
        <v>39</v>
      </c>
      <c r="I184" s="6" t="s">
        <v>94</v>
      </c>
      <c r="J184" s="6">
        <v>0</v>
      </c>
      <c r="K184" s="6">
        <v>0</v>
      </c>
      <c r="L184" s="6">
        <v>0</v>
      </c>
      <c r="M184" s="6">
        <v>0</v>
      </c>
      <c r="N184" s="7">
        <v>0</v>
      </c>
    </row>
    <row r="185" spans="1:14" x14ac:dyDescent="0.3">
      <c r="A185" s="6" t="s">
        <v>33</v>
      </c>
      <c r="B185" s="6" t="s">
        <v>33</v>
      </c>
      <c r="C185" s="6" t="s">
        <v>34</v>
      </c>
      <c r="D185" s="6" t="s">
        <v>35</v>
      </c>
      <c r="E185" s="6" t="s">
        <v>36</v>
      </c>
      <c r="F185" s="6" t="s">
        <v>118</v>
      </c>
      <c r="G185" s="6" t="s">
        <v>38</v>
      </c>
      <c r="H185" s="6" t="s">
        <v>39</v>
      </c>
      <c r="I185" s="6" t="s">
        <v>95</v>
      </c>
      <c r="J185" s="6">
        <v>205493.81</v>
      </c>
      <c r="K185" s="6">
        <v>118906.84</v>
      </c>
      <c r="L185" s="6">
        <v>0</v>
      </c>
      <c r="M185" s="6">
        <v>0</v>
      </c>
      <c r="N185" s="7">
        <v>324400.65000000002</v>
      </c>
    </row>
    <row r="186" spans="1:14" x14ac:dyDescent="0.3">
      <c r="A186" s="6" t="s">
        <v>33</v>
      </c>
      <c r="B186" s="6" t="s">
        <v>33</v>
      </c>
      <c r="C186" s="6" t="s">
        <v>34</v>
      </c>
      <c r="D186" s="6" t="s">
        <v>45</v>
      </c>
      <c r="E186" s="6" t="s">
        <v>36</v>
      </c>
      <c r="F186" s="6" t="s">
        <v>118</v>
      </c>
      <c r="G186" s="6" t="s">
        <v>38</v>
      </c>
      <c r="H186" s="6" t="s">
        <v>39</v>
      </c>
      <c r="I186" s="6" t="s">
        <v>95</v>
      </c>
      <c r="J186" s="6">
        <v>21477.5</v>
      </c>
      <c r="K186" s="6">
        <v>0</v>
      </c>
      <c r="L186" s="6">
        <v>0</v>
      </c>
      <c r="M186" s="6">
        <v>0</v>
      </c>
      <c r="N186" s="7">
        <v>21477.5</v>
      </c>
    </row>
    <row r="187" spans="1:14" x14ac:dyDescent="0.3">
      <c r="A187" s="6" t="s">
        <v>33</v>
      </c>
      <c r="B187" s="6" t="s">
        <v>33</v>
      </c>
      <c r="C187" s="6" t="s">
        <v>34</v>
      </c>
      <c r="D187" s="6" t="s">
        <v>35</v>
      </c>
      <c r="E187" s="6" t="s">
        <v>36</v>
      </c>
      <c r="F187" s="6" t="s">
        <v>118</v>
      </c>
      <c r="G187" s="6" t="s">
        <v>38</v>
      </c>
      <c r="H187" s="6" t="s">
        <v>39</v>
      </c>
      <c r="I187" s="6" t="s">
        <v>97</v>
      </c>
      <c r="J187" s="6">
        <v>0</v>
      </c>
      <c r="K187" s="6">
        <v>0</v>
      </c>
      <c r="L187" s="6">
        <v>0</v>
      </c>
      <c r="M187" s="6">
        <v>0</v>
      </c>
      <c r="N187" s="7">
        <v>0</v>
      </c>
    </row>
    <row r="188" spans="1:14" x14ac:dyDescent="0.3">
      <c r="A188" s="6" t="s">
        <v>33</v>
      </c>
      <c r="B188" s="6" t="s">
        <v>33</v>
      </c>
      <c r="C188" s="6" t="s">
        <v>34</v>
      </c>
      <c r="D188" s="6" t="s">
        <v>42</v>
      </c>
      <c r="E188" s="6" t="s">
        <v>36</v>
      </c>
      <c r="F188" s="6" t="s">
        <v>118</v>
      </c>
      <c r="G188" s="6" t="s">
        <v>38</v>
      </c>
      <c r="H188" s="6" t="s">
        <v>39</v>
      </c>
      <c r="I188" s="6" t="s">
        <v>97</v>
      </c>
      <c r="J188" s="6">
        <v>0</v>
      </c>
      <c r="K188" s="6">
        <v>0</v>
      </c>
      <c r="L188" s="6">
        <v>0</v>
      </c>
      <c r="M188" s="6">
        <v>0</v>
      </c>
      <c r="N188" s="7">
        <v>0</v>
      </c>
    </row>
    <row r="189" spans="1:14" x14ac:dyDescent="0.3">
      <c r="A189" s="6" t="s">
        <v>33</v>
      </c>
      <c r="B189" s="6" t="s">
        <v>33</v>
      </c>
      <c r="C189" s="6" t="s">
        <v>34</v>
      </c>
      <c r="D189" s="6" t="s">
        <v>45</v>
      </c>
      <c r="E189" s="6" t="s">
        <v>36</v>
      </c>
      <c r="F189" s="6" t="s">
        <v>118</v>
      </c>
      <c r="G189" s="6" t="s">
        <v>38</v>
      </c>
      <c r="H189" s="6" t="s">
        <v>39</v>
      </c>
      <c r="I189" s="6" t="s">
        <v>97</v>
      </c>
      <c r="J189" s="6">
        <v>0</v>
      </c>
      <c r="K189" s="6">
        <v>0</v>
      </c>
      <c r="L189" s="6">
        <v>0</v>
      </c>
      <c r="M189" s="6">
        <v>0</v>
      </c>
      <c r="N189" s="7">
        <v>0</v>
      </c>
    </row>
    <row r="190" spans="1:14" x14ac:dyDescent="0.3">
      <c r="A190" s="6" t="s">
        <v>33</v>
      </c>
      <c r="B190" s="6" t="s">
        <v>33</v>
      </c>
      <c r="C190" s="6" t="s">
        <v>34</v>
      </c>
      <c r="D190" s="6" t="s">
        <v>35</v>
      </c>
      <c r="E190" s="6" t="s">
        <v>36</v>
      </c>
      <c r="F190" s="6" t="s">
        <v>118</v>
      </c>
      <c r="G190" s="6" t="s">
        <v>38</v>
      </c>
      <c r="H190" s="6" t="s">
        <v>39</v>
      </c>
      <c r="I190" s="6" t="s">
        <v>99</v>
      </c>
      <c r="J190" s="6">
        <v>658893.18000000005</v>
      </c>
      <c r="K190" s="6">
        <v>-39707.78</v>
      </c>
      <c r="L190" s="6">
        <v>0</v>
      </c>
      <c r="M190" s="6">
        <v>0</v>
      </c>
      <c r="N190" s="7">
        <v>619185.4</v>
      </c>
    </row>
    <row r="191" spans="1:14" x14ac:dyDescent="0.3">
      <c r="A191" s="6" t="s">
        <v>33</v>
      </c>
      <c r="B191" s="6" t="s">
        <v>33</v>
      </c>
      <c r="C191" s="6" t="s">
        <v>34</v>
      </c>
      <c r="D191" s="6" t="s">
        <v>35</v>
      </c>
      <c r="E191" s="6" t="s">
        <v>36</v>
      </c>
      <c r="F191" s="6" t="s">
        <v>118</v>
      </c>
      <c r="G191" s="6" t="s">
        <v>43</v>
      </c>
      <c r="H191" s="6" t="s">
        <v>44</v>
      </c>
      <c r="I191" s="6" t="s">
        <v>99</v>
      </c>
      <c r="J191" s="6">
        <v>0</v>
      </c>
      <c r="K191" s="6">
        <v>0</v>
      </c>
      <c r="L191" s="6">
        <v>0</v>
      </c>
      <c r="M191" s="6">
        <v>0</v>
      </c>
      <c r="N191" s="7">
        <v>0</v>
      </c>
    </row>
    <row r="192" spans="1:14" x14ac:dyDescent="0.3">
      <c r="A192" s="6" t="s">
        <v>33</v>
      </c>
      <c r="B192" s="6" t="s">
        <v>33</v>
      </c>
      <c r="C192" s="6" t="s">
        <v>34</v>
      </c>
      <c r="D192" s="6" t="s">
        <v>42</v>
      </c>
      <c r="E192" s="6" t="s">
        <v>36</v>
      </c>
      <c r="F192" s="6" t="s">
        <v>118</v>
      </c>
      <c r="G192" s="6" t="s">
        <v>38</v>
      </c>
      <c r="H192" s="6" t="s">
        <v>39</v>
      </c>
      <c r="I192" s="6" t="s">
        <v>99</v>
      </c>
      <c r="J192" s="6">
        <v>0</v>
      </c>
      <c r="K192" s="6">
        <v>0</v>
      </c>
      <c r="L192" s="6">
        <v>0</v>
      </c>
      <c r="M192" s="6">
        <v>0</v>
      </c>
      <c r="N192" s="7">
        <v>0</v>
      </c>
    </row>
    <row r="193" spans="1:16" x14ac:dyDescent="0.3">
      <c r="A193" s="6" t="s">
        <v>33</v>
      </c>
      <c r="B193" s="6" t="s">
        <v>33</v>
      </c>
      <c r="C193" s="6" t="s">
        <v>34</v>
      </c>
      <c r="D193" s="6" t="s">
        <v>42</v>
      </c>
      <c r="E193" s="6" t="s">
        <v>36</v>
      </c>
      <c r="F193" s="6" t="s">
        <v>118</v>
      </c>
      <c r="G193" s="6" t="s">
        <v>43</v>
      </c>
      <c r="H193" s="6" t="s">
        <v>44</v>
      </c>
      <c r="I193" s="6" t="s">
        <v>99</v>
      </c>
      <c r="J193" s="6">
        <v>0</v>
      </c>
      <c r="K193" s="6">
        <v>0</v>
      </c>
      <c r="L193" s="6">
        <v>0</v>
      </c>
      <c r="M193" s="6">
        <v>0</v>
      </c>
      <c r="N193" s="7">
        <v>0</v>
      </c>
    </row>
    <row r="194" spans="1:16" x14ac:dyDescent="0.3">
      <c r="A194" s="6" t="s">
        <v>33</v>
      </c>
      <c r="B194" s="6" t="s">
        <v>33</v>
      </c>
      <c r="C194" s="6" t="s">
        <v>34</v>
      </c>
      <c r="D194" s="6" t="s">
        <v>45</v>
      </c>
      <c r="E194" s="6" t="s">
        <v>36</v>
      </c>
      <c r="F194" s="6" t="s">
        <v>118</v>
      </c>
      <c r="G194" s="6" t="s">
        <v>38</v>
      </c>
      <c r="H194" s="6" t="s">
        <v>39</v>
      </c>
      <c r="I194" s="6" t="s">
        <v>99</v>
      </c>
      <c r="J194" s="6">
        <v>105082.48</v>
      </c>
      <c r="K194" s="6">
        <v>-17061.310000000001</v>
      </c>
      <c r="L194" s="6">
        <v>0</v>
      </c>
      <c r="M194" s="6">
        <v>0</v>
      </c>
      <c r="N194" s="7">
        <v>88021.17</v>
      </c>
    </row>
    <row r="195" spans="1:16" x14ac:dyDescent="0.3">
      <c r="A195" s="6" t="s">
        <v>33</v>
      </c>
      <c r="B195" s="6" t="s">
        <v>33</v>
      </c>
      <c r="C195" s="6" t="s">
        <v>34</v>
      </c>
      <c r="D195" s="6" t="s">
        <v>35</v>
      </c>
      <c r="E195" s="6" t="s">
        <v>36</v>
      </c>
      <c r="F195" s="6" t="s">
        <v>118</v>
      </c>
      <c r="G195" s="6" t="s">
        <v>38</v>
      </c>
      <c r="H195" s="6" t="s">
        <v>39</v>
      </c>
      <c r="I195" s="6" t="s">
        <v>100</v>
      </c>
      <c r="J195" s="6">
        <v>66198.62</v>
      </c>
      <c r="K195" s="6">
        <v>-973.17000000000007</v>
      </c>
      <c r="L195" s="6">
        <v>0</v>
      </c>
      <c r="M195" s="6">
        <v>0</v>
      </c>
      <c r="N195" s="7">
        <v>65225.450000000004</v>
      </c>
    </row>
    <row r="196" spans="1:16" x14ac:dyDescent="0.3">
      <c r="A196" s="6" t="s">
        <v>33</v>
      </c>
      <c r="B196" s="6" t="s">
        <v>33</v>
      </c>
      <c r="C196" s="6" t="s">
        <v>34</v>
      </c>
      <c r="D196" s="6" t="s">
        <v>35</v>
      </c>
      <c r="E196" s="6" t="s">
        <v>36</v>
      </c>
      <c r="F196" s="6" t="s">
        <v>118</v>
      </c>
      <c r="G196" s="6" t="s">
        <v>38</v>
      </c>
      <c r="H196" s="6" t="s">
        <v>39</v>
      </c>
      <c r="I196" s="6" t="s">
        <v>102</v>
      </c>
      <c r="J196" s="6">
        <v>11992.23</v>
      </c>
      <c r="K196" s="6">
        <v>19550.34</v>
      </c>
      <c r="L196" s="6">
        <v>0</v>
      </c>
      <c r="M196" s="6">
        <v>0</v>
      </c>
      <c r="N196" s="7">
        <v>31542.57</v>
      </c>
      <c r="O196" s="8">
        <f>+SUM(N172:N199)</f>
        <v>3661375.4899999998</v>
      </c>
      <c r="P196" s="9" t="s">
        <v>126</v>
      </c>
    </row>
    <row r="197" spans="1:16" x14ac:dyDescent="0.3">
      <c r="A197" s="6" t="s">
        <v>33</v>
      </c>
      <c r="B197" s="6" t="s">
        <v>33</v>
      </c>
      <c r="C197" s="6" t="s">
        <v>34</v>
      </c>
      <c r="D197" s="6" t="s">
        <v>42</v>
      </c>
      <c r="E197" s="6" t="s">
        <v>36</v>
      </c>
      <c r="F197" s="6" t="s">
        <v>118</v>
      </c>
      <c r="G197" s="6" t="s">
        <v>38</v>
      </c>
      <c r="H197" s="6" t="s">
        <v>39</v>
      </c>
      <c r="I197" s="6" t="s">
        <v>102</v>
      </c>
      <c r="J197" s="6">
        <v>0</v>
      </c>
      <c r="K197" s="6">
        <v>0</v>
      </c>
      <c r="L197" s="6">
        <v>0</v>
      </c>
      <c r="M197" s="6">
        <v>0</v>
      </c>
      <c r="N197" s="7">
        <v>0</v>
      </c>
    </row>
    <row r="198" spans="1:16" x14ac:dyDescent="0.3">
      <c r="A198" s="6" t="s">
        <v>33</v>
      </c>
      <c r="B198" s="6" t="s">
        <v>33</v>
      </c>
      <c r="C198" s="6" t="s">
        <v>34</v>
      </c>
      <c r="D198" s="6" t="s">
        <v>45</v>
      </c>
      <c r="E198" s="6" t="s">
        <v>36</v>
      </c>
      <c r="F198" s="6" t="s">
        <v>118</v>
      </c>
      <c r="G198" s="6" t="s">
        <v>38</v>
      </c>
      <c r="H198" s="6" t="s">
        <v>39</v>
      </c>
      <c r="I198" s="6" t="s">
        <v>102</v>
      </c>
      <c r="J198" s="6">
        <v>0</v>
      </c>
      <c r="K198" s="6">
        <v>0</v>
      </c>
      <c r="L198" s="6">
        <v>0</v>
      </c>
      <c r="M198" s="6">
        <v>0</v>
      </c>
      <c r="N198" s="7">
        <v>0</v>
      </c>
    </row>
    <row r="199" spans="1:16" x14ac:dyDescent="0.3">
      <c r="A199" s="6" t="s">
        <v>33</v>
      </c>
      <c r="B199" s="6" t="s">
        <v>33</v>
      </c>
      <c r="C199" s="6" t="s">
        <v>34</v>
      </c>
      <c r="D199" s="6" t="s">
        <v>42</v>
      </c>
      <c r="E199" s="6" t="s">
        <v>36</v>
      </c>
      <c r="F199" s="6" t="s">
        <v>118</v>
      </c>
      <c r="G199" s="6" t="s">
        <v>38</v>
      </c>
      <c r="H199" s="6" t="s">
        <v>39</v>
      </c>
      <c r="I199" s="6" t="s">
        <v>105</v>
      </c>
      <c r="J199" s="6">
        <v>0</v>
      </c>
      <c r="K199" s="6">
        <v>0</v>
      </c>
      <c r="L199" s="6">
        <v>0</v>
      </c>
      <c r="M199" s="6">
        <v>0</v>
      </c>
      <c r="N199" s="7">
        <v>0</v>
      </c>
    </row>
    <row r="200" spans="1:16" x14ac:dyDescent="0.3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7"/>
      <c r="O200" s="8">
        <f>+SUM(N117:N199)</f>
        <v>127452907.12999998</v>
      </c>
      <c r="P200" s="9" t="s">
        <v>127</v>
      </c>
    </row>
    <row r="201" spans="1:16" x14ac:dyDescent="0.3">
      <c r="O201" s="18">
        <f>127412236.7+40670.43</f>
        <v>127452907.13000001</v>
      </c>
      <c r="P201" s="9" t="s">
        <v>107</v>
      </c>
    </row>
    <row r="202" spans="1:16" x14ac:dyDescent="0.3">
      <c r="O202" s="8">
        <f>+O200-O201</f>
        <v>0</v>
      </c>
      <c r="P202" s="9" t="s">
        <v>109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84"/>
  <sheetViews>
    <sheetView tabSelected="1" workbookViewId="0">
      <selection activeCell="B52" sqref="B52"/>
    </sheetView>
  </sheetViews>
  <sheetFormatPr defaultColWidth="9.109375" defaultRowHeight="13.8" x14ac:dyDescent="0.3"/>
  <cols>
    <col min="1" max="1" width="19.44140625" style="230" customWidth="1"/>
    <col min="2" max="2" width="33" style="230" bestFit="1" customWidth="1"/>
    <col min="3" max="6" width="14.5546875" style="230" customWidth="1"/>
    <col min="7" max="7" width="17.6640625" style="230" customWidth="1"/>
    <col min="8" max="16384" width="9.109375" style="230"/>
  </cols>
  <sheetData>
    <row r="3" spans="1:7" x14ac:dyDescent="0.3">
      <c r="A3" s="251" t="s">
        <v>903</v>
      </c>
      <c r="B3" s="228"/>
      <c r="C3" s="251" t="s">
        <v>904</v>
      </c>
      <c r="D3" s="228"/>
      <c r="E3" s="228"/>
      <c r="F3" s="229"/>
    </row>
    <row r="4" spans="1:7" x14ac:dyDescent="0.3">
      <c r="A4" s="251" t="s">
        <v>905</v>
      </c>
      <c r="B4" s="251" t="s">
        <v>906</v>
      </c>
      <c r="C4" s="227" t="s">
        <v>380</v>
      </c>
      <c r="D4" s="231" t="s">
        <v>907</v>
      </c>
      <c r="E4" s="231" t="s">
        <v>908</v>
      </c>
      <c r="F4" s="232" t="s">
        <v>260</v>
      </c>
      <c r="G4" s="233" t="s">
        <v>909</v>
      </c>
    </row>
    <row r="5" spans="1:7" x14ac:dyDescent="0.3">
      <c r="A5" s="227" t="s">
        <v>910</v>
      </c>
      <c r="B5" s="227" t="s">
        <v>911</v>
      </c>
      <c r="C5" s="234"/>
      <c r="D5" s="235"/>
      <c r="E5" s="235">
        <v>0</v>
      </c>
      <c r="F5" s="236">
        <v>0</v>
      </c>
      <c r="G5" s="237">
        <f>+F5/1000</f>
        <v>0</v>
      </c>
    </row>
    <row r="6" spans="1:7" x14ac:dyDescent="0.3">
      <c r="A6" s="238"/>
      <c r="B6" s="239" t="s">
        <v>912</v>
      </c>
      <c r="C6" s="240">
        <v>0</v>
      </c>
      <c r="D6" s="241"/>
      <c r="E6" s="241">
        <v>0</v>
      </c>
      <c r="F6" s="242">
        <v>0</v>
      </c>
      <c r="G6" s="237">
        <f t="shared" ref="G6:G40" si="0">+F6/1000</f>
        <v>0</v>
      </c>
    </row>
    <row r="7" spans="1:7" x14ac:dyDescent="0.3">
      <c r="A7" s="238"/>
      <c r="B7" s="239" t="s">
        <v>913</v>
      </c>
      <c r="C7" s="240"/>
      <c r="D7" s="241"/>
      <c r="E7" s="241">
        <v>0</v>
      </c>
      <c r="F7" s="242">
        <v>0</v>
      </c>
      <c r="G7" s="237">
        <f t="shared" si="0"/>
        <v>0</v>
      </c>
    </row>
    <row r="8" spans="1:7" x14ac:dyDescent="0.3">
      <c r="A8" s="238"/>
      <c r="B8" s="239" t="s">
        <v>914</v>
      </c>
      <c r="C8" s="240"/>
      <c r="D8" s="241"/>
      <c r="E8" s="241">
        <v>3278000</v>
      </c>
      <c r="F8" s="242">
        <v>3278000</v>
      </c>
      <c r="G8" s="237">
        <f t="shared" si="0"/>
        <v>3278</v>
      </c>
    </row>
    <row r="9" spans="1:7" x14ac:dyDescent="0.3">
      <c r="A9" s="238"/>
      <c r="B9" s="239" t="s">
        <v>915</v>
      </c>
      <c r="C9" s="240"/>
      <c r="D9" s="241"/>
      <c r="E9" s="241">
        <v>0</v>
      </c>
      <c r="F9" s="242">
        <v>0</v>
      </c>
      <c r="G9" s="237">
        <f t="shared" si="0"/>
        <v>0</v>
      </c>
    </row>
    <row r="10" spans="1:7" x14ac:dyDescent="0.3">
      <c r="A10" s="238"/>
      <c r="B10" s="239" t="s">
        <v>916</v>
      </c>
      <c r="C10" s="240"/>
      <c r="D10" s="241"/>
      <c r="E10" s="241">
        <v>0</v>
      </c>
      <c r="F10" s="242">
        <v>0</v>
      </c>
      <c r="G10" s="237">
        <f t="shared" si="0"/>
        <v>0</v>
      </c>
    </row>
    <row r="11" spans="1:7" x14ac:dyDescent="0.3">
      <c r="A11" s="238"/>
      <c r="B11" s="239" t="s">
        <v>917</v>
      </c>
      <c r="C11" s="240"/>
      <c r="D11" s="241"/>
      <c r="E11" s="241">
        <v>-1716704</v>
      </c>
      <c r="F11" s="242">
        <v>-1716704</v>
      </c>
      <c r="G11" s="237">
        <f t="shared" si="0"/>
        <v>-1716.704</v>
      </c>
    </row>
    <row r="12" spans="1:7" x14ac:dyDescent="0.3">
      <c r="A12" s="238"/>
      <c r="B12" s="239" t="s">
        <v>918</v>
      </c>
      <c r="C12" s="240"/>
      <c r="D12" s="241"/>
      <c r="E12" s="241">
        <v>-3521000</v>
      </c>
      <c r="F12" s="242">
        <v>-3521000</v>
      </c>
      <c r="G12" s="237">
        <f t="shared" si="0"/>
        <v>-3521</v>
      </c>
    </row>
    <row r="13" spans="1:7" x14ac:dyDescent="0.3">
      <c r="A13" s="238"/>
      <c r="B13" s="239" t="s">
        <v>919</v>
      </c>
      <c r="C13" s="240"/>
      <c r="D13" s="241"/>
      <c r="E13" s="241">
        <v>-20745000</v>
      </c>
      <c r="F13" s="242">
        <v>-20745000</v>
      </c>
      <c r="G13" s="237">
        <f t="shared" si="0"/>
        <v>-20745</v>
      </c>
    </row>
    <row r="14" spans="1:7" x14ac:dyDescent="0.3">
      <c r="A14" s="238"/>
      <c r="B14" s="239" t="s">
        <v>920</v>
      </c>
      <c r="C14" s="240"/>
      <c r="D14" s="241"/>
      <c r="E14" s="241">
        <v>-36384000</v>
      </c>
      <c r="F14" s="242">
        <v>-36384000</v>
      </c>
      <c r="G14" s="237">
        <f t="shared" si="0"/>
        <v>-36384</v>
      </c>
    </row>
    <row r="15" spans="1:7" x14ac:dyDescent="0.3">
      <c r="A15" s="238"/>
      <c r="B15" s="239" t="s">
        <v>921</v>
      </c>
      <c r="C15" s="240"/>
      <c r="D15" s="241"/>
      <c r="E15" s="241">
        <v>0</v>
      </c>
      <c r="F15" s="242">
        <v>0</v>
      </c>
      <c r="G15" s="237">
        <f t="shared" si="0"/>
        <v>0</v>
      </c>
    </row>
    <row r="16" spans="1:7" x14ac:dyDescent="0.3">
      <c r="A16" s="238"/>
      <c r="B16" s="239" t="s">
        <v>922</v>
      </c>
      <c r="C16" s="240"/>
      <c r="D16" s="241"/>
      <c r="E16" s="241">
        <v>0</v>
      </c>
      <c r="F16" s="242">
        <v>0</v>
      </c>
      <c r="G16" s="237">
        <f t="shared" si="0"/>
        <v>0</v>
      </c>
    </row>
    <row r="17" spans="1:7" x14ac:dyDescent="0.3">
      <c r="A17" s="238"/>
      <c r="B17" s="239" t="s">
        <v>923</v>
      </c>
      <c r="C17" s="240"/>
      <c r="D17" s="241"/>
      <c r="E17" s="241">
        <v>-83803000</v>
      </c>
      <c r="F17" s="242">
        <v>-83803000</v>
      </c>
      <c r="G17" s="237">
        <f t="shared" si="0"/>
        <v>-83803</v>
      </c>
    </row>
    <row r="18" spans="1:7" x14ac:dyDescent="0.3">
      <c r="A18" s="238"/>
      <c r="B18" s="239" t="s">
        <v>924</v>
      </c>
      <c r="C18" s="240"/>
      <c r="D18" s="241"/>
      <c r="E18" s="241">
        <v>0</v>
      </c>
      <c r="F18" s="242">
        <v>0</v>
      </c>
      <c r="G18" s="237">
        <f t="shared" si="0"/>
        <v>0</v>
      </c>
    </row>
    <row r="19" spans="1:7" x14ac:dyDescent="0.3">
      <c r="A19" s="238"/>
      <c r="B19" s="239" t="s">
        <v>925</v>
      </c>
      <c r="C19" s="240"/>
      <c r="D19" s="241"/>
      <c r="E19" s="241">
        <v>0</v>
      </c>
      <c r="F19" s="242">
        <v>0</v>
      </c>
      <c r="G19" s="237">
        <f t="shared" si="0"/>
        <v>0</v>
      </c>
    </row>
    <row r="20" spans="1:7" x14ac:dyDescent="0.3">
      <c r="A20" s="238"/>
      <c r="B20" s="239" t="s">
        <v>926</v>
      </c>
      <c r="C20" s="240"/>
      <c r="D20" s="241"/>
      <c r="E20" s="241">
        <v>0</v>
      </c>
      <c r="F20" s="242">
        <v>0</v>
      </c>
      <c r="G20" s="237">
        <f t="shared" si="0"/>
        <v>0</v>
      </c>
    </row>
    <row r="21" spans="1:7" x14ac:dyDescent="0.3">
      <c r="A21" s="238"/>
      <c r="B21" s="239" t="s">
        <v>927</v>
      </c>
      <c r="C21" s="240"/>
      <c r="D21" s="241"/>
      <c r="E21" s="241">
        <v>0</v>
      </c>
      <c r="F21" s="242">
        <v>0</v>
      </c>
      <c r="G21" s="237">
        <f t="shared" si="0"/>
        <v>0</v>
      </c>
    </row>
    <row r="22" spans="1:7" x14ac:dyDescent="0.3">
      <c r="A22" s="238"/>
      <c r="B22" s="239" t="s">
        <v>928</v>
      </c>
      <c r="C22" s="240"/>
      <c r="D22" s="241"/>
      <c r="E22" s="241">
        <v>0</v>
      </c>
      <c r="F22" s="242">
        <v>0</v>
      </c>
      <c r="G22" s="237">
        <f t="shared" si="0"/>
        <v>0</v>
      </c>
    </row>
    <row r="23" spans="1:7" x14ac:dyDescent="0.3">
      <c r="A23" s="238"/>
      <c r="B23" s="239" t="s">
        <v>929</v>
      </c>
      <c r="C23" s="240"/>
      <c r="D23" s="241"/>
      <c r="E23" s="241">
        <v>-48027914.309999995</v>
      </c>
      <c r="F23" s="242">
        <v>-48027914.309999995</v>
      </c>
      <c r="G23" s="237">
        <f t="shared" si="0"/>
        <v>-48027.914309999993</v>
      </c>
    </row>
    <row r="24" spans="1:7" x14ac:dyDescent="0.3">
      <c r="A24" s="238"/>
      <c r="B24" s="239" t="s">
        <v>930</v>
      </c>
      <c r="C24" s="240">
        <v>0</v>
      </c>
      <c r="D24" s="241"/>
      <c r="E24" s="241">
        <v>-413138100</v>
      </c>
      <c r="F24" s="242">
        <v>-413138100</v>
      </c>
      <c r="G24" s="237">
        <f t="shared" si="0"/>
        <v>-413138.1</v>
      </c>
    </row>
    <row r="25" spans="1:7" x14ac:dyDescent="0.3">
      <c r="A25" s="238"/>
      <c r="B25" s="239" t="s">
        <v>931</v>
      </c>
      <c r="C25" s="240"/>
      <c r="D25" s="241"/>
      <c r="E25" s="241">
        <v>-112879000</v>
      </c>
      <c r="F25" s="242">
        <v>-112879000</v>
      </c>
      <c r="G25" s="237">
        <f t="shared" si="0"/>
        <v>-112879</v>
      </c>
    </row>
    <row r="26" spans="1:7" x14ac:dyDescent="0.3">
      <c r="A26" s="238"/>
      <c r="B26" s="239" t="s">
        <v>932</v>
      </c>
      <c r="C26" s="240"/>
      <c r="D26" s="241"/>
      <c r="E26" s="241">
        <v>0</v>
      </c>
      <c r="F26" s="242">
        <v>0</v>
      </c>
      <c r="G26" s="237">
        <f t="shared" si="0"/>
        <v>0</v>
      </c>
    </row>
    <row r="27" spans="1:7" x14ac:dyDescent="0.3">
      <c r="A27" s="238"/>
      <c r="B27" s="239" t="s">
        <v>933</v>
      </c>
      <c r="C27" s="240"/>
      <c r="D27" s="241"/>
      <c r="E27" s="241">
        <v>0</v>
      </c>
      <c r="F27" s="242">
        <v>0</v>
      </c>
      <c r="G27" s="237">
        <f t="shared" si="0"/>
        <v>0</v>
      </c>
    </row>
    <row r="28" spans="1:7" x14ac:dyDescent="0.3">
      <c r="A28" s="238"/>
      <c r="B28" s="239" t="s">
        <v>934</v>
      </c>
      <c r="C28" s="240"/>
      <c r="D28" s="241"/>
      <c r="E28" s="241">
        <v>0</v>
      </c>
      <c r="F28" s="242">
        <v>0</v>
      </c>
      <c r="G28" s="237">
        <f t="shared" si="0"/>
        <v>0</v>
      </c>
    </row>
    <row r="29" spans="1:7" x14ac:dyDescent="0.3">
      <c r="A29" s="238"/>
      <c r="B29" s="239" t="s">
        <v>935</v>
      </c>
      <c r="C29" s="240"/>
      <c r="D29" s="241">
        <v>0</v>
      </c>
      <c r="E29" s="241"/>
      <c r="F29" s="242">
        <v>0</v>
      </c>
      <c r="G29" s="237">
        <f t="shared" si="0"/>
        <v>0</v>
      </c>
    </row>
    <row r="30" spans="1:7" x14ac:dyDescent="0.3">
      <c r="A30" s="238"/>
      <c r="B30" s="239" t="s">
        <v>936</v>
      </c>
      <c r="C30" s="240"/>
      <c r="D30" s="241"/>
      <c r="E30" s="241">
        <v>0</v>
      </c>
      <c r="F30" s="242">
        <v>0</v>
      </c>
      <c r="G30" s="237">
        <f t="shared" si="0"/>
        <v>0</v>
      </c>
    </row>
    <row r="31" spans="1:7" x14ac:dyDescent="0.3">
      <c r="A31" s="238"/>
      <c r="B31" s="239" t="s">
        <v>937</v>
      </c>
      <c r="C31" s="240"/>
      <c r="D31" s="241"/>
      <c r="E31" s="241">
        <v>0</v>
      </c>
      <c r="F31" s="242">
        <v>0</v>
      </c>
      <c r="G31" s="237">
        <f t="shared" si="0"/>
        <v>0</v>
      </c>
    </row>
    <row r="32" spans="1:7" x14ac:dyDescent="0.3">
      <c r="A32" s="238"/>
      <c r="B32" s="239" t="s">
        <v>938</v>
      </c>
      <c r="C32" s="240"/>
      <c r="D32" s="241"/>
      <c r="E32" s="241">
        <v>0</v>
      </c>
      <c r="F32" s="242">
        <v>0</v>
      </c>
      <c r="G32" s="237">
        <f t="shared" si="0"/>
        <v>0</v>
      </c>
    </row>
    <row r="33" spans="1:7" x14ac:dyDescent="0.3">
      <c r="A33" s="238"/>
      <c r="B33" s="239" t="s">
        <v>939</v>
      </c>
      <c r="C33" s="240"/>
      <c r="D33" s="241"/>
      <c r="E33" s="241">
        <v>0</v>
      </c>
      <c r="F33" s="242">
        <v>0</v>
      </c>
      <c r="G33" s="237">
        <f t="shared" si="0"/>
        <v>0</v>
      </c>
    </row>
    <row r="34" spans="1:7" x14ac:dyDescent="0.3">
      <c r="A34" s="238"/>
      <c r="B34" s="239" t="s">
        <v>940</v>
      </c>
      <c r="C34" s="240"/>
      <c r="D34" s="241"/>
      <c r="E34" s="241">
        <v>742182</v>
      </c>
      <c r="F34" s="242">
        <v>742182</v>
      </c>
      <c r="G34" s="237">
        <f t="shared" si="0"/>
        <v>742.18200000000002</v>
      </c>
    </row>
    <row r="35" spans="1:7" x14ac:dyDescent="0.3">
      <c r="A35" s="238"/>
      <c r="B35" s="239" t="s">
        <v>941</v>
      </c>
      <c r="C35" s="240"/>
      <c r="D35" s="241"/>
      <c r="E35" s="241">
        <v>0</v>
      </c>
      <c r="F35" s="242">
        <v>0</v>
      </c>
      <c r="G35" s="237">
        <f t="shared" si="0"/>
        <v>0</v>
      </c>
    </row>
    <row r="36" spans="1:7" x14ac:dyDescent="0.3">
      <c r="A36" s="238"/>
      <c r="B36" s="239" t="s">
        <v>942</v>
      </c>
      <c r="C36" s="240"/>
      <c r="D36" s="241"/>
      <c r="E36" s="241">
        <v>0</v>
      </c>
      <c r="F36" s="242">
        <v>0</v>
      </c>
      <c r="G36" s="237">
        <f t="shared" si="0"/>
        <v>0</v>
      </c>
    </row>
    <row r="37" spans="1:7" x14ac:dyDescent="0.3">
      <c r="A37" s="227" t="s">
        <v>943</v>
      </c>
      <c r="B37" s="243" t="s">
        <v>944</v>
      </c>
      <c r="C37" s="234">
        <v>0</v>
      </c>
      <c r="D37" s="235"/>
      <c r="E37" s="235">
        <v>-22156690.16</v>
      </c>
      <c r="F37" s="236">
        <v>-22156690.16</v>
      </c>
      <c r="G37" s="244">
        <f t="shared" si="0"/>
        <v>-22156.690160000002</v>
      </c>
    </row>
    <row r="38" spans="1:7" x14ac:dyDescent="0.3">
      <c r="A38" s="238"/>
      <c r="B38" s="245" t="s">
        <v>945</v>
      </c>
      <c r="C38" s="240">
        <v>0</v>
      </c>
      <c r="D38" s="241"/>
      <c r="E38" s="241">
        <v>-55949735.25</v>
      </c>
      <c r="F38" s="242">
        <v>-55949735.25</v>
      </c>
      <c r="G38" s="244">
        <f t="shared" si="0"/>
        <v>-55949.735249999998</v>
      </c>
    </row>
    <row r="39" spans="1:7" x14ac:dyDescent="0.3">
      <c r="A39" s="238"/>
      <c r="B39" s="239" t="s">
        <v>946</v>
      </c>
      <c r="C39" s="240"/>
      <c r="D39" s="241">
        <v>0</v>
      </c>
      <c r="E39" s="241"/>
      <c r="F39" s="242">
        <v>0</v>
      </c>
      <c r="G39" s="237">
        <f t="shared" si="0"/>
        <v>0</v>
      </c>
    </row>
    <row r="40" spans="1:7" x14ac:dyDescent="0.3">
      <c r="A40" s="246" t="s">
        <v>260</v>
      </c>
      <c r="B40" s="247"/>
      <c r="C40" s="248">
        <v>0</v>
      </c>
      <c r="D40" s="249">
        <v>0</v>
      </c>
      <c r="E40" s="249">
        <v>-794300961.71999991</v>
      </c>
      <c r="F40" s="250">
        <v>-794300961.71999991</v>
      </c>
      <c r="G40" s="237">
        <f t="shared" si="0"/>
        <v>-794300.9617199999</v>
      </c>
    </row>
    <row r="41" spans="1:7" x14ac:dyDescent="0.3">
      <c r="G41" s="237"/>
    </row>
    <row r="42" spans="1:7" x14ac:dyDescent="0.3">
      <c r="G42" s="237"/>
    </row>
    <row r="43" spans="1:7" x14ac:dyDescent="0.3">
      <c r="G43" s="237"/>
    </row>
    <row r="44" spans="1:7" x14ac:dyDescent="0.3">
      <c r="G44" s="237"/>
    </row>
    <row r="45" spans="1:7" x14ac:dyDescent="0.3">
      <c r="G45" s="237"/>
    </row>
    <row r="46" spans="1:7" x14ac:dyDescent="0.3">
      <c r="G46" s="237"/>
    </row>
    <row r="47" spans="1:7" x14ac:dyDescent="0.3">
      <c r="G47" s="237"/>
    </row>
    <row r="48" spans="1:7" x14ac:dyDescent="0.3">
      <c r="G48" s="237"/>
    </row>
    <row r="49" spans="7:7" x14ac:dyDescent="0.3">
      <c r="G49" s="237"/>
    </row>
    <row r="50" spans="7:7" x14ac:dyDescent="0.3">
      <c r="G50" s="237"/>
    </row>
    <row r="51" spans="7:7" x14ac:dyDescent="0.3">
      <c r="G51" s="237"/>
    </row>
    <row r="52" spans="7:7" x14ac:dyDescent="0.3">
      <c r="G52" s="237"/>
    </row>
    <row r="53" spans="7:7" x14ac:dyDescent="0.3">
      <c r="G53" s="237"/>
    </row>
    <row r="54" spans="7:7" x14ac:dyDescent="0.3">
      <c r="G54" s="237"/>
    </row>
    <row r="55" spans="7:7" x14ac:dyDescent="0.3">
      <c r="G55" s="237"/>
    </row>
    <row r="56" spans="7:7" x14ac:dyDescent="0.3">
      <c r="G56" s="237"/>
    </row>
    <row r="57" spans="7:7" x14ac:dyDescent="0.3">
      <c r="G57" s="237"/>
    </row>
    <row r="58" spans="7:7" x14ac:dyDescent="0.3">
      <c r="G58" s="237"/>
    </row>
    <row r="59" spans="7:7" x14ac:dyDescent="0.3">
      <c r="G59" s="237"/>
    </row>
    <row r="60" spans="7:7" x14ac:dyDescent="0.3">
      <c r="G60" s="237"/>
    </row>
    <row r="61" spans="7:7" x14ac:dyDescent="0.3">
      <c r="G61" s="237"/>
    </row>
    <row r="62" spans="7:7" x14ac:dyDescent="0.3">
      <c r="G62" s="237"/>
    </row>
    <row r="63" spans="7:7" x14ac:dyDescent="0.3">
      <c r="G63" s="237"/>
    </row>
    <row r="64" spans="7:7" x14ac:dyDescent="0.3">
      <c r="G64" s="237"/>
    </row>
    <row r="65" spans="7:7" x14ac:dyDescent="0.3">
      <c r="G65" s="237"/>
    </row>
    <row r="66" spans="7:7" x14ac:dyDescent="0.3">
      <c r="G66" s="237"/>
    </row>
    <row r="67" spans="7:7" x14ac:dyDescent="0.3">
      <c r="G67" s="237"/>
    </row>
    <row r="68" spans="7:7" x14ac:dyDescent="0.3">
      <c r="G68" s="237"/>
    </row>
    <row r="69" spans="7:7" x14ac:dyDescent="0.3">
      <c r="G69" s="237"/>
    </row>
    <row r="70" spans="7:7" x14ac:dyDescent="0.3">
      <c r="G70" s="237"/>
    </row>
    <row r="71" spans="7:7" x14ac:dyDescent="0.3">
      <c r="G71" s="237"/>
    </row>
    <row r="72" spans="7:7" x14ac:dyDescent="0.3">
      <c r="G72" s="237"/>
    </row>
    <row r="73" spans="7:7" x14ac:dyDescent="0.3">
      <c r="G73" s="237"/>
    </row>
    <row r="74" spans="7:7" x14ac:dyDescent="0.3">
      <c r="G74" s="237"/>
    </row>
    <row r="75" spans="7:7" x14ac:dyDescent="0.3">
      <c r="G75" s="237"/>
    </row>
    <row r="76" spans="7:7" x14ac:dyDescent="0.3">
      <c r="G76" s="237"/>
    </row>
    <row r="77" spans="7:7" x14ac:dyDescent="0.3">
      <c r="G77" s="237"/>
    </row>
    <row r="78" spans="7:7" x14ac:dyDescent="0.3">
      <c r="G78" s="237"/>
    </row>
    <row r="79" spans="7:7" x14ac:dyDescent="0.3">
      <c r="G79" s="237"/>
    </row>
    <row r="80" spans="7:7" x14ac:dyDescent="0.3">
      <c r="G80" s="237"/>
    </row>
    <row r="81" spans="7:7" x14ac:dyDescent="0.3">
      <c r="G81" s="237"/>
    </row>
    <row r="82" spans="7:7" x14ac:dyDescent="0.3">
      <c r="G82" s="237"/>
    </row>
    <row r="83" spans="7:7" x14ac:dyDescent="0.3">
      <c r="G83" s="237"/>
    </row>
    <row r="84" spans="7:7" x14ac:dyDescent="0.3">
      <c r="G84" s="23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workbookViewId="0">
      <selection activeCell="F22" sqref="F22"/>
    </sheetView>
  </sheetViews>
  <sheetFormatPr defaultColWidth="9.88671875" defaultRowHeight="14.4" x14ac:dyDescent="0.3"/>
  <cols>
    <col min="1" max="1" width="9.88671875" style="10"/>
    <col min="2" max="2" width="16.5546875" style="10" customWidth="1"/>
    <col min="3" max="7" width="9.88671875" style="10"/>
    <col min="8" max="8" width="19.44140625" style="13" bestFit="1" customWidth="1"/>
    <col min="9" max="13" width="9.88671875" style="13"/>
    <col min="14" max="14" width="16.5546875" style="13" bestFit="1" customWidth="1"/>
    <col min="15" max="16384" width="9.88671875" style="10"/>
  </cols>
  <sheetData>
    <row r="1" spans="1:18" x14ac:dyDescent="0.3">
      <c r="A1" s="10" t="s">
        <v>151</v>
      </c>
    </row>
    <row r="3" spans="1:18" x14ac:dyDescent="0.3">
      <c r="A3" s="14" t="s">
        <v>132</v>
      </c>
      <c r="B3" s="14" t="s">
        <v>133</v>
      </c>
      <c r="C3" s="14" t="s">
        <v>134</v>
      </c>
      <c r="D3" s="14" t="s">
        <v>135</v>
      </c>
      <c r="E3" s="14" t="s">
        <v>136</v>
      </c>
      <c r="F3" s="14" t="s">
        <v>137</v>
      </c>
      <c r="G3" s="14" t="s">
        <v>25</v>
      </c>
      <c r="H3" s="15" t="s">
        <v>138</v>
      </c>
      <c r="I3" s="15" t="s">
        <v>29</v>
      </c>
      <c r="J3" s="15" t="s">
        <v>30</v>
      </c>
      <c r="K3" s="15" t="s">
        <v>139</v>
      </c>
      <c r="L3" s="15" t="s">
        <v>140</v>
      </c>
      <c r="M3" s="15" t="s">
        <v>141</v>
      </c>
      <c r="N3" s="15" t="s">
        <v>142</v>
      </c>
      <c r="O3" s="14" t="s">
        <v>143</v>
      </c>
      <c r="P3" s="14" t="s">
        <v>20</v>
      </c>
      <c r="Q3" s="14" t="s">
        <v>21</v>
      </c>
      <c r="R3" s="14" t="s">
        <v>144</v>
      </c>
    </row>
    <row r="4" spans="1:18" x14ac:dyDescent="0.3">
      <c r="A4" s="6">
        <v>117</v>
      </c>
      <c r="B4" s="6">
        <v>1</v>
      </c>
      <c r="C4" s="6">
        <v>1050001</v>
      </c>
      <c r="D4" s="6">
        <v>31000</v>
      </c>
      <c r="E4" s="6">
        <v>2</v>
      </c>
      <c r="F4" s="6">
        <v>1</v>
      </c>
      <c r="G4" s="6" t="s">
        <v>145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6">
        <v>657361</v>
      </c>
      <c r="P4" s="6" t="s">
        <v>146</v>
      </c>
      <c r="Q4" s="6" t="s">
        <v>146</v>
      </c>
      <c r="R4" s="6" t="s">
        <v>146</v>
      </c>
    </row>
    <row r="5" spans="1:18" x14ac:dyDescent="0.3">
      <c r="A5" s="6">
        <v>180</v>
      </c>
      <c r="B5" s="6">
        <v>1</v>
      </c>
      <c r="C5" s="6">
        <v>1050001</v>
      </c>
      <c r="D5" s="6">
        <v>35000</v>
      </c>
      <c r="E5" s="6">
        <v>6</v>
      </c>
      <c r="F5" s="6">
        <v>1</v>
      </c>
      <c r="G5" s="6" t="s">
        <v>147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6">
        <v>95</v>
      </c>
      <c r="P5" s="6" t="s">
        <v>146</v>
      </c>
      <c r="Q5" s="6" t="s">
        <v>146</v>
      </c>
      <c r="R5" s="6" t="s">
        <v>146</v>
      </c>
    </row>
    <row r="6" spans="1:18" x14ac:dyDescent="0.3">
      <c r="A6" s="6">
        <v>180</v>
      </c>
      <c r="B6" s="6">
        <v>1</v>
      </c>
      <c r="C6" s="6">
        <v>1050001</v>
      </c>
      <c r="D6" s="6">
        <v>35000</v>
      </c>
      <c r="E6" s="6">
        <v>6</v>
      </c>
      <c r="F6" s="6">
        <v>1</v>
      </c>
      <c r="G6" s="6" t="s">
        <v>148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6">
        <v>102</v>
      </c>
      <c r="P6" s="6" t="s">
        <v>146</v>
      </c>
      <c r="Q6" s="6" t="s">
        <v>146</v>
      </c>
      <c r="R6" s="6" t="s">
        <v>146</v>
      </c>
    </row>
    <row r="7" spans="1:18" x14ac:dyDescent="0.3">
      <c r="A7" s="6">
        <v>180</v>
      </c>
      <c r="B7" s="6">
        <v>1</v>
      </c>
      <c r="C7" s="6">
        <v>1050001</v>
      </c>
      <c r="D7" s="6">
        <v>35000</v>
      </c>
      <c r="E7" s="6">
        <v>6</v>
      </c>
      <c r="F7" s="6">
        <v>1</v>
      </c>
      <c r="G7" s="6" t="s">
        <v>149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6">
        <v>133</v>
      </c>
      <c r="P7" s="6" t="s">
        <v>146</v>
      </c>
      <c r="Q7" s="6" t="s">
        <v>146</v>
      </c>
      <c r="R7" s="6" t="s">
        <v>146</v>
      </c>
    </row>
    <row r="8" spans="1:18" x14ac:dyDescent="0.3">
      <c r="A8" s="6">
        <v>110</v>
      </c>
      <c r="B8" s="6">
        <v>1</v>
      </c>
      <c r="C8" s="6">
        <v>1050001</v>
      </c>
      <c r="D8" s="6">
        <v>36000</v>
      </c>
      <c r="E8" s="6">
        <v>7</v>
      </c>
      <c r="F8" s="6">
        <v>1</v>
      </c>
      <c r="G8" s="6" t="s">
        <v>150</v>
      </c>
      <c r="H8" s="7">
        <v>556145.38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556145.38</v>
      </c>
      <c r="O8" s="6">
        <v>33</v>
      </c>
      <c r="P8" s="6" t="s">
        <v>146</v>
      </c>
      <c r="Q8" s="6" t="s">
        <v>146</v>
      </c>
      <c r="R8" s="6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K23" sqref="K23"/>
    </sheetView>
  </sheetViews>
  <sheetFormatPr defaultColWidth="9.109375" defaultRowHeight="14.4" x14ac:dyDescent="0.3"/>
  <cols>
    <col min="1" max="1" width="5" style="10" bestFit="1" customWidth="1"/>
    <col min="2" max="2" width="6.44140625" style="10" customWidth="1"/>
    <col min="3" max="3" width="12" style="10" bestFit="1" customWidth="1"/>
    <col min="4" max="4" width="3.88671875" style="10" customWidth="1"/>
    <col min="5" max="5" width="12.88671875" style="10" customWidth="1"/>
    <col min="6" max="6" width="3" style="10" customWidth="1"/>
    <col min="7" max="7" width="13.6640625" style="10" bestFit="1" customWidth="1"/>
    <col min="8" max="8" width="4" style="10" customWidth="1"/>
    <col min="9" max="9" width="7.33203125" style="10" bestFit="1" customWidth="1"/>
    <col min="10" max="10" width="4" style="10" customWidth="1"/>
    <col min="11" max="11" width="10.44140625" style="10" bestFit="1" customWidth="1"/>
    <col min="12" max="16384" width="9.109375" style="10"/>
  </cols>
  <sheetData>
    <row r="1" spans="1:11" x14ac:dyDescent="0.3">
      <c r="A1" s="22"/>
      <c r="B1" s="22"/>
      <c r="C1" s="22"/>
      <c r="D1" s="22"/>
      <c r="E1" s="23" t="s">
        <v>154</v>
      </c>
      <c r="F1" s="22"/>
      <c r="G1" s="22"/>
      <c r="H1" s="22"/>
      <c r="I1" s="22"/>
      <c r="J1" s="22" t="s">
        <v>155</v>
      </c>
      <c r="K1" s="22"/>
    </row>
    <row r="2" spans="1:11" x14ac:dyDescent="0.3">
      <c r="A2" s="22"/>
      <c r="B2" s="22"/>
      <c r="C2" s="22"/>
      <c r="D2" s="22"/>
      <c r="E2" s="23" t="s">
        <v>156</v>
      </c>
      <c r="F2" s="22"/>
      <c r="G2" s="22"/>
      <c r="H2" s="22"/>
      <c r="I2" s="22"/>
      <c r="J2" s="22"/>
      <c r="K2" s="22"/>
    </row>
    <row r="3" spans="1:11" x14ac:dyDescent="0.3">
      <c r="A3" s="22"/>
      <c r="B3" s="22"/>
      <c r="C3" s="22"/>
      <c r="D3" s="22"/>
      <c r="E3" s="23" t="s">
        <v>157</v>
      </c>
      <c r="F3" s="22"/>
      <c r="G3" s="22"/>
      <c r="H3" s="22"/>
      <c r="I3" s="22"/>
      <c r="J3" s="22"/>
      <c r="K3" s="22"/>
    </row>
    <row r="4" spans="1:11" x14ac:dyDescent="0.3">
      <c r="A4" s="22"/>
      <c r="B4" s="22"/>
      <c r="C4" s="24"/>
      <c r="D4" s="24"/>
      <c r="E4" s="25" t="s">
        <v>158</v>
      </c>
      <c r="F4" s="24"/>
      <c r="G4" s="24"/>
      <c r="H4" s="22"/>
      <c r="I4" s="22"/>
      <c r="J4" s="22"/>
      <c r="K4" s="22"/>
    </row>
    <row r="5" spans="1:11" x14ac:dyDescent="0.3">
      <c r="A5" s="22"/>
      <c r="B5" s="22"/>
      <c r="C5" s="22"/>
      <c r="D5" s="22"/>
      <c r="E5" s="26"/>
      <c r="F5" s="22"/>
      <c r="G5" s="22"/>
      <c r="H5" s="22"/>
      <c r="I5" s="22"/>
      <c r="J5" s="22"/>
      <c r="K5" s="22"/>
    </row>
    <row r="7" spans="1:11" ht="40.200000000000003" x14ac:dyDescent="0.3">
      <c r="A7" s="27" t="s">
        <v>159</v>
      </c>
      <c r="B7" s="22"/>
      <c r="C7" s="28" t="s">
        <v>160</v>
      </c>
      <c r="D7" s="29"/>
      <c r="E7" s="30" t="s">
        <v>161</v>
      </c>
      <c r="F7" s="29"/>
      <c r="G7" s="27" t="s">
        <v>162</v>
      </c>
      <c r="H7" s="27"/>
      <c r="I7" s="27" t="s">
        <v>163</v>
      </c>
      <c r="J7" s="22"/>
      <c r="K7" s="27" t="s">
        <v>164</v>
      </c>
    </row>
    <row r="8" spans="1:11" x14ac:dyDescent="0.3">
      <c r="A8" s="31">
        <v>-1</v>
      </c>
      <c r="B8" s="22"/>
      <c r="C8" s="31">
        <v>-2</v>
      </c>
      <c r="D8" s="22"/>
      <c r="E8" s="31">
        <v>-3</v>
      </c>
      <c r="F8" s="22"/>
      <c r="G8" s="31">
        <v>-4</v>
      </c>
      <c r="H8" s="22"/>
      <c r="I8" s="31">
        <v>-5</v>
      </c>
      <c r="J8" s="22"/>
      <c r="K8" s="31">
        <v>-6</v>
      </c>
    </row>
    <row r="9" spans="1:11" x14ac:dyDescent="0.3">
      <c r="A9" s="31"/>
      <c r="B9" s="22"/>
      <c r="C9" s="31"/>
      <c r="D9" s="22"/>
      <c r="E9" s="31"/>
      <c r="F9" s="22"/>
      <c r="G9" s="31"/>
      <c r="H9" s="22"/>
      <c r="I9" s="31"/>
      <c r="J9" s="22"/>
      <c r="K9" s="31"/>
    </row>
    <row r="10" spans="1:11" x14ac:dyDescent="0.3">
      <c r="A10" s="31" t="s">
        <v>165</v>
      </c>
      <c r="B10" s="32" t="s">
        <v>166</v>
      </c>
      <c r="C10" s="22"/>
      <c r="D10" s="22"/>
      <c r="E10" s="31"/>
      <c r="F10" s="22"/>
      <c r="G10" s="31"/>
      <c r="H10" s="22"/>
      <c r="I10" s="31"/>
      <c r="J10" s="22"/>
      <c r="K10" s="31"/>
    </row>
    <row r="11" spans="1:11" x14ac:dyDescent="0.3">
      <c r="A11" s="23">
        <v>1</v>
      </c>
      <c r="B11" s="22"/>
      <c r="C11" s="22" t="s">
        <v>167</v>
      </c>
      <c r="D11" s="22"/>
      <c r="E11" s="20">
        <v>5520627</v>
      </c>
      <c r="F11" s="20"/>
      <c r="G11" s="20">
        <v>5454379</v>
      </c>
      <c r="H11" s="20"/>
      <c r="I11" s="33">
        <v>0.98799999999999999</v>
      </c>
      <c r="J11" s="21"/>
      <c r="K11" s="34" t="s">
        <v>168</v>
      </c>
    </row>
    <row r="12" spans="1:11" x14ac:dyDescent="0.3">
      <c r="A12" s="23">
        <v>2</v>
      </c>
      <c r="B12" s="22"/>
      <c r="C12" s="22" t="s">
        <v>169</v>
      </c>
      <c r="D12" s="22"/>
      <c r="E12" s="21">
        <v>49268471</v>
      </c>
      <c r="F12" s="20"/>
      <c r="G12" s="21">
        <v>48677249</v>
      </c>
      <c r="H12" s="20"/>
      <c r="I12" s="33">
        <v>0.98799999999999999</v>
      </c>
      <c r="J12" s="21"/>
      <c r="K12" s="34" t="s">
        <v>170</v>
      </c>
    </row>
    <row r="13" spans="1:11" x14ac:dyDescent="0.3">
      <c r="A13" s="23">
        <v>3</v>
      </c>
      <c r="B13" s="22"/>
      <c r="C13" s="22" t="s">
        <v>171</v>
      </c>
      <c r="D13" s="22"/>
      <c r="E13" s="21">
        <v>19848326</v>
      </c>
      <c r="F13" s="20"/>
      <c r="G13" s="21">
        <v>19808629</v>
      </c>
      <c r="H13" s="20"/>
      <c r="I13" s="33">
        <v>0.998</v>
      </c>
      <c r="J13" s="21"/>
      <c r="K13" s="34" t="s">
        <v>172</v>
      </c>
    </row>
    <row r="14" spans="1:11" x14ac:dyDescent="0.3">
      <c r="A14" s="23">
        <v>4</v>
      </c>
      <c r="B14" s="22"/>
      <c r="C14" s="22" t="s">
        <v>173</v>
      </c>
      <c r="D14" s="22"/>
      <c r="E14" s="21">
        <v>14303825</v>
      </c>
      <c r="F14" s="20"/>
      <c r="G14" s="21">
        <v>14189394</v>
      </c>
      <c r="H14" s="20"/>
      <c r="I14" s="33">
        <v>0.99199999999999999</v>
      </c>
      <c r="J14" s="21"/>
      <c r="K14" s="34" t="s">
        <v>174</v>
      </c>
    </row>
    <row r="15" spans="1:11" x14ac:dyDescent="0.3">
      <c r="A15" s="23">
        <v>5</v>
      </c>
      <c r="B15" s="22"/>
      <c r="C15" s="22" t="s">
        <v>175</v>
      </c>
      <c r="D15" s="22"/>
      <c r="E15" s="21">
        <v>2983881</v>
      </c>
      <c r="F15" s="20"/>
      <c r="G15" s="21"/>
      <c r="H15" s="20"/>
      <c r="I15" s="33">
        <v>0.99199999999999999</v>
      </c>
      <c r="J15" s="21"/>
      <c r="K15" s="34" t="s">
        <v>174</v>
      </c>
    </row>
    <row r="16" spans="1:11" x14ac:dyDescent="0.3">
      <c r="A16" s="22"/>
      <c r="B16" s="22"/>
      <c r="C16" s="22"/>
      <c r="D16" s="22"/>
      <c r="E16" s="35" t="s">
        <v>176</v>
      </c>
      <c r="F16" s="34"/>
      <c r="G16" s="35" t="s">
        <v>176</v>
      </c>
      <c r="H16" s="20"/>
      <c r="I16" s="33"/>
      <c r="J16" s="20"/>
      <c r="K16" s="34"/>
    </row>
    <row r="17" spans="1:11" x14ac:dyDescent="0.3">
      <c r="A17" s="23">
        <v>5</v>
      </c>
      <c r="B17" s="32" t="s">
        <v>177</v>
      </c>
      <c r="C17" s="23"/>
      <c r="D17" s="22"/>
      <c r="E17" s="20">
        <f>SUM(E11:E16)</f>
        <v>91925130</v>
      </c>
      <c r="F17" s="20"/>
      <c r="G17" s="20">
        <f>SUM(G11:G16)</f>
        <v>88129651</v>
      </c>
      <c r="H17" s="20"/>
      <c r="I17" s="36">
        <v>0.99099999999999999</v>
      </c>
      <c r="J17" s="21"/>
      <c r="K17" s="34"/>
    </row>
    <row r="18" spans="1:11" x14ac:dyDescent="0.3">
      <c r="A18" s="22"/>
      <c r="B18" s="22"/>
      <c r="C18" s="22"/>
      <c r="D18" s="22"/>
      <c r="E18" s="35" t="s">
        <v>178</v>
      </c>
      <c r="F18" s="34"/>
      <c r="G18" s="35" t="s">
        <v>178</v>
      </c>
      <c r="H18" s="20"/>
      <c r="I18" s="33"/>
      <c r="J18" s="20"/>
      <c r="K18" s="34"/>
    </row>
    <row r="19" spans="1:11" x14ac:dyDescent="0.3">
      <c r="A19" s="22"/>
      <c r="B19" s="22"/>
      <c r="C19" s="22"/>
      <c r="D19" s="22"/>
      <c r="E19" s="35"/>
      <c r="F19" s="34"/>
      <c r="G19" s="35"/>
      <c r="H19" s="20"/>
      <c r="I19" s="33"/>
      <c r="J19" s="20"/>
      <c r="K19" s="34"/>
    </row>
    <row r="20" spans="1:11" x14ac:dyDescent="0.3">
      <c r="A20" s="23" t="s">
        <v>179</v>
      </c>
      <c r="B20" s="32" t="s">
        <v>180</v>
      </c>
      <c r="C20" s="22"/>
      <c r="D20" s="22"/>
      <c r="E20" s="35"/>
      <c r="F20" s="34"/>
      <c r="G20" s="35"/>
      <c r="H20" s="20"/>
      <c r="I20" s="33"/>
      <c r="J20" s="20"/>
      <c r="K20" s="34"/>
    </row>
    <row r="21" spans="1:11" x14ac:dyDescent="0.3">
      <c r="A21" s="23">
        <v>6</v>
      </c>
      <c r="B21" s="22"/>
      <c r="C21" s="22" t="s">
        <v>167</v>
      </c>
      <c r="D21" s="22"/>
      <c r="E21" s="20">
        <v>79212</v>
      </c>
      <c r="F21" s="20"/>
      <c r="G21" s="20">
        <v>78261</v>
      </c>
      <c r="H21" s="21"/>
      <c r="I21" s="33">
        <v>0.98799999999999999</v>
      </c>
      <c r="J21" s="21"/>
      <c r="K21" s="34" t="s">
        <v>168</v>
      </c>
    </row>
    <row r="22" spans="1:11" x14ac:dyDescent="0.3">
      <c r="A22" s="23">
        <v>7</v>
      </c>
      <c r="B22" s="22"/>
      <c r="C22" s="22" t="s">
        <v>169</v>
      </c>
      <c r="D22" s="22"/>
      <c r="E22" s="21">
        <v>2366299</v>
      </c>
      <c r="F22" s="21"/>
      <c r="G22" s="21">
        <v>2337903</v>
      </c>
      <c r="H22" s="21"/>
      <c r="I22" s="33">
        <v>0.98799999999999999</v>
      </c>
      <c r="J22" s="21"/>
      <c r="K22" s="34" t="s">
        <v>170</v>
      </c>
    </row>
    <row r="23" spans="1:11" x14ac:dyDescent="0.3">
      <c r="A23" s="23">
        <v>8</v>
      </c>
      <c r="B23" s="22"/>
      <c r="C23" s="22" t="s">
        <v>171</v>
      </c>
      <c r="D23" s="22"/>
      <c r="E23" s="21">
        <v>186109</v>
      </c>
      <c r="F23" s="21"/>
      <c r="G23" s="21">
        <v>185737</v>
      </c>
      <c r="H23" s="21"/>
      <c r="I23" s="33">
        <v>0.998</v>
      </c>
      <c r="J23" s="21"/>
      <c r="K23" s="34" t="s">
        <v>172</v>
      </c>
    </row>
    <row r="24" spans="1:11" x14ac:dyDescent="0.3">
      <c r="A24" s="23">
        <v>9</v>
      </c>
      <c r="B24" s="22"/>
      <c r="C24" s="22" t="s">
        <v>173</v>
      </c>
      <c r="D24" s="22"/>
      <c r="E24" s="21">
        <v>85670</v>
      </c>
      <c r="F24" s="21"/>
      <c r="G24" s="21">
        <v>84985</v>
      </c>
      <c r="H24" s="20"/>
      <c r="I24" s="33">
        <v>0.99199999999999999</v>
      </c>
      <c r="J24" s="21"/>
      <c r="K24" s="34" t="s">
        <v>174</v>
      </c>
    </row>
    <row r="25" spans="1:11" x14ac:dyDescent="0.3">
      <c r="A25" s="23">
        <v>10</v>
      </c>
      <c r="B25" s="22"/>
      <c r="C25" s="22" t="s">
        <v>175</v>
      </c>
      <c r="D25" s="22"/>
      <c r="E25" s="21">
        <v>86494</v>
      </c>
      <c r="F25" s="21"/>
      <c r="G25" s="21"/>
      <c r="H25" s="20"/>
      <c r="I25" s="33">
        <v>0.99199999999999999</v>
      </c>
      <c r="J25" s="21"/>
      <c r="K25" s="34" t="s">
        <v>174</v>
      </c>
    </row>
    <row r="26" spans="1:11" x14ac:dyDescent="0.3">
      <c r="A26" s="22"/>
      <c r="B26" s="22"/>
      <c r="C26" s="22"/>
      <c r="D26" s="22"/>
      <c r="E26" s="35" t="s">
        <v>176</v>
      </c>
      <c r="F26" s="34"/>
      <c r="G26" s="35" t="s">
        <v>176</v>
      </c>
      <c r="H26" s="20"/>
      <c r="I26" s="33"/>
      <c r="J26" s="20"/>
      <c r="K26" s="34"/>
    </row>
    <row r="27" spans="1:11" x14ac:dyDescent="0.3">
      <c r="A27" s="23">
        <v>10</v>
      </c>
      <c r="B27" s="32" t="s">
        <v>181</v>
      </c>
      <c r="C27" s="29"/>
      <c r="D27" s="22"/>
      <c r="E27" s="20">
        <f>SUM(E21:E25)</f>
        <v>2803784</v>
      </c>
      <c r="F27" s="21"/>
      <c r="G27" s="20">
        <f>SUM(G21:G25)</f>
        <v>2686886</v>
      </c>
      <c r="H27" s="21"/>
      <c r="I27" s="33"/>
      <c r="J27" s="21"/>
      <c r="K27" s="3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workbookViewId="0">
      <selection activeCell="R13" sqref="R13"/>
    </sheetView>
  </sheetViews>
  <sheetFormatPr defaultColWidth="9.109375" defaultRowHeight="14.4" x14ac:dyDescent="0.3"/>
  <cols>
    <col min="1" max="1" width="5" style="45" bestFit="1" customWidth="1"/>
    <col min="2" max="2" width="2.44140625" style="10" customWidth="1"/>
    <col min="3" max="3" width="28.44140625" style="10" bestFit="1" customWidth="1"/>
    <col min="4" max="4" width="2.44140625" style="10" customWidth="1"/>
    <col min="5" max="5" width="16.44140625" style="10" customWidth="1"/>
    <col min="6" max="6" width="2.44140625" style="10" customWidth="1"/>
    <col min="7" max="7" width="13.5546875" style="10" bestFit="1" customWidth="1"/>
    <col min="8" max="8" width="2.44140625" style="10" customWidth="1"/>
    <col min="9" max="9" width="8.5546875" style="10" customWidth="1"/>
    <col min="10" max="10" width="2.44140625" style="10" customWidth="1"/>
    <col min="11" max="11" width="14.88671875" style="10" bestFit="1" customWidth="1"/>
    <col min="12" max="12" width="2.44140625" style="10" customWidth="1"/>
    <col min="13" max="14" width="8.5546875" style="10" customWidth="1"/>
    <col min="15" max="15" width="9.5546875" style="10" bestFit="1" customWidth="1"/>
    <col min="16" max="17" width="8.5546875" style="10" customWidth="1"/>
    <col min="18" max="16384" width="9.109375" style="10"/>
  </cols>
  <sheetData>
    <row r="1" spans="1:15" x14ac:dyDescent="0.3">
      <c r="E1" s="45" t="s">
        <v>154</v>
      </c>
      <c r="K1" s="46" t="s">
        <v>155</v>
      </c>
    </row>
    <row r="2" spans="1:15" x14ac:dyDescent="0.3">
      <c r="E2" s="45" t="s">
        <v>214</v>
      </c>
      <c r="K2" s="46"/>
    </row>
    <row r="3" spans="1:15" x14ac:dyDescent="0.3">
      <c r="E3" s="45" t="s">
        <v>215</v>
      </c>
    </row>
    <row r="4" spans="1:15" x14ac:dyDescent="0.3">
      <c r="E4" s="47" t="s">
        <v>216</v>
      </c>
    </row>
    <row r="6" spans="1:15" x14ac:dyDescent="0.3">
      <c r="E6" s="48"/>
    </row>
    <row r="8" spans="1:15" ht="55.8" x14ac:dyDescent="0.3">
      <c r="A8" s="49" t="s">
        <v>159</v>
      </c>
      <c r="C8" s="50" t="s">
        <v>160</v>
      </c>
      <c r="D8" s="51"/>
      <c r="E8" s="52" t="s">
        <v>161</v>
      </c>
      <c r="F8" s="51"/>
      <c r="G8" s="49" t="s">
        <v>162</v>
      </c>
      <c r="H8" s="49"/>
      <c r="I8" s="49" t="s">
        <v>163</v>
      </c>
      <c r="K8" s="49" t="s">
        <v>164</v>
      </c>
      <c r="M8" s="49"/>
      <c r="N8" s="51"/>
      <c r="O8" s="51"/>
    </row>
    <row r="9" spans="1:15" x14ac:dyDescent="0.3">
      <c r="A9" s="53">
        <v>-1</v>
      </c>
      <c r="C9" s="53">
        <f>+A9-1</f>
        <v>-2</v>
      </c>
      <c r="E9" s="53">
        <f>+C9-1</f>
        <v>-3</v>
      </c>
      <c r="G9" s="53">
        <f>+E9-1</f>
        <v>-4</v>
      </c>
      <c r="I9" s="53">
        <f>+G9-1</f>
        <v>-5</v>
      </c>
      <c r="K9" s="53">
        <f>+I9-1</f>
        <v>-6</v>
      </c>
      <c r="M9" s="53"/>
    </row>
    <row r="10" spans="1:15" x14ac:dyDescent="0.3">
      <c r="A10" s="53"/>
      <c r="C10" s="53"/>
      <c r="E10" s="53"/>
      <c r="G10" s="53"/>
      <c r="I10" s="53"/>
      <c r="K10" s="53"/>
      <c r="M10" s="53"/>
    </row>
    <row r="11" spans="1:15" x14ac:dyDescent="0.3">
      <c r="A11" s="45">
        <v>1</v>
      </c>
      <c r="C11" s="10" t="s">
        <v>217</v>
      </c>
      <c r="E11" s="54">
        <f>'4P4(b)'!H8</f>
        <v>505855241.75</v>
      </c>
      <c r="F11" s="54"/>
      <c r="G11" s="54"/>
      <c r="H11" s="54"/>
      <c r="I11" s="55"/>
      <c r="J11" s="54"/>
      <c r="K11" s="56" t="s">
        <v>168</v>
      </c>
      <c r="M11" s="57"/>
    </row>
    <row r="12" spans="1:15" x14ac:dyDescent="0.3">
      <c r="E12" s="58"/>
      <c r="F12" s="54"/>
      <c r="G12" s="54"/>
      <c r="H12" s="54"/>
      <c r="I12" s="55"/>
      <c r="J12" s="54"/>
      <c r="K12" s="56"/>
      <c r="M12" s="57"/>
    </row>
    <row r="13" spans="1:15" x14ac:dyDescent="0.3">
      <c r="A13" s="45">
        <f>+A11+1</f>
        <v>2</v>
      </c>
      <c r="C13" s="10" t="s">
        <v>218</v>
      </c>
      <c r="E13" s="58">
        <f>'4P4(b)'!H10</f>
        <v>228809002.49000001</v>
      </c>
      <c r="F13" s="58"/>
      <c r="G13" s="58"/>
      <c r="H13" s="58"/>
      <c r="I13" s="55"/>
      <c r="J13" s="58"/>
      <c r="K13" s="56" t="s">
        <v>219</v>
      </c>
      <c r="M13" s="57"/>
    </row>
    <row r="14" spans="1:15" x14ac:dyDescent="0.3">
      <c r="E14" s="58"/>
      <c r="F14" s="58"/>
      <c r="G14" s="58"/>
      <c r="H14" s="58"/>
      <c r="I14" s="55"/>
      <c r="J14" s="58"/>
      <c r="K14" s="56"/>
      <c r="M14" s="57"/>
    </row>
    <row r="15" spans="1:15" x14ac:dyDescent="0.3">
      <c r="A15" s="45">
        <f>+A13+1</f>
        <v>3</v>
      </c>
      <c r="C15" s="10" t="s">
        <v>220</v>
      </c>
      <c r="E15" s="58">
        <f>'4P4(b)'!H12</f>
        <v>271935419.21000004</v>
      </c>
      <c r="F15" s="58"/>
      <c r="G15" s="58"/>
      <c r="H15" s="58"/>
      <c r="I15" s="55"/>
      <c r="J15" s="58"/>
      <c r="K15" s="56" t="s">
        <v>221</v>
      </c>
      <c r="M15" s="57"/>
    </row>
    <row r="16" spans="1:15" x14ac:dyDescent="0.3">
      <c r="E16" s="59" t="s">
        <v>176</v>
      </c>
      <c r="F16" s="56"/>
      <c r="G16" s="59"/>
      <c r="H16" s="58"/>
      <c r="I16" s="55"/>
      <c r="J16" s="58"/>
      <c r="K16" s="56"/>
      <c r="M16" s="57"/>
    </row>
    <row r="17" spans="1:15" ht="28.8" x14ac:dyDescent="0.3">
      <c r="A17" s="45">
        <f>+A15+1</f>
        <v>4</v>
      </c>
      <c r="C17" s="51" t="s">
        <v>222</v>
      </c>
      <c r="E17" s="58">
        <f>SUM(E11:E16)</f>
        <v>1006599663.45</v>
      </c>
      <c r="F17" s="58"/>
      <c r="G17" s="58"/>
      <c r="H17" s="58"/>
      <c r="I17" s="55"/>
      <c r="J17" s="58"/>
      <c r="K17" s="56"/>
      <c r="M17" s="57"/>
    </row>
    <row r="18" spans="1:15" x14ac:dyDescent="0.3">
      <c r="C18" s="45"/>
      <c r="E18" s="59"/>
      <c r="F18" s="56"/>
      <c r="G18" s="59"/>
      <c r="H18" s="56"/>
      <c r="I18" s="60"/>
      <c r="J18" s="58"/>
      <c r="K18" s="56"/>
      <c r="M18" s="57"/>
    </row>
    <row r="19" spans="1:15" x14ac:dyDescent="0.3">
      <c r="A19" s="45">
        <f>+A17+1</f>
        <v>5</v>
      </c>
      <c r="C19" s="10" t="s">
        <v>223</v>
      </c>
      <c r="E19" s="58">
        <f>'4P4(b)'!H14</f>
        <v>19020326.240000002</v>
      </c>
      <c r="F19" s="58"/>
      <c r="G19" s="58"/>
      <c r="H19" s="54"/>
      <c r="I19" s="55"/>
      <c r="J19" s="58"/>
      <c r="K19" s="56" t="s">
        <v>174</v>
      </c>
      <c r="M19" s="57"/>
    </row>
    <row r="20" spans="1:15" x14ac:dyDescent="0.3">
      <c r="E20" s="58"/>
      <c r="F20" s="58"/>
      <c r="G20" s="58"/>
      <c r="H20" s="54"/>
      <c r="I20" s="55"/>
      <c r="J20" s="54"/>
      <c r="K20" s="56"/>
      <c r="M20" s="57"/>
    </row>
    <row r="21" spans="1:15" x14ac:dyDescent="0.3">
      <c r="A21" s="45">
        <f>+A19+1</f>
        <v>6</v>
      </c>
      <c r="C21" s="10" t="s">
        <v>224</v>
      </c>
      <c r="E21" s="58">
        <f>'4P4(b)'!H16</f>
        <v>19965661.659999996</v>
      </c>
      <c r="F21" s="58"/>
      <c r="G21" s="58"/>
      <c r="H21" s="58"/>
      <c r="I21" s="55"/>
      <c r="J21" s="58"/>
      <c r="K21" s="56" t="s">
        <v>174</v>
      </c>
      <c r="M21" s="57"/>
    </row>
    <row r="22" spans="1:15" x14ac:dyDescent="0.3">
      <c r="E22" s="58"/>
      <c r="F22" s="58"/>
      <c r="G22" s="58"/>
      <c r="H22" s="58"/>
      <c r="I22" s="55"/>
      <c r="J22" s="58"/>
      <c r="K22" s="56"/>
      <c r="M22" s="57"/>
    </row>
    <row r="23" spans="1:15" x14ac:dyDescent="0.3">
      <c r="A23" s="45">
        <f>+A21+1</f>
        <v>7</v>
      </c>
      <c r="C23" s="61" t="s">
        <v>212</v>
      </c>
      <c r="E23" s="42">
        <v>1808164.81</v>
      </c>
      <c r="F23" s="58"/>
      <c r="G23" s="58"/>
      <c r="H23" s="58"/>
      <c r="I23" s="55"/>
      <c r="J23" s="58"/>
      <c r="K23" s="56" t="s">
        <v>174</v>
      </c>
      <c r="M23" s="57"/>
    </row>
    <row r="24" spans="1:15" x14ac:dyDescent="0.3">
      <c r="E24" s="59" t="s">
        <v>176</v>
      </c>
      <c r="F24" s="56"/>
      <c r="G24" s="59"/>
      <c r="H24" s="56"/>
      <c r="I24" s="60"/>
      <c r="J24" s="58"/>
      <c r="K24" s="56"/>
      <c r="M24" s="57"/>
    </row>
    <row r="25" spans="1:15" ht="28.8" x14ac:dyDescent="0.3">
      <c r="A25" s="45">
        <f>+A23+1</f>
        <v>8</v>
      </c>
      <c r="C25" s="51" t="s">
        <v>225</v>
      </c>
      <c r="E25" s="58">
        <f>SUM(E17:E24)</f>
        <v>1047393816.16</v>
      </c>
      <c r="F25" s="58"/>
      <c r="G25" s="58"/>
      <c r="H25" s="58"/>
      <c r="I25" s="55"/>
      <c r="J25" s="58"/>
      <c r="K25" s="56"/>
      <c r="M25" s="57"/>
      <c r="O25" s="58"/>
    </row>
    <row r="26" spans="1:15" x14ac:dyDescent="0.3">
      <c r="C26" s="61"/>
      <c r="E26" s="59"/>
      <c r="F26" s="56"/>
      <c r="G26" s="59"/>
      <c r="H26" s="58"/>
      <c r="I26" s="55"/>
      <c r="J26" s="58"/>
      <c r="K26" s="56"/>
      <c r="M26" s="57"/>
    </row>
    <row r="27" spans="1:15" x14ac:dyDescent="0.3">
      <c r="B27" s="62"/>
      <c r="C27" s="61" t="s">
        <v>207</v>
      </c>
      <c r="E27" s="59"/>
      <c r="F27" s="56"/>
      <c r="G27" s="59"/>
      <c r="H27" s="58"/>
      <c r="I27" s="55"/>
      <c r="J27" s="58"/>
      <c r="K27" s="56"/>
      <c r="M27" s="57"/>
    </row>
    <row r="28" spans="1:15" x14ac:dyDescent="0.3">
      <c r="A28" s="45">
        <f>+A25+1</f>
        <v>9</v>
      </c>
      <c r="C28" s="51" t="s">
        <v>226</v>
      </c>
      <c r="E28" s="63">
        <v>1180414</v>
      </c>
      <c r="F28" s="58"/>
      <c r="G28" s="58"/>
      <c r="H28" s="58"/>
      <c r="I28" s="55"/>
      <c r="J28" s="58"/>
      <c r="K28" s="56" t="s">
        <v>170</v>
      </c>
      <c r="M28" s="57"/>
    </row>
    <row r="29" spans="1:15" x14ac:dyDescent="0.3">
      <c r="C29" s="51"/>
      <c r="E29" s="58"/>
      <c r="F29" s="58"/>
      <c r="G29" s="58"/>
      <c r="H29" s="58"/>
      <c r="I29" s="55"/>
      <c r="J29" s="58"/>
      <c r="K29" s="56"/>
      <c r="M29" s="57"/>
    </row>
    <row r="30" spans="1:15" x14ac:dyDescent="0.3">
      <c r="C30" s="61" t="s">
        <v>211</v>
      </c>
      <c r="E30" s="58"/>
      <c r="F30" s="58"/>
      <c r="G30" s="58"/>
      <c r="H30" s="58"/>
      <c r="I30" s="55"/>
      <c r="J30" s="58"/>
      <c r="K30" s="56"/>
      <c r="M30" s="57"/>
    </row>
    <row r="31" spans="1:15" ht="28.8" x14ac:dyDescent="0.3">
      <c r="A31" s="45">
        <f>A28+1</f>
        <v>10</v>
      </c>
      <c r="C31" s="64" t="s">
        <v>227</v>
      </c>
      <c r="E31" s="58">
        <v>5324610.08</v>
      </c>
      <c r="F31" s="58"/>
      <c r="G31" s="58"/>
      <c r="H31" s="58"/>
      <c r="I31" s="55"/>
      <c r="J31" s="58"/>
      <c r="K31" s="56"/>
      <c r="M31" s="57"/>
    </row>
    <row r="32" spans="1:15" x14ac:dyDescent="0.3">
      <c r="A32" s="45">
        <f>+A31+1</f>
        <v>11</v>
      </c>
      <c r="C32" s="65" t="s">
        <v>228</v>
      </c>
      <c r="E32" s="58">
        <f>+E23</f>
        <v>1808164.81</v>
      </c>
      <c r="F32" s="58"/>
      <c r="G32" s="58"/>
      <c r="H32" s="58"/>
      <c r="I32" s="55"/>
      <c r="J32" s="58"/>
      <c r="K32" s="56" t="s">
        <v>174</v>
      </c>
      <c r="M32" s="57"/>
    </row>
    <row r="33" spans="1:13" x14ac:dyDescent="0.3">
      <c r="C33" s="65"/>
      <c r="E33" s="59" t="s">
        <v>176</v>
      </c>
      <c r="F33" s="56"/>
      <c r="G33" s="59" t="s">
        <v>176</v>
      </c>
      <c r="H33" s="56"/>
      <c r="I33" s="55"/>
      <c r="J33" s="58"/>
      <c r="K33" s="56"/>
      <c r="M33" s="57"/>
    </row>
    <row r="34" spans="1:13" ht="57.6" x14ac:dyDescent="0.3">
      <c r="A34" s="45">
        <f>+A32+1</f>
        <v>12</v>
      </c>
      <c r="C34" s="65" t="s">
        <v>229</v>
      </c>
      <c r="E34" s="54">
        <f>+E25+E28-E31-E32</f>
        <v>1041441455.27</v>
      </c>
      <c r="G34" s="54">
        <f>+G25+G28-G32</f>
        <v>0</v>
      </c>
      <c r="H34" s="58"/>
      <c r="I34" s="55"/>
      <c r="J34" s="58"/>
      <c r="K34" s="56"/>
      <c r="M34" s="57"/>
    </row>
    <row r="35" spans="1:13" x14ac:dyDescent="0.3">
      <c r="A35" s="53"/>
      <c r="E35" s="59" t="s">
        <v>178</v>
      </c>
      <c r="F35" s="56"/>
      <c r="G35" s="59" t="s">
        <v>178</v>
      </c>
      <c r="M35" s="57"/>
    </row>
    <row r="36" spans="1:13" x14ac:dyDescent="0.3">
      <c r="A36" s="53"/>
      <c r="E36" s="54"/>
      <c r="G36" s="54"/>
      <c r="I36" s="54"/>
      <c r="K36" s="54"/>
      <c r="M36" s="57"/>
    </row>
    <row r="37" spans="1:13" x14ac:dyDescent="0.3">
      <c r="A37" s="53"/>
      <c r="E37" s="59"/>
      <c r="F37" s="56"/>
      <c r="G37" s="59"/>
      <c r="H37" s="56"/>
      <c r="I37" s="59"/>
      <c r="J37" s="56"/>
      <c r="K37" s="59"/>
      <c r="M37" s="57"/>
    </row>
    <row r="38" spans="1:13" x14ac:dyDescent="0.3">
      <c r="A38" s="53"/>
      <c r="M38" s="57"/>
    </row>
    <row r="39" spans="1:13" x14ac:dyDescent="0.3">
      <c r="A39" s="53"/>
      <c r="C39" s="66" t="s">
        <v>205</v>
      </c>
      <c r="D39" s="67"/>
      <c r="E39" s="67"/>
      <c r="M39" s="57"/>
    </row>
    <row r="40" spans="1:13" ht="41.4" x14ac:dyDescent="0.3">
      <c r="A40" s="53"/>
      <c r="C40" s="68" t="s">
        <v>230</v>
      </c>
      <c r="D40" s="67"/>
      <c r="E40" s="43">
        <f>1044252842.379+2724.34</f>
        <v>1044255566.719</v>
      </c>
    </row>
    <row r="41" spans="1:13" x14ac:dyDescent="0.3">
      <c r="A41" s="53"/>
      <c r="C41" s="68"/>
      <c r="D41" s="67"/>
      <c r="E41" s="69"/>
    </row>
    <row r="42" spans="1:13" x14ac:dyDescent="0.3">
      <c r="A42" s="53"/>
      <c r="C42" s="70" t="s">
        <v>211</v>
      </c>
      <c r="D42" s="67"/>
      <c r="E42" s="71"/>
    </row>
    <row r="43" spans="1:13" ht="27.6" x14ac:dyDescent="0.3">
      <c r="A43" s="53"/>
      <c r="C43" s="72" t="s">
        <v>227</v>
      </c>
      <c r="D43" s="67"/>
      <c r="E43" s="73">
        <f>E31</f>
        <v>5324610.08</v>
      </c>
    </row>
    <row r="44" spans="1:13" ht="27.6" x14ac:dyDescent="0.3">
      <c r="C44" s="68" t="s">
        <v>231</v>
      </c>
      <c r="D44" s="67"/>
      <c r="E44" s="44">
        <v>-3138249.45</v>
      </c>
    </row>
    <row r="45" spans="1:13" x14ac:dyDescent="0.3">
      <c r="C45" s="68"/>
      <c r="D45" s="67"/>
      <c r="E45" s="74"/>
    </row>
    <row r="46" spans="1:13" x14ac:dyDescent="0.3">
      <c r="C46" s="75" t="s">
        <v>210</v>
      </c>
      <c r="D46" s="67"/>
      <c r="E46" s="43">
        <f>+E40-E43-E44</f>
        <v>1042069206.089</v>
      </c>
    </row>
    <row r="47" spans="1:13" x14ac:dyDescent="0.3">
      <c r="C47" s="75"/>
      <c r="D47" s="67"/>
      <c r="E47" s="69"/>
    </row>
    <row r="48" spans="1:13" x14ac:dyDescent="0.3">
      <c r="C48" s="70" t="s">
        <v>207</v>
      </c>
      <c r="D48" s="67"/>
      <c r="E48" s="71"/>
    </row>
    <row r="49" spans="3:5" x14ac:dyDescent="0.3">
      <c r="C49" s="68" t="s">
        <v>226</v>
      </c>
      <c r="D49" s="67"/>
      <c r="E49" s="76">
        <f>+E28</f>
        <v>1180414</v>
      </c>
    </row>
    <row r="50" spans="3:5" x14ac:dyDescent="0.3">
      <c r="C50" s="68"/>
      <c r="D50" s="67"/>
      <c r="E50" s="76"/>
    </row>
    <row r="51" spans="3:5" x14ac:dyDescent="0.3">
      <c r="C51" s="70" t="s">
        <v>211</v>
      </c>
      <c r="D51" s="67"/>
      <c r="E51" s="76"/>
    </row>
    <row r="52" spans="3:5" x14ac:dyDescent="0.3">
      <c r="C52" s="77" t="s">
        <v>228</v>
      </c>
      <c r="D52" s="67"/>
      <c r="E52" s="44">
        <f>+E32</f>
        <v>1808164.81</v>
      </c>
    </row>
    <row r="53" spans="3:5" x14ac:dyDescent="0.3">
      <c r="C53" s="68"/>
      <c r="D53" s="67"/>
      <c r="E53" s="67"/>
    </row>
    <row r="54" spans="3:5" ht="15" thickBot="1" x14ac:dyDescent="0.35">
      <c r="C54" s="75" t="s">
        <v>213</v>
      </c>
      <c r="D54" s="67"/>
      <c r="E54" s="78">
        <f>+E46+E49-E52</f>
        <v>1041441455.279</v>
      </c>
    </row>
    <row r="55" spans="3:5" ht="15" thickTop="1" x14ac:dyDescent="0.3">
      <c r="E55" s="79"/>
    </row>
    <row r="56" spans="3:5" x14ac:dyDescent="0.3">
      <c r="E56" s="76"/>
    </row>
    <row r="58" spans="3:5" x14ac:dyDescent="0.3">
      <c r="C58" s="80"/>
    </row>
    <row r="59" spans="3:5" x14ac:dyDescent="0.3">
      <c r="C59" s="8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C40" sqref="C40"/>
    </sheetView>
  </sheetViews>
  <sheetFormatPr defaultColWidth="9.109375" defaultRowHeight="14.4" x14ac:dyDescent="0.3"/>
  <cols>
    <col min="1" max="1" width="21.88671875" style="10" bestFit="1" customWidth="1"/>
    <col min="2" max="2" width="9.109375" style="10"/>
    <col min="3" max="3" width="13.44140625" style="10" bestFit="1" customWidth="1"/>
    <col min="4" max="4" width="10.44140625" style="10" bestFit="1" customWidth="1"/>
    <col min="5" max="5" width="9.5546875" style="10" bestFit="1" customWidth="1"/>
    <col min="6" max="6" width="12.88671875" style="10" customWidth="1"/>
    <col min="7" max="7" width="9.109375" style="10"/>
    <col min="8" max="8" width="15.109375" style="10" bestFit="1" customWidth="1"/>
    <col min="9" max="9" width="9.109375" style="10"/>
    <col min="10" max="10" width="8.44140625" style="10" bestFit="1" customWidth="1"/>
    <col min="11" max="11" width="9.109375" style="10"/>
    <col min="12" max="12" width="16.44140625" style="10" bestFit="1" customWidth="1"/>
    <col min="13" max="13" width="9.109375" style="10"/>
    <col min="14" max="14" width="10.44140625" style="10" bestFit="1" customWidth="1"/>
    <col min="15" max="16384" width="9.109375" style="10"/>
  </cols>
  <sheetData>
    <row r="1" spans="1:14" x14ac:dyDescent="0.3">
      <c r="A1" s="81"/>
      <c r="B1" s="22"/>
      <c r="C1" s="82"/>
      <c r="D1" s="82"/>
      <c r="E1" s="22"/>
      <c r="F1" s="83" t="s">
        <v>184</v>
      </c>
      <c r="G1" s="22"/>
      <c r="H1" s="22"/>
      <c r="I1" s="22"/>
      <c r="J1" s="22"/>
      <c r="K1" s="22"/>
      <c r="L1" s="22" t="s">
        <v>155</v>
      </c>
      <c r="M1" s="22"/>
      <c r="N1" s="22"/>
    </row>
    <row r="2" spans="1:14" x14ac:dyDescent="0.3">
      <c r="A2" s="29"/>
      <c r="B2" s="22"/>
      <c r="C2" s="82"/>
      <c r="D2" s="82"/>
      <c r="E2" s="22"/>
      <c r="F2" s="83" t="s">
        <v>185</v>
      </c>
      <c r="G2" s="22"/>
      <c r="H2" s="22"/>
      <c r="I2" s="22"/>
      <c r="J2" s="22"/>
      <c r="K2" s="22"/>
      <c r="L2" s="22"/>
      <c r="M2" s="22"/>
      <c r="N2" s="22"/>
    </row>
    <row r="3" spans="1:14" x14ac:dyDescent="0.3">
      <c r="A3" s="29"/>
      <c r="B3" s="22"/>
      <c r="C3" s="82"/>
      <c r="D3" s="82"/>
      <c r="E3" s="22"/>
      <c r="F3" s="83" t="s">
        <v>186</v>
      </c>
      <c r="G3" s="22"/>
      <c r="H3" s="22"/>
      <c r="I3" s="22"/>
      <c r="J3" s="22"/>
      <c r="K3" s="22"/>
      <c r="L3" s="22"/>
      <c r="M3" s="22"/>
      <c r="N3" s="22"/>
    </row>
    <row r="4" spans="1:14" x14ac:dyDescent="0.3">
      <c r="A4" s="29"/>
      <c r="B4" s="22"/>
      <c r="C4" s="82"/>
      <c r="D4" s="8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x14ac:dyDescent="0.3">
      <c r="A5" s="29"/>
      <c r="B5" s="22"/>
      <c r="C5" s="82"/>
      <c r="D5" s="8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66.599999999999994" x14ac:dyDescent="0.3">
      <c r="A6" s="84" t="s">
        <v>187</v>
      </c>
      <c r="B6" s="22"/>
      <c r="C6" s="84" t="s">
        <v>188</v>
      </c>
      <c r="D6" s="84" t="s">
        <v>189</v>
      </c>
      <c r="E6" s="81" t="s">
        <v>190</v>
      </c>
      <c r="F6" s="84" t="s">
        <v>191</v>
      </c>
      <c r="G6" s="22"/>
      <c r="H6" s="84" t="s">
        <v>192</v>
      </c>
      <c r="I6" s="22"/>
      <c r="J6" s="84" t="s">
        <v>193</v>
      </c>
      <c r="K6" s="22"/>
      <c r="L6" s="84" t="s">
        <v>194</v>
      </c>
      <c r="M6" s="22"/>
      <c r="N6" s="84" t="s">
        <v>195</v>
      </c>
    </row>
    <row r="7" spans="1:14" x14ac:dyDescent="0.3">
      <c r="A7" s="29"/>
      <c r="B7" s="22"/>
      <c r="C7" s="82"/>
      <c r="D7" s="82"/>
      <c r="E7" s="22"/>
      <c r="F7" s="22"/>
      <c r="G7" s="22"/>
      <c r="H7" s="22"/>
      <c r="I7" s="22"/>
      <c r="J7" s="22"/>
      <c r="K7" s="22"/>
      <c r="L7" s="31"/>
      <c r="M7" s="22"/>
      <c r="N7" s="31"/>
    </row>
    <row r="8" spans="1:14" ht="27" x14ac:dyDescent="0.3">
      <c r="A8" s="29" t="s">
        <v>196</v>
      </c>
      <c r="B8" s="22"/>
      <c r="C8" s="21">
        <v>506438493.97000003</v>
      </c>
      <c r="D8" s="21">
        <v>-583252.22</v>
      </c>
      <c r="E8" s="85">
        <v>0</v>
      </c>
      <c r="F8" s="21"/>
      <c r="G8" s="21"/>
      <c r="H8" s="21">
        <f>SUM(C8:F8)</f>
        <v>505855241.75</v>
      </c>
      <c r="I8" s="21"/>
      <c r="J8" s="21"/>
      <c r="K8" s="22"/>
      <c r="L8" s="33"/>
      <c r="M8" s="20"/>
      <c r="N8" s="34" t="s">
        <v>168</v>
      </c>
    </row>
    <row r="9" spans="1:14" x14ac:dyDescent="0.3">
      <c r="A9" s="29"/>
      <c r="B9" s="22"/>
      <c r="C9" s="21"/>
      <c r="D9" s="21"/>
      <c r="E9" s="21"/>
      <c r="F9" s="21"/>
      <c r="G9" s="21"/>
      <c r="H9" s="21"/>
      <c r="I9" s="21"/>
      <c r="J9" s="21"/>
      <c r="K9" s="22"/>
      <c r="L9" s="33"/>
      <c r="M9" s="20"/>
      <c r="N9" s="34"/>
    </row>
    <row r="10" spans="1:14" x14ac:dyDescent="0.3">
      <c r="A10" s="29" t="s">
        <v>197</v>
      </c>
      <c r="B10" s="22"/>
      <c r="C10" s="21">
        <v>231543650.06</v>
      </c>
      <c r="D10" s="21">
        <v>-2734647.57</v>
      </c>
      <c r="E10" s="21">
        <v>0</v>
      </c>
      <c r="F10" s="21"/>
      <c r="G10" s="21"/>
      <c r="H10" s="21">
        <f t="shared" ref="H10:H16" si="0">SUM(C10:F10)</f>
        <v>228809002.49000001</v>
      </c>
      <c r="I10" s="21"/>
      <c r="J10" s="21"/>
      <c r="K10" s="22"/>
      <c r="L10" s="33"/>
      <c r="M10" s="21"/>
      <c r="N10" s="34" t="s">
        <v>170</v>
      </c>
    </row>
    <row r="11" spans="1:14" x14ac:dyDescent="0.3">
      <c r="A11" s="29"/>
      <c r="B11" s="22"/>
      <c r="C11" s="21"/>
      <c r="D11" s="21"/>
      <c r="E11" s="21"/>
      <c r="F11" s="21"/>
      <c r="G11" s="21"/>
      <c r="H11" s="21"/>
      <c r="I11" s="21"/>
      <c r="J11" s="21"/>
      <c r="K11" s="22"/>
      <c r="L11" s="33"/>
      <c r="M11" s="21"/>
      <c r="N11" s="34"/>
    </row>
    <row r="12" spans="1:14" x14ac:dyDescent="0.3">
      <c r="A12" s="29" t="s">
        <v>198</v>
      </c>
      <c r="B12" s="22"/>
      <c r="C12" s="21">
        <v>274587351.73000002</v>
      </c>
      <c r="D12" s="21">
        <v>-2651932.52</v>
      </c>
      <c r="E12" s="21">
        <v>0</v>
      </c>
      <c r="F12" s="21"/>
      <c r="G12" s="21"/>
      <c r="H12" s="21">
        <f t="shared" si="0"/>
        <v>271935419.21000004</v>
      </c>
      <c r="I12" s="21"/>
      <c r="J12" s="21"/>
      <c r="K12" s="22"/>
      <c r="L12" s="33"/>
      <c r="M12" s="21"/>
      <c r="N12" s="34" t="s">
        <v>172</v>
      </c>
    </row>
    <row r="13" spans="1:14" x14ac:dyDescent="0.3">
      <c r="A13" s="29"/>
      <c r="B13" s="22"/>
      <c r="C13" s="21"/>
      <c r="D13" s="21"/>
      <c r="E13" s="21"/>
      <c r="F13" s="21"/>
      <c r="G13" s="21"/>
      <c r="H13" s="21"/>
      <c r="I13" s="21"/>
      <c r="J13" s="21"/>
      <c r="K13" s="22"/>
      <c r="L13" s="86"/>
      <c r="M13" s="21"/>
      <c r="N13" s="34"/>
    </row>
    <row r="14" spans="1:14" x14ac:dyDescent="0.3">
      <c r="A14" s="29" t="s">
        <v>199</v>
      </c>
      <c r="B14" s="22"/>
      <c r="C14" s="21">
        <v>19023404.860000003</v>
      </c>
      <c r="D14" s="21">
        <v>-9233.6200000000008</v>
      </c>
      <c r="E14" s="21">
        <v>0</v>
      </c>
      <c r="F14" s="21">
        <v>6155</v>
      </c>
      <c r="G14" s="21"/>
      <c r="H14" s="21">
        <f t="shared" si="0"/>
        <v>19020326.240000002</v>
      </c>
      <c r="I14" s="21"/>
      <c r="J14" s="21"/>
      <c r="K14" s="22"/>
      <c r="L14" s="33"/>
      <c r="M14" s="20"/>
      <c r="N14" s="34" t="s">
        <v>174</v>
      </c>
    </row>
    <row r="15" spans="1:14" x14ac:dyDescent="0.3">
      <c r="A15" s="29"/>
      <c r="B15" s="22"/>
      <c r="C15" s="21"/>
      <c r="D15" s="21"/>
      <c r="E15" s="21"/>
      <c r="F15" s="21"/>
      <c r="G15" s="21"/>
      <c r="H15" s="21"/>
      <c r="I15" s="21"/>
      <c r="J15" s="21"/>
      <c r="K15" s="22"/>
      <c r="L15" s="33"/>
      <c r="M15" s="20"/>
      <c r="N15" s="34"/>
    </row>
    <row r="16" spans="1:14" x14ac:dyDescent="0.3">
      <c r="A16" s="29" t="s">
        <v>200</v>
      </c>
      <c r="B16" s="22"/>
      <c r="C16" s="21">
        <v>0</v>
      </c>
      <c r="D16" s="21">
        <v>0</v>
      </c>
      <c r="E16" s="21">
        <v>0</v>
      </c>
      <c r="F16" s="21">
        <v>19965661.659999996</v>
      </c>
      <c r="G16" s="21"/>
      <c r="H16" s="21">
        <f t="shared" si="0"/>
        <v>19965661.659999996</v>
      </c>
      <c r="I16" s="21"/>
      <c r="J16" s="21"/>
      <c r="K16" s="22"/>
      <c r="L16" s="33"/>
      <c r="M16" s="21"/>
      <c r="N16" s="34" t="s">
        <v>174</v>
      </c>
    </row>
    <row r="17" spans="1:14" x14ac:dyDescent="0.3">
      <c r="A17" s="29"/>
      <c r="B17" s="22"/>
      <c r="C17" s="21"/>
      <c r="D17" s="21"/>
      <c r="E17" s="21"/>
      <c r="F17" s="21"/>
      <c r="G17" s="21"/>
      <c r="H17" s="21"/>
      <c r="I17" s="21"/>
      <c r="J17" s="21"/>
      <c r="K17" s="22"/>
      <c r="L17" s="22"/>
      <c r="M17" s="22"/>
      <c r="N17" s="22"/>
    </row>
    <row r="18" spans="1:14" ht="53.4" x14ac:dyDescent="0.3">
      <c r="A18" s="84" t="s">
        <v>201</v>
      </c>
      <c r="B18" s="22"/>
      <c r="C18" s="87">
        <f>SUM(C8:C16)</f>
        <v>1031592900.62</v>
      </c>
      <c r="D18" s="87">
        <f>SUM(D8:D16)</f>
        <v>-5979065.9300000006</v>
      </c>
      <c r="E18" s="87">
        <f>SUM(E8:E16)</f>
        <v>0</v>
      </c>
      <c r="F18" s="87">
        <f>SUM(F8:F16)</f>
        <v>19971816.659999996</v>
      </c>
      <c r="G18" s="21"/>
      <c r="H18" s="87">
        <f>SUM(H8:H16)</f>
        <v>1045585651.35</v>
      </c>
      <c r="I18" s="21"/>
      <c r="J18" s="87">
        <v>0</v>
      </c>
      <c r="K18" s="22"/>
      <c r="L18" s="86"/>
      <c r="M18" s="21"/>
      <c r="N18" s="34"/>
    </row>
    <row r="19" spans="1:14" x14ac:dyDescent="0.3">
      <c r="A19" s="84"/>
      <c r="B19" s="22"/>
      <c r="C19" s="87"/>
      <c r="D19" s="87"/>
      <c r="E19" s="85"/>
      <c r="F19" s="87"/>
      <c r="G19" s="21"/>
      <c r="H19" s="87"/>
      <c r="I19" s="21"/>
      <c r="J19" s="87"/>
      <c r="K19" s="22"/>
      <c r="L19" s="86"/>
      <c r="M19" s="21"/>
      <c r="N19" s="34"/>
    </row>
    <row r="20" spans="1:14" x14ac:dyDescent="0.3">
      <c r="A20" s="88" t="s">
        <v>202</v>
      </c>
      <c r="B20" s="22"/>
      <c r="C20" s="82"/>
      <c r="D20" s="82"/>
      <c r="E20" s="82"/>
      <c r="F20" s="82"/>
      <c r="G20" s="82"/>
      <c r="H20" s="82"/>
      <c r="I20" s="22"/>
      <c r="J20" s="22"/>
      <c r="K20" s="22"/>
      <c r="L20" s="33"/>
      <c r="M20" s="21"/>
      <c r="N20" s="34"/>
    </row>
    <row r="21" spans="1:14" x14ac:dyDescent="0.3">
      <c r="A21" s="89" t="s">
        <v>203</v>
      </c>
      <c r="B21" s="90"/>
      <c r="C21" s="91">
        <v>-1001549786.9680001</v>
      </c>
      <c r="D21" s="91"/>
      <c r="E21" s="91"/>
      <c r="F21" s="91"/>
      <c r="G21" s="91"/>
      <c r="H21" s="91"/>
      <c r="I21" s="22"/>
      <c r="J21" s="22"/>
      <c r="K21" s="22"/>
      <c r="L21" s="33"/>
      <c r="M21" s="21"/>
      <c r="N21" s="34"/>
    </row>
    <row r="22" spans="1:14" x14ac:dyDescent="0.3">
      <c r="A22" s="89" t="s">
        <v>204</v>
      </c>
      <c r="B22" s="90"/>
      <c r="C22" s="91">
        <v>-30043113.649999999</v>
      </c>
      <c r="D22" s="91"/>
      <c r="E22" s="91"/>
      <c r="F22" s="91"/>
      <c r="G22" s="91"/>
      <c r="H22" s="91"/>
      <c r="I22" s="22"/>
      <c r="J22" s="22"/>
      <c r="K22" s="22"/>
      <c r="L22" s="86"/>
      <c r="M22" s="21"/>
      <c r="N22" s="34"/>
    </row>
    <row r="23" spans="1:14" ht="15" thickBot="1" x14ac:dyDescent="0.35">
      <c r="A23" s="92"/>
      <c r="B23" s="90"/>
      <c r="C23" s="93">
        <f>C21+C22</f>
        <v>-1031592900.618</v>
      </c>
      <c r="D23" s="93">
        <v>5979065.9289999995</v>
      </c>
      <c r="E23" s="93">
        <v>-3138249.45</v>
      </c>
      <c r="F23" s="93">
        <v>-19971816.670000002</v>
      </c>
      <c r="G23" s="94"/>
      <c r="H23" s="93">
        <f>SUM(C23:G23)</f>
        <v>-1048723900.809</v>
      </c>
      <c r="I23" s="22"/>
      <c r="J23" s="22"/>
      <c r="K23" s="22"/>
      <c r="L23" s="86"/>
      <c r="M23" s="21"/>
      <c r="N23" s="34"/>
    </row>
    <row r="24" spans="1:14" ht="15" thickTop="1" x14ac:dyDescent="0.3">
      <c r="A24" s="29"/>
      <c r="B24" s="22"/>
      <c r="C24" s="39"/>
      <c r="D24" s="82"/>
      <c r="E24" s="82"/>
      <c r="F24" s="82"/>
      <c r="G24" s="82"/>
      <c r="H24" s="82"/>
      <c r="I24" s="22"/>
      <c r="J24" s="22"/>
      <c r="K24" s="22"/>
      <c r="L24" s="86"/>
      <c r="M24" s="21"/>
      <c r="N24" s="34"/>
    </row>
    <row r="25" spans="1:14" x14ac:dyDescent="0.3">
      <c r="A25" s="95" t="s">
        <v>205</v>
      </c>
      <c r="B25" s="80"/>
      <c r="C25" s="38"/>
      <c r="D25" s="38"/>
      <c r="E25" s="38"/>
      <c r="F25" s="38"/>
      <c r="G25" s="38"/>
      <c r="H25" s="38"/>
      <c r="I25" s="22"/>
      <c r="J25" s="22"/>
      <c r="K25" s="22"/>
      <c r="L25" s="22"/>
      <c r="M25" s="22"/>
      <c r="N25" s="22"/>
    </row>
    <row r="26" spans="1:14" ht="27.6" x14ac:dyDescent="0.3">
      <c r="A26" s="96" t="s">
        <v>206</v>
      </c>
      <c r="B26" s="80"/>
      <c r="C26" s="38"/>
      <c r="D26" s="38"/>
      <c r="E26" s="38"/>
      <c r="F26" s="38"/>
      <c r="G26" s="38"/>
      <c r="H26" s="37">
        <f>'[1]Balance Sheet'!H185+'[1]Balance Sheet'!H313</f>
        <v>-1017350702.5190001</v>
      </c>
      <c r="I26" s="22"/>
      <c r="J26" s="22"/>
      <c r="K26" s="22"/>
      <c r="L26" s="22"/>
      <c r="M26" s="22"/>
      <c r="N26" s="22"/>
    </row>
    <row r="27" spans="1:14" x14ac:dyDescent="0.3">
      <c r="A27" s="96"/>
      <c r="B27" s="80"/>
      <c r="C27" s="38"/>
      <c r="D27" s="38"/>
      <c r="E27" s="38"/>
      <c r="F27" s="38"/>
      <c r="G27" s="38"/>
      <c r="H27" s="38"/>
      <c r="I27" s="22"/>
      <c r="J27" s="22"/>
      <c r="K27" s="22"/>
      <c r="L27" s="22"/>
      <c r="M27" s="22"/>
      <c r="N27" s="22"/>
    </row>
    <row r="28" spans="1:14" x14ac:dyDescent="0.3">
      <c r="A28" s="96" t="s">
        <v>207</v>
      </c>
      <c r="B28" s="80"/>
      <c r="C28" s="38"/>
      <c r="D28" s="38"/>
      <c r="E28" s="38"/>
      <c r="F28" s="38"/>
      <c r="G28" s="38"/>
      <c r="H28" s="38"/>
      <c r="I28" s="22"/>
      <c r="J28" s="22"/>
      <c r="K28" s="22"/>
      <c r="L28" s="22"/>
      <c r="M28" s="22"/>
      <c r="N28" s="22"/>
    </row>
    <row r="29" spans="1:14" ht="27.6" x14ac:dyDescent="0.3">
      <c r="A29" s="96" t="s">
        <v>208</v>
      </c>
      <c r="B29" s="80"/>
      <c r="C29" s="80"/>
      <c r="D29" s="38"/>
      <c r="E29" s="38"/>
      <c r="F29" s="38"/>
      <c r="G29" s="38"/>
      <c r="H29" s="39">
        <f>'[1]Balance Sheet'!H589</f>
        <v>-3138249.45</v>
      </c>
      <c r="I29" s="22"/>
      <c r="J29" s="22"/>
      <c r="K29" s="22"/>
      <c r="L29" s="22"/>
      <c r="M29" s="22"/>
      <c r="N29" s="22"/>
    </row>
    <row r="30" spans="1:14" ht="27.6" x14ac:dyDescent="0.3">
      <c r="A30" s="96" t="s">
        <v>209</v>
      </c>
      <c r="B30" s="80"/>
      <c r="C30" s="80"/>
      <c r="D30" s="38"/>
      <c r="E30" s="38"/>
      <c r="F30" s="38"/>
      <c r="G30" s="38"/>
      <c r="H30" s="40">
        <f>'[1]Balance Sheet'!H588</f>
        <v>30043113.649999999</v>
      </c>
      <c r="I30" s="22"/>
      <c r="J30" s="22"/>
      <c r="K30" s="22"/>
      <c r="L30" s="22"/>
      <c r="M30" s="22"/>
      <c r="N30" s="22"/>
    </row>
    <row r="31" spans="1:14" x14ac:dyDescent="0.3">
      <c r="A31" s="88" t="s">
        <v>210</v>
      </c>
      <c r="B31" s="80"/>
      <c r="C31" s="80"/>
      <c r="D31" s="38"/>
      <c r="E31" s="38"/>
      <c r="F31" s="38"/>
      <c r="G31" s="38"/>
      <c r="H31" s="39">
        <f>H26+H29-H30</f>
        <v>-1050532065.6190001</v>
      </c>
      <c r="I31" s="22"/>
      <c r="J31" s="22"/>
      <c r="K31" s="22"/>
      <c r="L31" s="22"/>
      <c r="M31" s="22"/>
      <c r="N31" s="22"/>
    </row>
    <row r="32" spans="1:14" x14ac:dyDescent="0.3">
      <c r="A32" s="96" t="s">
        <v>211</v>
      </c>
      <c r="B32" s="80"/>
      <c r="C32" s="80"/>
      <c r="D32" s="38"/>
      <c r="E32" s="38"/>
      <c r="F32" s="38"/>
      <c r="G32" s="38"/>
      <c r="H32" s="39"/>
      <c r="I32" s="22"/>
      <c r="J32" s="22"/>
      <c r="K32" s="22"/>
      <c r="L32" s="22"/>
      <c r="M32" s="22"/>
      <c r="N32" s="22"/>
    </row>
    <row r="33" spans="1:8" x14ac:dyDescent="0.3">
      <c r="A33" s="97" t="s">
        <v>212</v>
      </c>
      <c r="B33" s="80"/>
      <c r="C33" s="98"/>
      <c r="D33" s="38"/>
      <c r="E33" s="38"/>
      <c r="F33" s="38"/>
      <c r="G33" s="38"/>
      <c r="H33" s="40">
        <f>'[1]Balance Sheet'!H181</f>
        <v>-1808164.81</v>
      </c>
    </row>
    <row r="34" spans="1:8" x14ac:dyDescent="0.3">
      <c r="A34" s="96"/>
      <c r="B34" s="80"/>
      <c r="C34" s="39"/>
      <c r="D34" s="38"/>
      <c r="E34" s="38"/>
      <c r="F34" s="38"/>
      <c r="G34" s="38"/>
      <c r="H34" s="38"/>
    </row>
    <row r="35" spans="1:8" ht="15" thickBot="1" x14ac:dyDescent="0.35">
      <c r="A35" s="88" t="s">
        <v>213</v>
      </c>
      <c r="B35" s="80"/>
      <c r="C35" s="38"/>
      <c r="D35" s="38"/>
      <c r="E35" s="38"/>
      <c r="F35" s="38"/>
      <c r="G35" s="38"/>
      <c r="H35" s="41">
        <f>H31-H33</f>
        <v>-1048723900.8090001</v>
      </c>
    </row>
    <row r="36" spans="1:8" ht="15" thickTop="1" x14ac:dyDescent="0.3">
      <c r="A36" s="29"/>
      <c r="B36" s="22"/>
      <c r="C36" s="82"/>
      <c r="D36" s="82"/>
      <c r="E36" s="82"/>
      <c r="F36" s="82"/>
      <c r="G36" s="82"/>
      <c r="H36" s="82"/>
    </row>
    <row r="37" spans="1:8" x14ac:dyDescent="0.3">
      <c r="A37" s="29"/>
      <c r="B37" s="22"/>
      <c r="C37" s="82"/>
      <c r="D37" s="82"/>
      <c r="E37" s="82"/>
      <c r="F37" s="82"/>
      <c r="G37" s="82"/>
      <c r="H37" s="82"/>
    </row>
    <row r="38" spans="1:8" x14ac:dyDescent="0.3">
      <c r="A38" s="22"/>
      <c r="B38" s="22"/>
      <c r="C38" s="22"/>
      <c r="D38" s="22"/>
      <c r="E38" s="22"/>
      <c r="F38" s="22"/>
      <c r="G38" s="22"/>
      <c r="H38" s="82"/>
    </row>
    <row r="40" spans="1:8" x14ac:dyDescent="0.3">
      <c r="A40" s="80"/>
      <c r="B40" s="22"/>
      <c r="C40" s="22"/>
      <c r="D40" s="22"/>
      <c r="E40" s="22"/>
      <c r="F40" s="22"/>
      <c r="G40" s="22"/>
      <c r="H40" s="22"/>
    </row>
    <row r="41" spans="1:8" x14ac:dyDescent="0.3">
      <c r="A41" s="80"/>
      <c r="B41" s="22"/>
      <c r="C41" s="22"/>
      <c r="D41" s="22"/>
      <c r="E41" s="22"/>
      <c r="F41" s="22"/>
      <c r="G41" s="22"/>
      <c r="H41" s="2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C20" sqref="C20"/>
    </sheetView>
  </sheetViews>
  <sheetFormatPr defaultRowHeight="13.2" x14ac:dyDescent="0.25"/>
  <cols>
    <col min="1" max="2" width="46" style="103" customWidth="1"/>
    <col min="3" max="3" width="38" style="103" customWidth="1"/>
    <col min="4" max="4" width="17" style="103" customWidth="1"/>
    <col min="5" max="5" width="25.88671875" style="102" customWidth="1"/>
    <col min="6" max="6" width="9.109375" style="102"/>
    <col min="7" max="256" width="9.109375" style="103"/>
    <col min="257" max="258" width="46" style="103" customWidth="1"/>
    <col min="259" max="259" width="38" style="103" customWidth="1"/>
    <col min="260" max="260" width="17" style="103" customWidth="1"/>
    <col min="261" max="261" width="25.88671875" style="103" customWidth="1"/>
    <col min="262" max="512" width="9.109375" style="103"/>
    <col min="513" max="514" width="46" style="103" customWidth="1"/>
    <col min="515" max="515" width="38" style="103" customWidth="1"/>
    <col min="516" max="516" width="17" style="103" customWidth="1"/>
    <col min="517" max="517" width="25.88671875" style="103" customWidth="1"/>
    <col min="518" max="768" width="9.109375" style="103"/>
    <col min="769" max="770" width="46" style="103" customWidth="1"/>
    <col min="771" max="771" width="38" style="103" customWidth="1"/>
    <col min="772" max="772" width="17" style="103" customWidth="1"/>
    <col min="773" max="773" width="25.88671875" style="103" customWidth="1"/>
    <col min="774" max="1024" width="9.109375" style="103"/>
    <col min="1025" max="1026" width="46" style="103" customWidth="1"/>
    <col min="1027" max="1027" width="38" style="103" customWidth="1"/>
    <col min="1028" max="1028" width="17" style="103" customWidth="1"/>
    <col min="1029" max="1029" width="25.88671875" style="103" customWidth="1"/>
    <col min="1030" max="1280" width="9.109375" style="103"/>
    <col min="1281" max="1282" width="46" style="103" customWidth="1"/>
    <col min="1283" max="1283" width="38" style="103" customWidth="1"/>
    <col min="1284" max="1284" width="17" style="103" customWidth="1"/>
    <col min="1285" max="1285" width="25.88671875" style="103" customWidth="1"/>
    <col min="1286" max="1536" width="9.109375" style="103"/>
    <col min="1537" max="1538" width="46" style="103" customWidth="1"/>
    <col min="1539" max="1539" width="38" style="103" customWidth="1"/>
    <col min="1540" max="1540" width="17" style="103" customWidth="1"/>
    <col min="1541" max="1541" width="25.88671875" style="103" customWidth="1"/>
    <col min="1542" max="1792" width="9.109375" style="103"/>
    <col min="1793" max="1794" width="46" style="103" customWidth="1"/>
    <col min="1795" max="1795" width="38" style="103" customWidth="1"/>
    <col min="1796" max="1796" width="17" style="103" customWidth="1"/>
    <col min="1797" max="1797" width="25.88671875" style="103" customWidth="1"/>
    <col min="1798" max="2048" width="9.109375" style="103"/>
    <col min="2049" max="2050" width="46" style="103" customWidth="1"/>
    <col min="2051" max="2051" width="38" style="103" customWidth="1"/>
    <col min="2052" max="2052" width="17" style="103" customWidth="1"/>
    <col min="2053" max="2053" width="25.88671875" style="103" customWidth="1"/>
    <col min="2054" max="2304" width="9.109375" style="103"/>
    <col min="2305" max="2306" width="46" style="103" customWidth="1"/>
    <col min="2307" max="2307" width="38" style="103" customWidth="1"/>
    <col min="2308" max="2308" width="17" style="103" customWidth="1"/>
    <col min="2309" max="2309" width="25.88671875" style="103" customWidth="1"/>
    <col min="2310" max="2560" width="9.109375" style="103"/>
    <col min="2561" max="2562" width="46" style="103" customWidth="1"/>
    <col min="2563" max="2563" width="38" style="103" customWidth="1"/>
    <col min="2564" max="2564" width="17" style="103" customWidth="1"/>
    <col min="2565" max="2565" width="25.88671875" style="103" customWidth="1"/>
    <col min="2566" max="2816" width="9.109375" style="103"/>
    <col min="2817" max="2818" width="46" style="103" customWidth="1"/>
    <col min="2819" max="2819" width="38" style="103" customWidth="1"/>
    <col min="2820" max="2820" width="17" style="103" customWidth="1"/>
    <col min="2821" max="2821" width="25.88671875" style="103" customWidth="1"/>
    <col min="2822" max="3072" width="9.109375" style="103"/>
    <col min="3073" max="3074" width="46" style="103" customWidth="1"/>
    <col min="3075" max="3075" width="38" style="103" customWidth="1"/>
    <col min="3076" max="3076" width="17" style="103" customWidth="1"/>
    <col min="3077" max="3077" width="25.88671875" style="103" customWidth="1"/>
    <col min="3078" max="3328" width="9.109375" style="103"/>
    <col min="3329" max="3330" width="46" style="103" customWidth="1"/>
    <col min="3331" max="3331" width="38" style="103" customWidth="1"/>
    <col min="3332" max="3332" width="17" style="103" customWidth="1"/>
    <col min="3333" max="3333" width="25.88671875" style="103" customWidth="1"/>
    <col min="3334" max="3584" width="9.109375" style="103"/>
    <col min="3585" max="3586" width="46" style="103" customWidth="1"/>
    <col min="3587" max="3587" width="38" style="103" customWidth="1"/>
    <col min="3588" max="3588" width="17" style="103" customWidth="1"/>
    <col min="3589" max="3589" width="25.88671875" style="103" customWidth="1"/>
    <col min="3590" max="3840" width="9.109375" style="103"/>
    <col min="3841" max="3842" width="46" style="103" customWidth="1"/>
    <col min="3843" max="3843" width="38" style="103" customWidth="1"/>
    <col min="3844" max="3844" width="17" style="103" customWidth="1"/>
    <col min="3845" max="3845" width="25.88671875" style="103" customWidth="1"/>
    <col min="3846" max="4096" width="9.109375" style="103"/>
    <col min="4097" max="4098" width="46" style="103" customWidth="1"/>
    <col min="4099" max="4099" width="38" style="103" customWidth="1"/>
    <col min="4100" max="4100" width="17" style="103" customWidth="1"/>
    <col min="4101" max="4101" width="25.88671875" style="103" customWidth="1"/>
    <col min="4102" max="4352" width="9.109375" style="103"/>
    <col min="4353" max="4354" width="46" style="103" customWidth="1"/>
    <col min="4355" max="4355" width="38" style="103" customWidth="1"/>
    <col min="4356" max="4356" width="17" style="103" customWidth="1"/>
    <col min="4357" max="4357" width="25.88671875" style="103" customWidth="1"/>
    <col min="4358" max="4608" width="9.109375" style="103"/>
    <col min="4609" max="4610" width="46" style="103" customWidth="1"/>
    <col min="4611" max="4611" width="38" style="103" customWidth="1"/>
    <col min="4612" max="4612" width="17" style="103" customWidth="1"/>
    <col min="4613" max="4613" width="25.88671875" style="103" customWidth="1"/>
    <col min="4614" max="4864" width="9.109375" style="103"/>
    <col min="4865" max="4866" width="46" style="103" customWidth="1"/>
    <col min="4867" max="4867" width="38" style="103" customWidth="1"/>
    <col min="4868" max="4868" width="17" style="103" customWidth="1"/>
    <col min="4869" max="4869" width="25.88671875" style="103" customWidth="1"/>
    <col min="4870" max="5120" width="9.109375" style="103"/>
    <col min="5121" max="5122" width="46" style="103" customWidth="1"/>
    <col min="5123" max="5123" width="38" style="103" customWidth="1"/>
    <col min="5124" max="5124" width="17" style="103" customWidth="1"/>
    <col min="5125" max="5125" width="25.88671875" style="103" customWidth="1"/>
    <col min="5126" max="5376" width="9.109375" style="103"/>
    <col min="5377" max="5378" width="46" style="103" customWidth="1"/>
    <col min="5379" max="5379" width="38" style="103" customWidth="1"/>
    <col min="5380" max="5380" width="17" style="103" customWidth="1"/>
    <col min="5381" max="5381" width="25.88671875" style="103" customWidth="1"/>
    <col min="5382" max="5632" width="9.109375" style="103"/>
    <col min="5633" max="5634" width="46" style="103" customWidth="1"/>
    <col min="5635" max="5635" width="38" style="103" customWidth="1"/>
    <col min="5636" max="5636" width="17" style="103" customWidth="1"/>
    <col min="5637" max="5637" width="25.88671875" style="103" customWidth="1"/>
    <col min="5638" max="5888" width="9.109375" style="103"/>
    <col min="5889" max="5890" width="46" style="103" customWidth="1"/>
    <col min="5891" max="5891" width="38" style="103" customWidth="1"/>
    <col min="5892" max="5892" width="17" style="103" customWidth="1"/>
    <col min="5893" max="5893" width="25.88671875" style="103" customWidth="1"/>
    <col min="5894" max="6144" width="9.109375" style="103"/>
    <col min="6145" max="6146" width="46" style="103" customWidth="1"/>
    <col min="6147" max="6147" width="38" style="103" customWidth="1"/>
    <col min="6148" max="6148" width="17" style="103" customWidth="1"/>
    <col min="6149" max="6149" width="25.88671875" style="103" customWidth="1"/>
    <col min="6150" max="6400" width="9.109375" style="103"/>
    <col min="6401" max="6402" width="46" style="103" customWidth="1"/>
    <col min="6403" max="6403" width="38" style="103" customWidth="1"/>
    <col min="6404" max="6404" width="17" style="103" customWidth="1"/>
    <col min="6405" max="6405" width="25.88671875" style="103" customWidth="1"/>
    <col min="6406" max="6656" width="9.109375" style="103"/>
    <col min="6657" max="6658" width="46" style="103" customWidth="1"/>
    <col min="6659" max="6659" width="38" style="103" customWidth="1"/>
    <col min="6660" max="6660" width="17" style="103" customWidth="1"/>
    <col min="6661" max="6661" width="25.88671875" style="103" customWidth="1"/>
    <col min="6662" max="6912" width="9.109375" style="103"/>
    <col min="6913" max="6914" width="46" style="103" customWidth="1"/>
    <col min="6915" max="6915" width="38" style="103" customWidth="1"/>
    <col min="6916" max="6916" width="17" style="103" customWidth="1"/>
    <col min="6917" max="6917" width="25.88671875" style="103" customWidth="1"/>
    <col min="6918" max="7168" width="9.109375" style="103"/>
    <col min="7169" max="7170" width="46" style="103" customWidth="1"/>
    <col min="7171" max="7171" width="38" style="103" customWidth="1"/>
    <col min="7172" max="7172" width="17" style="103" customWidth="1"/>
    <col min="7173" max="7173" width="25.88671875" style="103" customWidth="1"/>
    <col min="7174" max="7424" width="9.109375" style="103"/>
    <col min="7425" max="7426" width="46" style="103" customWidth="1"/>
    <col min="7427" max="7427" width="38" style="103" customWidth="1"/>
    <col min="7428" max="7428" width="17" style="103" customWidth="1"/>
    <col min="7429" max="7429" width="25.88671875" style="103" customWidth="1"/>
    <col min="7430" max="7680" width="9.109375" style="103"/>
    <col min="7681" max="7682" width="46" style="103" customWidth="1"/>
    <col min="7683" max="7683" width="38" style="103" customWidth="1"/>
    <col min="7684" max="7684" width="17" style="103" customWidth="1"/>
    <col min="7685" max="7685" width="25.88671875" style="103" customWidth="1"/>
    <col min="7686" max="7936" width="9.109375" style="103"/>
    <col min="7937" max="7938" width="46" style="103" customWidth="1"/>
    <col min="7939" max="7939" width="38" style="103" customWidth="1"/>
    <col min="7940" max="7940" width="17" style="103" customWidth="1"/>
    <col min="7941" max="7941" width="25.88671875" style="103" customWidth="1"/>
    <col min="7942" max="8192" width="9.109375" style="103"/>
    <col min="8193" max="8194" width="46" style="103" customWidth="1"/>
    <col min="8195" max="8195" width="38" style="103" customWidth="1"/>
    <col min="8196" max="8196" width="17" style="103" customWidth="1"/>
    <col min="8197" max="8197" width="25.88671875" style="103" customWidth="1"/>
    <col min="8198" max="8448" width="9.109375" style="103"/>
    <col min="8449" max="8450" width="46" style="103" customWidth="1"/>
    <col min="8451" max="8451" width="38" style="103" customWidth="1"/>
    <col min="8452" max="8452" width="17" style="103" customWidth="1"/>
    <col min="8453" max="8453" width="25.88671875" style="103" customWidth="1"/>
    <col min="8454" max="8704" width="9.109375" style="103"/>
    <col min="8705" max="8706" width="46" style="103" customWidth="1"/>
    <col min="8707" max="8707" width="38" style="103" customWidth="1"/>
    <col min="8708" max="8708" width="17" style="103" customWidth="1"/>
    <col min="8709" max="8709" width="25.88671875" style="103" customWidth="1"/>
    <col min="8710" max="8960" width="9.109375" style="103"/>
    <col min="8961" max="8962" width="46" style="103" customWidth="1"/>
    <col min="8963" max="8963" width="38" style="103" customWidth="1"/>
    <col min="8964" max="8964" width="17" style="103" customWidth="1"/>
    <col min="8965" max="8965" width="25.88671875" style="103" customWidth="1"/>
    <col min="8966" max="9216" width="9.109375" style="103"/>
    <col min="9217" max="9218" width="46" style="103" customWidth="1"/>
    <col min="9219" max="9219" width="38" style="103" customWidth="1"/>
    <col min="9220" max="9220" width="17" style="103" customWidth="1"/>
    <col min="9221" max="9221" width="25.88671875" style="103" customWidth="1"/>
    <col min="9222" max="9472" width="9.109375" style="103"/>
    <col min="9473" max="9474" width="46" style="103" customWidth="1"/>
    <col min="9475" max="9475" width="38" style="103" customWidth="1"/>
    <col min="9476" max="9476" width="17" style="103" customWidth="1"/>
    <col min="9477" max="9477" width="25.88671875" style="103" customWidth="1"/>
    <col min="9478" max="9728" width="9.109375" style="103"/>
    <col min="9729" max="9730" width="46" style="103" customWidth="1"/>
    <col min="9731" max="9731" width="38" style="103" customWidth="1"/>
    <col min="9732" max="9732" width="17" style="103" customWidth="1"/>
    <col min="9733" max="9733" width="25.88671875" style="103" customWidth="1"/>
    <col min="9734" max="9984" width="9.109375" style="103"/>
    <col min="9985" max="9986" width="46" style="103" customWidth="1"/>
    <col min="9987" max="9987" width="38" style="103" customWidth="1"/>
    <col min="9988" max="9988" width="17" style="103" customWidth="1"/>
    <col min="9989" max="9989" width="25.88671875" style="103" customWidth="1"/>
    <col min="9990" max="10240" width="9.109375" style="103"/>
    <col min="10241" max="10242" width="46" style="103" customWidth="1"/>
    <col min="10243" max="10243" width="38" style="103" customWidth="1"/>
    <col min="10244" max="10244" width="17" style="103" customWidth="1"/>
    <col min="10245" max="10245" width="25.88671875" style="103" customWidth="1"/>
    <col min="10246" max="10496" width="9.109375" style="103"/>
    <col min="10497" max="10498" width="46" style="103" customWidth="1"/>
    <col min="10499" max="10499" width="38" style="103" customWidth="1"/>
    <col min="10500" max="10500" width="17" style="103" customWidth="1"/>
    <col min="10501" max="10501" width="25.88671875" style="103" customWidth="1"/>
    <col min="10502" max="10752" width="9.109375" style="103"/>
    <col min="10753" max="10754" width="46" style="103" customWidth="1"/>
    <col min="10755" max="10755" width="38" style="103" customWidth="1"/>
    <col min="10756" max="10756" width="17" style="103" customWidth="1"/>
    <col min="10757" max="10757" width="25.88671875" style="103" customWidth="1"/>
    <col min="10758" max="11008" width="9.109375" style="103"/>
    <col min="11009" max="11010" width="46" style="103" customWidth="1"/>
    <col min="11011" max="11011" width="38" style="103" customWidth="1"/>
    <col min="11012" max="11012" width="17" style="103" customWidth="1"/>
    <col min="11013" max="11013" width="25.88671875" style="103" customWidth="1"/>
    <col min="11014" max="11264" width="9.109375" style="103"/>
    <col min="11265" max="11266" width="46" style="103" customWidth="1"/>
    <col min="11267" max="11267" width="38" style="103" customWidth="1"/>
    <col min="11268" max="11268" width="17" style="103" customWidth="1"/>
    <col min="11269" max="11269" width="25.88671875" style="103" customWidth="1"/>
    <col min="11270" max="11520" width="9.109375" style="103"/>
    <col min="11521" max="11522" width="46" style="103" customWidth="1"/>
    <col min="11523" max="11523" width="38" style="103" customWidth="1"/>
    <col min="11524" max="11524" width="17" style="103" customWidth="1"/>
    <col min="11525" max="11525" width="25.88671875" style="103" customWidth="1"/>
    <col min="11526" max="11776" width="9.109375" style="103"/>
    <col min="11777" max="11778" width="46" style="103" customWidth="1"/>
    <col min="11779" max="11779" width="38" style="103" customWidth="1"/>
    <col min="11780" max="11780" width="17" style="103" customWidth="1"/>
    <col min="11781" max="11781" width="25.88671875" style="103" customWidth="1"/>
    <col min="11782" max="12032" width="9.109375" style="103"/>
    <col min="12033" max="12034" width="46" style="103" customWidth="1"/>
    <col min="12035" max="12035" width="38" style="103" customWidth="1"/>
    <col min="12036" max="12036" width="17" style="103" customWidth="1"/>
    <col min="12037" max="12037" width="25.88671875" style="103" customWidth="1"/>
    <col min="12038" max="12288" width="9.109375" style="103"/>
    <col min="12289" max="12290" width="46" style="103" customWidth="1"/>
    <col min="12291" max="12291" width="38" style="103" customWidth="1"/>
    <col min="12292" max="12292" width="17" style="103" customWidth="1"/>
    <col min="12293" max="12293" width="25.88671875" style="103" customWidth="1"/>
    <col min="12294" max="12544" width="9.109375" style="103"/>
    <col min="12545" max="12546" width="46" style="103" customWidth="1"/>
    <col min="12547" max="12547" width="38" style="103" customWidth="1"/>
    <col min="12548" max="12548" width="17" style="103" customWidth="1"/>
    <col min="12549" max="12549" width="25.88671875" style="103" customWidth="1"/>
    <col min="12550" max="12800" width="9.109375" style="103"/>
    <col min="12801" max="12802" width="46" style="103" customWidth="1"/>
    <col min="12803" max="12803" width="38" style="103" customWidth="1"/>
    <col min="12804" max="12804" width="17" style="103" customWidth="1"/>
    <col min="12805" max="12805" width="25.88671875" style="103" customWidth="1"/>
    <col min="12806" max="13056" width="9.109375" style="103"/>
    <col min="13057" max="13058" width="46" style="103" customWidth="1"/>
    <col min="13059" max="13059" width="38" style="103" customWidth="1"/>
    <col min="13060" max="13060" width="17" style="103" customWidth="1"/>
    <col min="13061" max="13061" width="25.88671875" style="103" customWidth="1"/>
    <col min="13062" max="13312" width="9.109375" style="103"/>
    <col min="13313" max="13314" width="46" style="103" customWidth="1"/>
    <col min="13315" max="13315" width="38" style="103" customWidth="1"/>
    <col min="13316" max="13316" width="17" style="103" customWidth="1"/>
    <col min="13317" max="13317" width="25.88671875" style="103" customWidth="1"/>
    <col min="13318" max="13568" width="9.109375" style="103"/>
    <col min="13569" max="13570" width="46" style="103" customWidth="1"/>
    <col min="13571" max="13571" width="38" style="103" customWidth="1"/>
    <col min="13572" max="13572" width="17" style="103" customWidth="1"/>
    <col min="13573" max="13573" width="25.88671875" style="103" customWidth="1"/>
    <col min="13574" max="13824" width="9.109375" style="103"/>
    <col min="13825" max="13826" width="46" style="103" customWidth="1"/>
    <col min="13827" max="13827" width="38" style="103" customWidth="1"/>
    <col min="13828" max="13828" width="17" style="103" customWidth="1"/>
    <col min="13829" max="13829" width="25.88671875" style="103" customWidth="1"/>
    <col min="13830" max="14080" width="9.109375" style="103"/>
    <col min="14081" max="14082" width="46" style="103" customWidth="1"/>
    <col min="14083" max="14083" width="38" style="103" customWidth="1"/>
    <col min="14084" max="14084" width="17" style="103" customWidth="1"/>
    <col min="14085" max="14085" width="25.88671875" style="103" customWidth="1"/>
    <col min="14086" max="14336" width="9.109375" style="103"/>
    <col min="14337" max="14338" width="46" style="103" customWidth="1"/>
    <col min="14339" max="14339" width="38" style="103" customWidth="1"/>
    <col min="14340" max="14340" width="17" style="103" customWidth="1"/>
    <col min="14341" max="14341" width="25.88671875" style="103" customWidth="1"/>
    <col min="14342" max="14592" width="9.109375" style="103"/>
    <col min="14593" max="14594" width="46" style="103" customWidth="1"/>
    <col min="14595" max="14595" width="38" style="103" customWidth="1"/>
    <col min="14596" max="14596" width="17" style="103" customWidth="1"/>
    <col min="14597" max="14597" width="25.88671875" style="103" customWidth="1"/>
    <col min="14598" max="14848" width="9.109375" style="103"/>
    <col min="14849" max="14850" width="46" style="103" customWidth="1"/>
    <col min="14851" max="14851" width="38" style="103" customWidth="1"/>
    <col min="14852" max="14852" width="17" style="103" customWidth="1"/>
    <col min="14853" max="14853" width="25.88671875" style="103" customWidth="1"/>
    <col min="14854" max="15104" width="9.109375" style="103"/>
    <col min="15105" max="15106" width="46" style="103" customWidth="1"/>
    <col min="15107" max="15107" width="38" style="103" customWidth="1"/>
    <col min="15108" max="15108" width="17" style="103" customWidth="1"/>
    <col min="15109" max="15109" width="25.88671875" style="103" customWidth="1"/>
    <col min="15110" max="15360" width="9.109375" style="103"/>
    <col min="15361" max="15362" width="46" style="103" customWidth="1"/>
    <col min="15363" max="15363" width="38" style="103" customWidth="1"/>
    <col min="15364" max="15364" width="17" style="103" customWidth="1"/>
    <col min="15365" max="15365" width="25.88671875" style="103" customWidth="1"/>
    <col min="15366" max="15616" width="9.109375" style="103"/>
    <col min="15617" max="15618" width="46" style="103" customWidth="1"/>
    <col min="15619" max="15619" width="38" style="103" customWidth="1"/>
    <col min="15620" max="15620" width="17" style="103" customWidth="1"/>
    <col min="15621" max="15621" width="25.88671875" style="103" customWidth="1"/>
    <col min="15622" max="15872" width="9.109375" style="103"/>
    <col min="15873" max="15874" width="46" style="103" customWidth="1"/>
    <col min="15875" max="15875" width="38" style="103" customWidth="1"/>
    <col min="15876" max="15876" width="17" style="103" customWidth="1"/>
    <col min="15877" max="15877" width="25.88671875" style="103" customWidth="1"/>
    <col min="15878" max="16128" width="9.109375" style="103"/>
    <col min="16129" max="16130" width="46" style="103" customWidth="1"/>
    <col min="16131" max="16131" width="38" style="103" customWidth="1"/>
    <col min="16132" max="16132" width="17" style="103" customWidth="1"/>
    <col min="16133" max="16133" width="25.88671875" style="103" customWidth="1"/>
    <col min="16134" max="16384" width="9.109375" style="103"/>
  </cols>
  <sheetData>
    <row r="1" spans="1:8" ht="14.4" x14ac:dyDescent="0.3">
      <c r="A1" s="99"/>
      <c r="B1" s="99"/>
      <c r="C1" s="99"/>
      <c r="D1" s="99"/>
    </row>
    <row r="2" spans="1:8" ht="14.4" x14ac:dyDescent="0.3">
      <c r="A2" s="101" t="s">
        <v>251</v>
      </c>
      <c r="B2" s="101" t="s">
        <v>252</v>
      </c>
      <c r="C2" s="104" t="s">
        <v>234</v>
      </c>
      <c r="D2" s="104" t="s">
        <v>235</v>
      </c>
    </row>
    <row r="3" spans="1:8" ht="14.4" x14ac:dyDescent="0.3">
      <c r="A3" s="99" t="s">
        <v>236</v>
      </c>
      <c r="B3" s="99" t="s">
        <v>237</v>
      </c>
      <c r="C3" s="99">
        <v>2442427.8119999999</v>
      </c>
      <c r="D3" s="99">
        <v>2442427.8119999999</v>
      </c>
      <c r="F3" s="99"/>
      <c r="G3" s="99"/>
      <c r="H3" s="99"/>
    </row>
    <row r="4" spans="1:8" ht="14.4" x14ac:dyDescent="0.3">
      <c r="A4" s="99" t="s">
        <v>236</v>
      </c>
      <c r="B4" s="99" t="s">
        <v>238</v>
      </c>
      <c r="C4" s="99">
        <v>75046.73</v>
      </c>
      <c r="D4" s="99">
        <v>75046.73</v>
      </c>
      <c r="F4" s="99"/>
      <c r="G4" s="99"/>
      <c r="H4" s="99"/>
    </row>
    <row r="5" spans="1:8" ht="14.4" x14ac:dyDescent="0.3">
      <c r="A5" s="99" t="s">
        <v>236</v>
      </c>
      <c r="B5" s="99" t="s">
        <v>239</v>
      </c>
      <c r="C5" s="99">
        <v>336711.3</v>
      </c>
      <c r="D5" s="99">
        <v>336711.3</v>
      </c>
      <c r="F5" s="99"/>
      <c r="G5" s="99"/>
      <c r="H5" s="99"/>
    </row>
    <row r="6" spans="1:8" ht="14.4" x14ac:dyDescent="0.3">
      <c r="A6" s="99" t="s">
        <v>236</v>
      </c>
      <c r="B6" s="99" t="s">
        <v>240</v>
      </c>
      <c r="C6" s="99">
        <v>0</v>
      </c>
      <c r="D6" s="99">
        <v>0</v>
      </c>
      <c r="E6" s="102">
        <f>+D3+D4+D5</f>
        <v>2854185.8419999997</v>
      </c>
      <c r="F6" s="99" t="s">
        <v>241</v>
      </c>
      <c r="G6" s="99"/>
      <c r="H6" s="99"/>
    </row>
    <row r="7" spans="1:8" ht="14.4" x14ac:dyDescent="0.3">
      <c r="A7" s="99" t="s">
        <v>242</v>
      </c>
      <c r="B7" s="99" t="s">
        <v>237</v>
      </c>
      <c r="C7" s="99">
        <v>11625590.051000001</v>
      </c>
      <c r="D7" s="99">
        <v>11625590.051000001</v>
      </c>
      <c r="F7" s="99"/>
      <c r="G7" s="99"/>
      <c r="H7" s="99"/>
    </row>
    <row r="8" spans="1:8" ht="14.4" x14ac:dyDescent="0.3">
      <c r="A8" s="99" t="s">
        <v>242</v>
      </c>
      <c r="B8" s="99" t="s">
        <v>238</v>
      </c>
      <c r="C8" s="99">
        <v>16183.5</v>
      </c>
      <c r="D8" s="99">
        <v>16183.5</v>
      </c>
      <c r="F8" s="99"/>
      <c r="G8" s="99"/>
      <c r="H8" s="99"/>
    </row>
    <row r="9" spans="1:8" ht="14.4" x14ac:dyDescent="0.3">
      <c r="A9" s="99" t="s">
        <v>242</v>
      </c>
      <c r="B9" s="99" t="s">
        <v>243</v>
      </c>
      <c r="C9" s="99">
        <v>85680.917000000001</v>
      </c>
      <c r="D9" s="99">
        <v>85680.917000000001</v>
      </c>
      <c r="F9" s="99"/>
      <c r="G9" s="99"/>
      <c r="H9" s="99"/>
    </row>
    <row r="10" spans="1:8" ht="14.4" x14ac:dyDescent="0.3">
      <c r="A10" s="99" t="s">
        <v>242</v>
      </c>
      <c r="B10" s="99" t="s">
        <v>244</v>
      </c>
      <c r="C10" s="99">
        <v>1723249.02</v>
      </c>
      <c r="D10" s="99">
        <v>1723249.02</v>
      </c>
      <c r="F10" s="99"/>
      <c r="G10" s="99"/>
      <c r="H10" s="99"/>
    </row>
    <row r="11" spans="1:8" ht="14.4" x14ac:dyDescent="0.3">
      <c r="A11" s="99" t="s">
        <v>242</v>
      </c>
      <c r="B11" s="99" t="s">
        <v>245</v>
      </c>
      <c r="C11" s="99">
        <v>157319.73000000001</v>
      </c>
      <c r="D11" s="99">
        <v>157319.73000000001</v>
      </c>
      <c r="F11" s="99"/>
      <c r="G11" s="99"/>
      <c r="H11" s="99"/>
    </row>
    <row r="12" spans="1:8" ht="14.4" x14ac:dyDescent="0.3">
      <c r="A12" s="99" t="s">
        <v>242</v>
      </c>
      <c r="B12" s="99" t="s">
        <v>246</v>
      </c>
      <c r="C12" s="99">
        <v>0</v>
      </c>
      <c r="D12" s="99">
        <v>0</v>
      </c>
      <c r="E12" s="102">
        <f>+D7+D8+D9+D12</f>
        <v>11727454.468</v>
      </c>
      <c r="F12" s="99" t="s">
        <v>247</v>
      </c>
      <c r="G12" s="99"/>
      <c r="H12" s="99"/>
    </row>
    <row r="13" spans="1:8" ht="14.4" x14ac:dyDescent="0.3">
      <c r="A13" s="99" t="s">
        <v>242</v>
      </c>
      <c r="B13" s="99" t="s">
        <v>248</v>
      </c>
      <c r="C13" s="99">
        <v>508732.09</v>
      </c>
      <c r="D13" s="99">
        <v>508732.09</v>
      </c>
      <c r="E13" s="102">
        <f>+D10+D11+D13</f>
        <v>2389300.84</v>
      </c>
      <c r="F13" s="99" t="s">
        <v>247</v>
      </c>
      <c r="G13" s="99"/>
      <c r="H13" s="99"/>
    </row>
    <row r="14" spans="1:8" ht="14.4" x14ac:dyDescent="0.3">
      <c r="A14" s="99" t="s">
        <v>249</v>
      </c>
      <c r="B14" s="99" t="s">
        <v>237</v>
      </c>
      <c r="C14" s="99">
        <v>369774.05900000001</v>
      </c>
      <c r="D14" s="99">
        <v>369774.05900000001</v>
      </c>
      <c r="F14" s="99"/>
      <c r="G14" s="99"/>
      <c r="H14" s="99"/>
    </row>
    <row r="15" spans="1:8" ht="14.4" x14ac:dyDescent="0.3">
      <c r="A15" s="99" t="s">
        <v>249</v>
      </c>
      <c r="B15" s="99" t="s">
        <v>240</v>
      </c>
      <c r="C15" s="99">
        <v>0</v>
      </c>
      <c r="D15" s="99">
        <v>0</v>
      </c>
      <c r="E15" s="102">
        <f>+D14+D15</f>
        <v>369774.05900000001</v>
      </c>
      <c r="F15" s="99" t="s">
        <v>250</v>
      </c>
      <c r="G15" s="99"/>
      <c r="H15" s="99"/>
    </row>
    <row r="16" spans="1:8" ht="14.4" x14ac:dyDescent="0.3">
      <c r="A16" s="99"/>
      <c r="B16" s="99" t="s">
        <v>235</v>
      </c>
      <c r="C16" s="99">
        <v>17340715.209000003</v>
      </c>
      <c r="D16" s="99">
        <v>17340715.209000003</v>
      </c>
      <c r="F16" s="99"/>
      <c r="G16" s="99"/>
      <c r="H16" s="99"/>
    </row>
    <row r="17" spans="1:8" ht="14.4" x14ac:dyDescent="0.3">
      <c r="A17" s="99"/>
      <c r="B17" s="99"/>
      <c r="C17" s="99"/>
      <c r="D17" s="99"/>
      <c r="F17" s="99"/>
      <c r="G17" s="99"/>
      <c r="H17" s="99"/>
    </row>
    <row r="18" spans="1:8" ht="14.4" x14ac:dyDescent="0.3">
      <c r="A18" s="99"/>
      <c r="B18" s="99"/>
      <c r="C18" s="99"/>
      <c r="D18" s="99"/>
      <c r="F18" s="99"/>
      <c r="G18" s="99"/>
      <c r="H18" s="99"/>
    </row>
    <row r="19" spans="1:8" ht="14.4" x14ac:dyDescent="0.3">
      <c r="A19" s="99"/>
      <c r="B19" s="99"/>
      <c r="C19" s="99"/>
      <c r="D19" s="99"/>
      <c r="F19" s="99"/>
      <c r="G19" s="99"/>
      <c r="H19" s="99"/>
    </row>
    <row r="20" spans="1:8" ht="14.4" x14ac:dyDescent="0.3">
      <c r="A20" s="99"/>
      <c r="B20" s="99"/>
      <c r="C20" s="99"/>
      <c r="D20" s="99"/>
      <c r="F20" s="99"/>
      <c r="G20" s="99"/>
      <c r="H20" s="99"/>
    </row>
    <row r="21" spans="1:8" ht="14.4" x14ac:dyDescent="0.3">
      <c r="A21" s="99"/>
      <c r="B21" s="99"/>
      <c r="C21" s="99"/>
      <c r="D21" s="99"/>
      <c r="F21" s="99"/>
      <c r="G21" s="99"/>
      <c r="H21" s="99"/>
    </row>
    <row r="22" spans="1:8" ht="14.4" x14ac:dyDescent="0.3">
      <c r="A22" s="99"/>
      <c r="B22" s="99"/>
      <c r="C22" s="99"/>
      <c r="D22" s="99"/>
      <c r="F22" s="99"/>
      <c r="G22" s="99"/>
      <c r="H22" s="99"/>
    </row>
    <row r="23" spans="1:8" ht="14.4" x14ac:dyDescent="0.3">
      <c r="A23" s="99"/>
      <c r="B23" s="99"/>
      <c r="C23" s="99"/>
      <c r="D23" s="99"/>
      <c r="F23" s="99"/>
      <c r="G23" s="99"/>
      <c r="H23" s="99"/>
    </row>
    <row r="24" spans="1:8" ht="14.4" x14ac:dyDescent="0.3">
      <c r="A24" s="99"/>
      <c r="B24" s="99"/>
      <c r="C24" s="99"/>
      <c r="D24" s="99"/>
      <c r="F24" s="99"/>
      <c r="G24" s="99"/>
      <c r="H24" s="99"/>
    </row>
    <row r="25" spans="1:8" ht="14.4" x14ac:dyDescent="0.3">
      <c r="A25" s="99"/>
      <c r="B25" s="99"/>
      <c r="C25" s="99"/>
      <c r="D25" s="99"/>
      <c r="F25" s="99"/>
      <c r="G25" s="99"/>
      <c r="H25" s="99"/>
    </row>
    <row r="26" spans="1:8" ht="14.4" x14ac:dyDescent="0.3">
      <c r="A26" s="99"/>
      <c r="B26" s="99"/>
      <c r="C26" s="99"/>
      <c r="D26" s="99"/>
      <c r="F26" s="99"/>
      <c r="G26" s="99"/>
      <c r="H26" s="9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9"/>
  <sheetViews>
    <sheetView workbookViewId="0">
      <selection activeCell="D18" sqref="D18"/>
    </sheetView>
  </sheetViews>
  <sheetFormatPr defaultColWidth="9.109375" defaultRowHeight="14.4" x14ac:dyDescent="0.3"/>
  <cols>
    <col min="1" max="1" width="16.88671875" style="10" bestFit="1" customWidth="1"/>
    <col min="2" max="2" width="17.88671875" style="10" customWidth="1"/>
    <col min="3" max="3" width="15.109375" style="10" bestFit="1" customWidth="1"/>
    <col min="4" max="4" width="87.44140625" style="122" customWidth="1"/>
    <col min="5" max="7" width="10.5546875" style="10" bestFit="1" customWidth="1"/>
    <col min="8" max="9" width="11.33203125" style="10" bestFit="1" customWidth="1"/>
    <col min="10" max="11" width="10.109375" style="10" customWidth="1"/>
    <col min="12" max="12" width="10.44140625" style="10" customWidth="1"/>
    <col min="13" max="17" width="13.44140625" style="10" customWidth="1"/>
    <col min="18" max="24" width="10.109375" style="10" customWidth="1"/>
    <col min="25" max="25" width="13.44140625" style="10" customWidth="1"/>
    <col min="26" max="34" width="10.88671875" style="10" bestFit="1" customWidth="1"/>
    <col min="35" max="35" width="13.44140625" style="10" bestFit="1" customWidth="1"/>
    <col min="36" max="16384" width="9.109375" style="10"/>
  </cols>
  <sheetData>
    <row r="3" spans="1:9" x14ac:dyDescent="0.3">
      <c r="A3" s="106" t="s">
        <v>256</v>
      </c>
      <c r="B3" s="107"/>
      <c r="C3" s="107"/>
      <c r="D3" s="107"/>
      <c r="E3" s="106" t="s">
        <v>257</v>
      </c>
      <c r="F3" s="107" t="s">
        <v>258</v>
      </c>
      <c r="G3" s="107"/>
      <c r="H3" s="107"/>
      <c r="I3" s="108"/>
    </row>
    <row r="4" spans="1:9" x14ac:dyDescent="0.3">
      <c r="A4" s="109"/>
      <c r="B4" s="110"/>
      <c r="C4" s="110"/>
      <c r="D4" s="110"/>
      <c r="E4" s="106">
        <v>2019</v>
      </c>
      <c r="F4" s="107"/>
      <c r="G4" s="107"/>
      <c r="H4" s="106" t="s">
        <v>259</v>
      </c>
      <c r="I4" s="111" t="s">
        <v>260</v>
      </c>
    </row>
    <row r="5" spans="1:9" x14ac:dyDescent="0.3">
      <c r="A5" s="106" t="s">
        <v>261</v>
      </c>
      <c r="B5" s="106" t="s">
        <v>262</v>
      </c>
      <c r="C5" s="106" t="s">
        <v>263</v>
      </c>
      <c r="D5" s="106" t="s">
        <v>264</v>
      </c>
      <c r="E5" s="106">
        <v>4</v>
      </c>
      <c r="F5" s="112">
        <v>5</v>
      </c>
      <c r="G5" s="112">
        <v>6</v>
      </c>
      <c r="H5" s="109"/>
      <c r="I5" s="113"/>
    </row>
    <row r="6" spans="1:9" x14ac:dyDescent="0.3">
      <c r="A6" s="106" t="s">
        <v>265</v>
      </c>
      <c r="B6" s="106" t="s">
        <v>266</v>
      </c>
      <c r="C6" s="106" t="s">
        <v>267</v>
      </c>
      <c r="D6" s="106" t="s">
        <v>268</v>
      </c>
      <c r="E6" s="114">
        <v>3830.14</v>
      </c>
      <c r="F6" s="115">
        <v>3830.14</v>
      </c>
      <c r="G6" s="115">
        <v>3830.14</v>
      </c>
      <c r="H6" s="114">
        <v>11490.42</v>
      </c>
      <c r="I6" s="105">
        <v>11490.42</v>
      </c>
    </row>
    <row r="7" spans="1:9" x14ac:dyDescent="0.3">
      <c r="A7" s="109"/>
      <c r="B7" s="106" t="s">
        <v>269</v>
      </c>
      <c r="C7" s="107"/>
      <c r="D7" s="107"/>
      <c r="E7" s="114">
        <v>3830.14</v>
      </c>
      <c r="F7" s="115">
        <v>3830.14</v>
      </c>
      <c r="G7" s="115">
        <v>3830.14</v>
      </c>
      <c r="H7" s="114">
        <v>11490.42</v>
      </c>
      <c r="I7" s="105">
        <v>11490.42</v>
      </c>
    </row>
    <row r="8" spans="1:9" x14ac:dyDescent="0.3">
      <c r="A8" s="106" t="s">
        <v>270</v>
      </c>
      <c r="B8" s="107"/>
      <c r="C8" s="107"/>
      <c r="D8" s="107"/>
      <c r="E8" s="114">
        <v>3830.14</v>
      </c>
      <c r="F8" s="115">
        <v>3830.14</v>
      </c>
      <c r="G8" s="115">
        <v>3830.14</v>
      </c>
      <c r="H8" s="114">
        <v>11490.42</v>
      </c>
      <c r="I8" s="105">
        <v>11490.42</v>
      </c>
    </row>
    <row r="9" spans="1:9" ht="28.8" x14ac:dyDescent="0.3">
      <c r="A9" s="106" t="s">
        <v>271</v>
      </c>
      <c r="B9" s="106" t="s">
        <v>272</v>
      </c>
      <c r="C9" s="106" t="s">
        <v>267</v>
      </c>
      <c r="D9" s="116" t="s">
        <v>273</v>
      </c>
      <c r="E9" s="114">
        <v>11969.89</v>
      </c>
      <c r="F9" s="115">
        <v>11969.89</v>
      </c>
      <c r="G9" s="115">
        <v>11969.89</v>
      </c>
      <c r="H9" s="114">
        <v>35909.67</v>
      </c>
      <c r="I9" s="105">
        <v>35909.67</v>
      </c>
    </row>
    <row r="10" spans="1:9" x14ac:dyDescent="0.3">
      <c r="A10" s="109"/>
      <c r="B10" s="106" t="s">
        <v>274</v>
      </c>
      <c r="C10" s="107"/>
      <c r="D10" s="107"/>
      <c r="E10" s="114">
        <v>11969.89</v>
      </c>
      <c r="F10" s="115">
        <v>11969.89</v>
      </c>
      <c r="G10" s="115">
        <v>11969.89</v>
      </c>
      <c r="H10" s="114">
        <v>35909.67</v>
      </c>
      <c r="I10" s="105">
        <v>35909.67</v>
      </c>
    </row>
    <row r="11" spans="1:9" x14ac:dyDescent="0.3">
      <c r="A11" s="106" t="s">
        <v>275</v>
      </c>
      <c r="B11" s="107"/>
      <c r="C11" s="107"/>
      <c r="D11" s="107"/>
      <c r="E11" s="114">
        <v>11969.89</v>
      </c>
      <c r="F11" s="115">
        <v>11969.89</v>
      </c>
      <c r="G11" s="115">
        <v>11969.89</v>
      </c>
      <c r="H11" s="114">
        <v>35909.67</v>
      </c>
      <c r="I11" s="105">
        <v>35909.67</v>
      </c>
    </row>
    <row r="12" spans="1:9" x14ac:dyDescent="0.3">
      <c r="A12" s="117" t="s">
        <v>260</v>
      </c>
      <c r="B12" s="118"/>
      <c r="C12" s="118"/>
      <c r="D12" s="118"/>
      <c r="E12" s="119">
        <v>15800.029999999999</v>
      </c>
      <c r="F12" s="120">
        <v>15800.029999999999</v>
      </c>
      <c r="G12" s="120">
        <v>15800.029999999999</v>
      </c>
      <c r="H12" s="119">
        <v>47400.09</v>
      </c>
      <c r="I12" s="121">
        <v>47400.09</v>
      </c>
    </row>
    <row r="13" spans="1:9" x14ac:dyDescent="0.3">
      <c r="D13" s="10"/>
    </row>
    <row r="14" spans="1:9" x14ac:dyDescent="0.3">
      <c r="D14" s="10"/>
    </row>
    <row r="15" spans="1:9" x14ac:dyDescent="0.3">
      <c r="D15" s="10"/>
    </row>
    <row r="16" spans="1:9" x14ac:dyDescent="0.3">
      <c r="D16" s="10"/>
    </row>
    <row r="17" spans="4:4" x14ac:dyDescent="0.3">
      <c r="D17" s="10"/>
    </row>
    <row r="18" spans="4:4" x14ac:dyDescent="0.3">
      <c r="D18" s="10"/>
    </row>
    <row r="19" spans="4:4" x14ac:dyDescent="0.3">
      <c r="D19" s="10"/>
    </row>
    <row r="20" spans="4:4" x14ac:dyDescent="0.3">
      <c r="D20" s="10"/>
    </row>
    <row r="21" spans="4:4" x14ac:dyDescent="0.3">
      <c r="D21" s="10"/>
    </row>
    <row r="22" spans="4:4" x14ac:dyDescent="0.3">
      <c r="D22" s="10"/>
    </row>
    <row r="23" spans="4:4" x14ac:dyDescent="0.3">
      <c r="D23" s="10"/>
    </row>
    <row r="24" spans="4:4" x14ac:dyDescent="0.3">
      <c r="D24" s="10"/>
    </row>
    <row r="25" spans="4:4" x14ac:dyDescent="0.3">
      <c r="D25" s="10"/>
    </row>
    <row r="26" spans="4:4" x14ac:dyDescent="0.3">
      <c r="D26" s="10"/>
    </row>
    <row r="27" spans="4:4" x14ac:dyDescent="0.3">
      <c r="D27" s="10"/>
    </row>
    <row r="28" spans="4:4" x14ac:dyDescent="0.3">
      <c r="D28" s="10"/>
    </row>
    <row r="29" spans="4:4" x14ac:dyDescent="0.3">
      <c r="D29" s="10"/>
    </row>
    <row r="30" spans="4:4" x14ac:dyDescent="0.3">
      <c r="D30" s="10"/>
    </row>
    <row r="31" spans="4:4" x14ac:dyDescent="0.3">
      <c r="D31" s="10"/>
    </row>
    <row r="32" spans="4:4" x14ac:dyDescent="0.3">
      <c r="D32" s="10"/>
    </row>
    <row r="33" spans="4:4" x14ac:dyDescent="0.3">
      <c r="D33" s="10"/>
    </row>
    <row r="34" spans="4:4" x14ac:dyDescent="0.3">
      <c r="D34" s="10"/>
    </row>
    <row r="35" spans="4:4" x14ac:dyDescent="0.3">
      <c r="D35" s="10"/>
    </row>
    <row r="36" spans="4:4" x14ac:dyDescent="0.3">
      <c r="D36" s="10"/>
    </row>
    <row r="37" spans="4:4" x14ac:dyDescent="0.3">
      <c r="D37" s="10"/>
    </row>
    <row r="38" spans="4:4" x14ac:dyDescent="0.3">
      <c r="D38" s="10"/>
    </row>
    <row r="39" spans="4:4" x14ac:dyDescent="0.3">
      <c r="D39" s="10"/>
    </row>
    <row r="40" spans="4:4" ht="28.5" customHeight="1" x14ac:dyDescent="0.3">
      <c r="D40" s="10"/>
    </row>
    <row r="41" spans="4:4" x14ac:dyDescent="0.3">
      <c r="D41" s="10"/>
    </row>
    <row r="42" spans="4:4" x14ac:dyDescent="0.3">
      <c r="D42" s="10"/>
    </row>
    <row r="43" spans="4:4" x14ac:dyDescent="0.3">
      <c r="D43" s="10"/>
    </row>
    <row r="44" spans="4:4" ht="27.75" customHeight="1" x14ac:dyDescent="0.3">
      <c r="D44" s="10"/>
    </row>
    <row r="45" spans="4:4" x14ac:dyDescent="0.3">
      <c r="D45" s="10"/>
    </row>
    <row r="46" spans="4:4" x14ac:dyDescent="0.3">
      <c r="D46" s="10"/>
    </row>
    <row r="47" spans="4:4" x14ac:dyDescent="0.3">
      <c r="D47" s="10"/>
    </row>
    <row r="48" spans="4:4" x14ac:dyDescent="0.3">
      <c r="D48" s="10"/>
    </row>
    <row r="49" spans="4:4" x14ac:dyDescent="0.3">
      <c r="D49" s="1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2"/>
  <sheetViews>
    <sheetView workbookViewId="0">
      <selection activeCell="N27" sqref="N27"/>
    </sheetView>
  </sheetViews>
  <sheetFormatPr defaultRowHeight="13.2" x14ac:dyDescent="0.25"/>
  <cols>
    <col min="1" max="1" width="1" style="103" customWidth="1"/>
    <col min="2" max="2" width="35" style="103" customWidth="1"/>
    <col min="3" max="3" width="14" style="103" customWidth="1"/>
    <col min="4" max="4" width="12.5546875" style="103" bestFit="1" customWidth="1"/>
    <col min="5" max="5" width="11.33203125" style="123" bestFit="1" customWidth="1"/>
    <col min="6" max="6" width="9" style="123" customWidth="1"/>
    <col min="7" max="7" width="14.109375" style="123" bestFit="1" customWidth="1"/>
    <col min="8" max="8" width="13" style="123" customWidth="1"/>
    <col min="9" max="9" width="13.88671875" style="123" bestFit="1" customWidth="1"/>
    <col min="10" max="10" width="17" style="123" customWidth="1"/>
    <col min="11" max="11" width="9.109375" style="123"/>
    <col min="12" max="12" width="14" style="123" bestFit="1" customWidth="1"/>
    <col min="13" max="13" width="9.109375" style="123"/>
    <col min="14" max="14" width="14.6640625" style="123" bestFit="1" customWidth="1"/>
    <col min="15" max="255" width="9.109375" style="103"/>
    <col min="256" max="256" width="1" style="103" customWidth="1"/>
    <col min="257" max="257" width="35" style="103" customWidth="1"/>
    <col min="258" max="258" width="14" style="103" customWidth="1"/>
    <col min="259" max="259" width="1" style="103" customWidth="1"/>
    <col min="260" max="260" width="6" style="103" customWidth="1"/>
    <col min="261" max="261" width="3" style="103" customWidth="1"/>
    <col min="262" max="262" width="9" style="103" customWidth="1"/>
    <col min="263" max="263" width="14" style="103" bestFit="1" customWidth="1"/>
    <col min="264" max="264" width="13" style="103" customWidth="1"/>
    <col min="265" max="265" width="13.6640625" style="103" bestFit="1" customWidth="1"/>
    <col min="266" max="266" width="17" style="103" customWidth="1"/>
    <col min="267" max="267" width="9.109375" style="103"/>
    <col min="268" max="268" width="13.88671875" style="103" bestFit="1" customWidth="1"/>
    <col min="269" max="269" width="9.109375" style="103"/>
    <col min="270" max="270" width="14.5546875" style="103" bestFit="1" customWidth="1"/>
    <col min="271" max="511" width="9.109375" style="103"/>
    <col min="512" max="512" width="1" style="103" customWidth="1"/>
    <col min="513" max="513" width="35" style="103" customWidth="1"/>
    <col min="514" max="514" width="14" style="103" customWidth="1"/>
    <col min="515" max="515" width="1" style="103" customWidth="1"/>
    <col min="516" max="516" width="6" style="103" customWidth="1"/>
    <col min="517" max="517" width="3" style="103" customWidth="1"/>
    <col min="518" max="518" width="9" style="103" customWidth="1"/>
    <col min="519" max="519" width="14" style="103" bestFit="1" customWidth="1"/>
    <col min="520" max="520" width="13" style="103" customWidth="1"/>
    <col min="521" max="521" width="13.6640625" style="103" bestFit="1" customWidth="1"/>
    <col min="522" max="522" width="17" style="103" customWidth="1"/>
    <col min="523" max="523" width="9.109375" style="103"/>
    <col min="524" max="524" width="13.88671875" style="103" bestFit="1" customWidth="1"/>
    <col min="525" max="525" width="9.109375" style="103"/>
    <col min="526" max="526" width="14.5546875" style="103" bestFit="1" customWidth="1"/>
    <col min="527" max="767" width="9.109375" style="103"/>
    <col min="768" max="768" width="1" style="103" customWidth="1"/>
    <col min="769" max="769" width="35" style="103" customWidth="1"/>
    <col min="770" max="770" width="14" style="103" customWidth="1"/>
    <col min="771" max="771" width="1" style="103" customWidth="1"/>
    <col min="772" max="772" width="6" style="103" customWidth="1"/>
    <col min="773" max="773" width="3" style="103" customWidth="1"/>
    <col min="774" max="774" width="9" style="103" customWidth="1"/>
    <col min="775" max="775" width="14" style="103" bestFit="1" customWidth="1"/>
    <col min="776" max="776" width="13" style="103" customWidth="1"/>
    <col min="777" max="777" width="13.6640625" style="103" bestFit="1" customWidth="1"/>
    <col min="778" max="778" width="17" style="103" customWidth="1"/>
    <col min="779" max="779" width="9.109375" style="103"/>
    <col min="780" max="780" width="13.88671875" style="103" bestFit="1" customWidth="1"/>
    <col min="781" max="781" width="9.109375" style="103"/>
    <col min="782" max="782" width="14.5546875" style="103" bestFit="1" customWidth="1"/>
    <col min="783" max="1023" width="9.109375" style="103"/>
    <col min="1024" max="1024" width="1" style="103" customWidth="1"/>
    <col min="1025" max="1025" width="35" style="103" customWidth="1"/>
    <col min="1026" max="1026" width="14" style="103" customWidth="1"/>
    <col min="1027" max="1027" width="1" style="103" customWidth="1"/>
    <col min="1028" max="1028" width="6" style="103" customWidth="1"/>
    <col min="1029" max="1029" width="3" style="103" customWidth="1"/>
    <col min="1030" max="1030" width="9" style="103" customWidth="1"/>
    <col min="1031" max="1031" width="14" style="103" bestFit="1" customWidth="1"/>
    <col min="1032" max="1032" width="13" style="103" customWidth="1"/>
    <col min="1033" max="1033" width="13.6640625" style="103" bestFit="1" customWidth="1"/>
    <col min="1034" max="1034" width="17" style="103" customWidth="1"/>
    <col min="1035" max="1035" width="9.109375" style="103"/>
    <col min="1036" max="1036" width="13.88671875" style="103" bestFit="1" customWidth="1"/>
    <col min="1037" max="1037" width="9.109375" style="103"/>
    <col min="1038" max="1038" width="14.5546875" style="103" bestFit="1" customWidth="1"/>
    <col min="1039" max="1279" width="9.109375" style="103"/>
    <col min="1280" max="1280" width="1" style="103" customWidth="1"/>
    <col min="1281" max="1281" width="35" style="103" customWidth="1"/>
    <col min="1282" max="1282" width="14" style="103" customWidth="1"/>
    <col min="1283" max="1283" width="1" style="103" customWidth="1"/>
    <col min="1284" max="1284" width="6" style="103" customWidth="1"/>
    <col min="1285" max="1285" width="3" style="103" customWidth="1"/>
    <col min="1286" max="1286" width="9" style="103" customWidth="1"/>
    <col min="1287" max="1287" width="14" style="103" bestFit="1" customWidth="1"/>
    <col min="1288" max="1288" width="13" style="103" customWidth="1"/>
    <col min="1289" max="1289" width="13.6640625" style="103" bestFit="1" customWidth="1"/>
    <col min="1290" max="1290" width="17" style="103" customWidth="1"/>
    <col min="1291" max="1291" width="9.109375" style="103"/>
    <col min="1292" max="1292" width="13.88671875" style="103" bestFit="1" customWidth="1"/>
    <col min="1293" max="1293" width="9.109375" style="103"/>
    <col min="1294" max="1294" width="14.5546875" style="103" bestFit="1" customWidth="1"/>
    <col min="1295" max="1535" width="9.109375" style="103"/>
    <col min="1536" max="1536" width="1" style="103" customWidth="1"/>
    <col min="1537" max="1537" width="35" style="103" customWidth="1"/>
    <col min="1538" max="1538" width="14" style="103" customWidth="1"/>
    <col min="1539" max="1539" width="1" style="103" customWidth="1"/>
    <col min="1540" max="1540" width="6" style="103" customWidth="1"/>
    <col min="1541" max="1541" width="3" style="103" customWidth="1"/>
    <col min="1542" max="1542" width="9" style="103" customWidth="1"/>
    <col min="1543" max="1543" width="14" style="103" bestFit="1" customWidth="1"/>
    <col min="1544" max="1544" width="13" style="103" customWidth="1"/>
    <col min="1545" max="1545" width="13.6640625" style="103" bestFit="1" customWidth="1"/>
    <col min="1546" max="1546" width="17" style="103" customWidth="1"/>
    <col min="1547" max="1547" width="9.109375" style="103"/>
    <col min="1548" max="1548" width="13.88671875" style="103" bestFit="1" customWidth="1"/>
    <col min="1549" max="1549" width="9.109375" style="103"/>
    <col min="1550" max="1550" width="14.5546875" style="103" bestFit="1" customWidth="1"/>
    <col min="1551" max="1791" width="9.109375" style="103"/>
    <col min="1792" max="1792" width="1" style="103" customWidth="1"/>
    <col min="1793" max="1793" width="35" style="103" customWidth="1"/>
    <col min="1794" max="1794" width="14" style="103" customWidth="1"/>
    <col min="1795" max="1795" width="1" style="103" customWidth="1"/>
    <col min="1796" max="1796" width="6" style="103" customWidth="1"/>
    <col min="1797" max="1797" width="3" style="103" customWidth="1"/>
    <col min="1798" max="1798" width="9" style="103" customWidth="1"/>
    <col min="1799" max="1799" width="14" style="103" bestFit="1" customWidth="1"/>
    <col min="1800" max="1800" width="13" style="103" customWidth="1"/>
    <col min="1801" max="1801" width="13.6640625" style="103" bestFit="1" customWidth="1"/>
    <col min="1802" max="1802" width="17" style="103" customWidth="1"/>
    <col min="1803" max="1803" width="9.109375" style="103"/>
    <col min="1804" max="1804" width="13.88671875" style="103" bestFit="1" customWidth="1"/>
    <col min="1805" max="1805" width="9.109375" style="103"/>
    <col min="1806" max="1806" width="14.5546875" style="103" bestFit="1" customWidth="1"/>
    <col min="1807" max="2047" width="9.109375" style="103"/>
    <col min="2048" max="2048" width="1" style="103" customWidth="1"/>
    <col min="2049" max="2049" width="35" style="103" customWidth="1"/>
    <col min="2050" max="2050" width="14" style="103" customWidth="1"/>
    <col min="2051" max="2051" width="1" style="103" customWidth="1"/>
    <col min="2052" max="2052" width="6" style="103" customWidth="1"/>
    <col min="2053" max="2053" width="3" style="103" customWidth="1"/>
    <col min="2054" max="2054" width="9" style="103" customWidth="1"/>
    <col min="2055" max="2055" width="14" style="103" bestFit="1" customWidth="1"/>
    <col min="2056" max="2056" width="13" style="103" customWidth="1"/>
    <col min="2057" max="2057" width="13.6640625" style="103" bestFit="1" customWidth="1"/>
    <col min="2058" max="2058" width="17" style="103" customWidth="1"/>
    <col min="2059" max="2059" width="9.109375" style="103"/>
    <col min="2060" max="2060" width="13.88671875" style="103" bestFit="1" customWidth="1"/>
    <col min="2061" max="2061" width="9.109375" style="103"/>
    <col min="2062" max="2062" width="14.5546875" style="103" bestFit="1" customWidth="1"/>
    <col min="2063" max="2303" width="9.109375" style="103"/>
    <col min="2304" max="2304" width="1" style="103" customWidth="1"/>
    <col min="2305" max="2305" width="35" style="103" customWidth="1"/>
    <col min="2306" max="2306" width="14" style="103" customWidth="1"/>
    <col min="2307" max="2307" width="1" style="103" customWidth="1"/>
    <col min="2308" max="2308" width="6" style="103" customWidth="1"/>
    <col min="2309" max="2309" width="3" style="103" customWidth="1"/>
    <col min="2310" max="2310" width="9" style="103" customWidth="1"/>
    <col min="2311" max="2311" width="14" style="103" bestFit="1" customWidth="1"/>
    <col min="2312" max="2312" width="13" style="103" customWidth="1"/>
    <col min="2313" max="2313" width="13.6640625" style="103" bestFit="1" customWidth="1"/>
    <col min="2314" max="2314" width="17" style="103" customWidth="1"/>
    <col min="2315" max="2315" width="9.109375" style="103"/>
    <col min="2316" max="2316" width="13.88671875" style="103" bestFit="1" customWidth="1"/>
    <col min="2317" max="2317" width="9.109375" style="103"/>
    <col min="2318" max="2318" width="14.5546875" style="103" bestFit="1" customWidth="1"/>
    <col min="2319" max="2559" width="9.109375" style="103"/>
    <col min="2560" max="2560" width="1" style="103" customWidth="1"/>
    <col min="2561" max="2561" width="35" style="103" customWidth="1"/>
    <col min="2562" max="2562" width="14" style="103" customWidth="1"/>
    <col min="2563" max="2563" width="1" style="103" customWidth="1"/>
    <col min="2564" max="2564" width="6" style="103" customWidth="1"/>
    <col min="2565" max="2565" width="3" style="103" customWidth="1"/>
    <col min="2566" max="2566" width="9" style="103" customWidth="1"/>
    <col min="2567" max="2567" width="14" style="103" bestFit="1" customWidth="1"/>
    <col min="2568" max="2568" width="13" style="103" customWidth="1"/>
    <col min="2569" max="2569" width="13.6640625" style="103" bestFit="1" customWidth="1"/>
    <col min="2570" max="2570" width="17" style="103" customWidth="1"/>
    <col min="2571" max="2571" width="9.109375" style="103"/>
    <col min="2572" max="2572" width="13.88671875" style="103" bestFit="1" customWidth="1"/>
    <col min="2573" max="2573" width="9.109375" style="103"/>
    <col min="2574" max="2574" width="14.5546875" style="103" bestFit="1" customWidth="1"/>
    <col min="2575" max="2815" width="9.109375" style="103"/>
    <col min="2816" max="2816" width="1" style="103" customWidth="1"/>
    <col min="2817" max="2817" width="35" style="103" customWidth="1"/>
    <col min="2818" max="2818" width="14" style="103" customWidth="1"/>
    <col min="2819" max="2819" width="1" style="103" customWidth="1"/>
    <col min="2820" max="2820" width="6" style="103" customWidth="1"/>
    <col min="2821" max="2821" width="3" style="103" customWidth="1"/>
    <col min="2822" max="2822" width="9" style="103" customWidth="1"/>
    <col min="2823" max="2823" width="14" style="103" bestFit="1" customWidth="1"/>
    <col min="2824" max="2824" width="13" style="103" customWidth="1"/>
    <col min="2825" max="2825" width="13.6640625" style="103" bestFit="1" customWidth="1"/>
    <col min="2826" max="2826" width="17" style="103" customWidth="1"/>
    <col min="2827" max="2827" width="9.109375" style="103"/>
    <col min="2828" max="2828" width="13.88671875" style="103" bestFit="1" customWidth="1"/>
    <col min="2829" max="2829" width="9.109375" style="103"/>
    <col min="2830" max="2830" width="14.5546875" style="103" bestFit="1" customWidth="1"/>
    <col min="2831" max="3071" width="9.109375" style="103"/>
    <col min="3072" max="3072" width="1" style="103" customWidth="1"/>
    <col min="3073" max="3073" width="35" style="103" customWidth="1"/>
    <col min="3074" max="3074" width="14" style="103" customWidth="1"/>
    <col min="3075" max="3075" width="1" style="103" customWidth="1"/>
    <col min="3076" max="3076" width="6" style="103" customWidth="1"/>
    <col min="3077" max="3077" width="3" style="103" customWidth="1"/>
    <col min="3078" max="3078" width="9" style="103" customWidth="1"/>
    <col min="3079" max="3079" width="14" style="103" bestFit="1" customWidth="1"/>
    <col min="3080" max="3080" width="13" style="103" customWidth="1"/>
    <col min="3081" max="3081" width="13.6640625" style="103" bestFit="1" customWidth="1"/>
    <col min="3082" max="3082" width="17" style="103" customWidth="1"/>
    <col min="3083" max="3083" width="9.109375" style="103"/>
    <col min="3084" max="3084" width="13.88671875" style="103" bestFit="1" customWidth="1"/>
    <col min="3085" max="3085" width="9.109375" style="103"/>
    <col min="3086" max="3086" width="14.5546875" style="103" bestFit="1" customWidth="1"/>
    <col min="3087" max="3327" width="9.109375" style="103"/>
    <col min="3328" max="3328" width="1" style="103" customWidth="1"/>
    <col min="3329" max="3329" width="35" style="103" customWidth="1"/>
    <col min="3330" max="3330" width="14" style="103" customWidth="1"/>
    <col min="3331" max="3331" width="1" style="103" customWidth="1"/>
    <col min="3332" max="3332" width="6" style="103" customWidth="1"/>
    <col min="3333" max="3333" width="3" style="103" customWidth="1"/>
    <col min="3334" max="3334" width="9" style="103" customWidth="1"/>
    <col min="3335" max="3335" width="14" style="103" bestFit="1" customWidth="1"/>
    <col min="3336" max="3336" width="13" style="103" customWidth="1"/>
    <col min="3337" max="3337" width="13.6640625" style="103" bestFit="1" customWidth="1"/>
    <col min="3338" max="3338" width="17" style="103" customWidth="1"/>
    <col min="3339" max="3339" width="9.109375" style="103"/>
    <col min="3340" max="3340" width="13.88671875" style="103" bestFit="1" customWidth="1"/>
    <col min="3341" max="3341" width="9.109375" style="103"/>
    <col min="3342" max="3342" width="14.5546875" style="103" bestFit="1" customWidth="1"/>
    <col min="3343" max="3583" width="9.109375" style="103"/>
    <col min="3584" max="3584" width="1" style="103" customWidth="1"/>
    <col min="3585" max="3585" width="35" style="103" customWidth="1"/>
    <col min="3586" max="3586" width="14" style="103" customWidth="1"/>
    <col min="3587" max="3587" width="1" style="103" customWidth="1"/>
    <col min="3588" max="3588" width="6" style="103" customWidth="1"/>
    <col min="3589" max="3589" width="3" style="103" customWidth="1"/>
    <col min="3590" max="3590" width="9" style="103" customWidth="1"/>
    <col min="3591" max="3591" width="14" style="103" bestFit="1" customWidth="1"/>
    <col min="3592" max="3592" width="13" style="103" customWidth="1"/>
    <col min="3593" max="3593" width="13.6640625" style="103" bestFit="1" customWidth="1"/>
    <col min="3594" max="3594" width="17" style="103" customWidth="1"/>
    <col min="3595" max="3595" width="9.109375" style="103"/>
    <col min="3596" max="3596" width="13.88671875" style="103" bestFit="1" customWidth="1"/>
    <col min="3597" max="3597" width="9.109375" style="103"/>
    <col min="3598" max="3598" width="14.5546875" style="103" bestFit="1" customWidth="1"/>
    <col min="3599" max="3839" width="9.109375" style="103"/>
    <col min="3840" max="3840" width="1" style="103" customWidth="1"/>
    <col min="3841" max="3841" width="35" style="103" customWidth="1"/>
    <col min="3842" max="3842" width="14" style="103" customWidth="1"/>
    <col min="3843" max="3843" width="1" style="103" customWidth="1"/>
    <col min="3844" max="3844" width="6" style="103" customWidth="1"/>
    <col min="3845" max="3845" width="3" style="103" customWidth="1"/>
    <col min="3846" max="3846" width="9" style="103" customWidth="1"/>
    <col min="3847" max="3847" width="14" style="103" bestFit="1" customWidth="1"/>
    <col min="3848" max="3848" width="13" style="103" customWidth="1"/>
    <col min="3849" max="3849" width="13.6640625" style="103" bestFit="1" customWidth="1"/>
    <col min="3850" max="3850" width="17" style="103" customWidth="1"/>
    <col min="3851" max="3851" width="9.109375" style="103"/>
    <col min="3852" max="3852" width="13.88671875" style="103" bestFit="1" customWidth="1"/>
    <col min="3853" max="3853" width="9.109375" style="103"/>
    <col min="3854" max="3854" width="14.5546875" style="103" bestFit="1" customWidth="1"/>
    <col min="3855" max="4095" width="9.109375" style="103"/>
    <col min="4096" max="4096" width="1" style="103" customWidth="1"/>
    <col min="4097" max="4097" width="35" style="103" customWidth="1"/>
    <col min="4098" max="4098" width="14" style="103" customWidth="1"/>
    <col min="4099" max="4099" width="1" style="103" customWidth="1"/>
    <col min="4100" max="4100" width="6" style="103" customWidth="1"/>
    <col min="4101" max="4101" width="3" style="103" customWidth="1"/>
    <col min="4102" max="4102" width="9" style="103" customWidth="1"/>
    <col min="4103" max="4103" width="14" style="103" bestFit="1" customWidth="1"/>
    <col min="4104" max="4104" width="13" style="103" customWidth="1"/>
    <col min="4105" max="4105" width="13.6640625" style="103" bestFit="1" customWidth="1"/>
    <col min="4106" max="4106" width="17" style="103" customWidth="1"/>
    <col min="4107" max="4107" width="9.109375" style="103"/>
    <col min="4108" max="4108" width="13.88671875" style="103" bestFit="1" customWidth="1"/>
    <col min="4109" max="4109" width="9.109375" style="103"/>
    <col min="4110" max="4110" width="14.5546875" style="103" bestFit="1" customWidth="1"/>
    <col min="4111" max="4351" width="9.109375" style="103"/>
    <col min="4352" max="4352" width="1" style="103" customWidth="1"/>
    <col min="4353" max="4353" width="35" style="103" customWidth="1"/>
    <col min="4354" max="4354" width="14" style="103" customWidth="1"/>
    <col min="4355" max="4355" width="1" style="103" customWidth="1"/>
    <col min="4356" max="4356" width="6" style="103" customWidth="1"/>
    <col min="4357" max="4357" width="3" style="103" customWidth="1"/>
    <col min="4358" max="4358" width="9" style="103" customWidth="1"/>
    <col min="4359" max="4359" width="14" style="103" bestFit="1" customWidth="1"/>
    <col min="4360" max="4360" width="13" style="103" customWidth="1"/>
    <col min="4361" max="4361" width="13.6640625" style="103" bestFit="1" customWidth="1"/>
    <col min="4362" max="4362" width="17" style="103" customWidth="1"/>
    <col min="4363" max="4363" width="9.109375" style="103"/>
    <col min="4364" max="4364" width="13.88671875" style="103" bestFit="1" customWidth="1"/>
    <col min="4365" max="4365" width="9.109375" style="103"/>
    <col min="4366" max="4366" width="14.5546875" style="103" bestFit="1" customWidth="1"/>
    <col min="4367" max="4607" width="9.109375" style="103"/>
    <col min="4608" max="4608" width="1" style="103" customWidth="1"/>
    <col min="4609" max="4609" width="35" style="103" customWidth="1"/>
    <col min="4610" max="4610" width="14" style="103" customWidth="1"/>
    <col min="4611" max="4611" width="1" style="103" customWidth="1"/>
    <col min="4612" max="4612" width="6" style="103" customWidth="1"/>
    <col min="4613" max="4613" width="3" style="103" customWidth="1"/>
    <col min="4614" max="4614" width="9" style="103" customWidth="1"/>
    <col min="4615" max="4615" width="14" style="103" bestFit="1" customWidth="1"/>
    <col min="4616" max="4616" width="13" style="103" customWidth="1"/>
    <col min="4617" max="4617" width="13.6640625" style="103" bestFit="1" customWidth="1"/>
    <col min="4618" max="4618" width="17" style="103" customWidth="1"/>
    <col min="4619" max="4619" width="9.109375" style="103"/>
    <col min="4620" max="4620" width="13.88671875" style="103" bestFit="1" customWidth="1"/>
    <col min="4621" max="4621" width="9.109375" style="103"/>
    <col min="4622" max="4622" width="14.5546875" style="103" bestFit="1" customWidth="1"/>
    <col min="4623" max="4863" width="9.109375" style="103"/>
    <col min="4864" max="4864" width="1" style="103" customWidth="1"/>
    <col min="4865" max="4865" width="35" style="103" customWidth="1"/>
    <col min="4866" max="4866" width="14" style="103" customWidth="1"/>
    <col min="4867" max="4867" width="1" style="103" customWidth="1"/>
    <col min="4868" max="4868" width="6" style="103" customWidth="1"/>
    <col min="4869" max="4869" width="3" style="103" customWidth="1"/>
    <col min="4870" max="4870" width="9" style="103" customWidth="1"/>
    <col min="4871" max="4871" width="14" style="103" bestFit="1" customWidth="1"/>
    <col min="4872" max="4872" width="13" style="103" customWidth="1"/>
    <col min="4873" max="4873" width="13.6640625" style="103" bestFit="1" customWidth="1"/>
    <col min="4874" max="4874" width="17" style="103" customWidth="1"/>
    <col min="4875" max="4875" width="9.109375" style="103"/>
    <col min="4876" max="4876" width="13.88671875" style="103" bestFit="1" customWidth="1"/>
    <col min="4877" max="4877" width="9.109375" style="103"/>
    <col min="4878" max="4878" width="14.5546875" style="103" bestFit="1" customWidth="1"/>
    <col min="4879" max="5119" width="9.109375" style="103"/>
    <col min="5120" max="5120" width="1" style="103" customWidth="1"/>
    <col min="5121" max="5121" width="35" style="103" customWidth="1"/>
    <col min="5122" max="5122" width="14" style="103" customWidth="1"/>
    <col min="5123" max="5123" width="1" style="103" customWidth="1"/>
    <col min="5124" max="5124" width="6" style="103" customWidth="1"/>
    <col min="5125" max="5125" width="3" style="103" customWidth="1"/>
    <col min="5126" max="5126" width="9" style="103" customWidth="1"/>
    <col min="5127" max="5127" width="14" style="103" bestFit="1" customWidth="1"/>
    <col min="5128" max="5128" width="13" style="103" customWidth="1"/>
    <col min="5129" max="5129" width="13.6640625" style="103" bestFit="1" customWidth="1"/>
    <col min="5130" max="5130" width="17" style="103" customWidth="1"/>
    <col min="5131" max="5131" width="9.109375" style="103"/>
    <col min="5132" max="5132" width="13.88671875" style="103" bestFit="1" customWidth="1"/>
    <col min="5133" max="5133" width="9.109375" style="103"/>
    <col min="5134" max="5134" width="14.5546875" style="103" bestFit="1" customWidth="1"/>
    <col min="5135" max="5375" width="9.109375" style="103"/>
    <col min="5376" max="5376" width="1" style="103" customWidth="1"/>
    <col min="5377" max="5377" width="35" style="103" customWidth="1"/>
    <col min="5378" max="5378" width="14" style="103" customWidth="1"/>
    <col min="5379" max="5379" width="1" style="103" customWidth="1"/>
    <col min="5380" max="5380" width="6" style="103" customWidth="1"/>
    <col min="5381" max="5381" width="3" style="103" customWidth="1"/>
    <col min="5382" max="5382" width="9" style="103" customWidth="1"/>
    <col min="5383" max="5383" width="14" style="103" bestFit="1" customWidth="1"/>
    <col min="5384" max="5384" width="13" style="103" customWidth="1"/>
    <col min="5385" max="5385" width="13.6640625" style="103" bestFit="1" customWidth="1"/>
    <col min="5386" max="5386" width="17" style="103" customWidth="1"/>
    <col min="5387" max="5387" width="9.109375" style="103"/>
    <col min="5388" max="5388" width="13.88671875" style="103" bestFit="1" customWidth="1"/>
    <col min="5389" max="5389" width="9.109375" style="103"/>
    <col min="5390" max="5390" width="14.5546875" style="103" bestFit="1" customWidth="1"/>
    <col min="5391" max="5631" width="9.109375" style="103"/>
    <col min="5632" max="5632" width="1" style="103" customWidth="1"/>
    <col min="5633" max="5633" width="35" style="103" customWidth="1"/>
    <col min="5634" max="5634" width="14" style="103" customWidth="1"/>
    <col min="5635" max="5635" width="1" style="103" customWidth="1"/>
    <col min="5636" max="5636" width="6" style="103" customWidth="1"/>
    <col min="5637" max="5637" width="3" style="103" customWidth="1"/>
    <col min="5638" max="5638" width="9" style="103" customWidth="1"/>
    <col min="5639" max="5639" width="14" style="103" bestFit="1" customWidth="1"/>
    <col min="5640" max="5640" width="13" style="103" customWidth="1"/>
    <col min="5641" max="5641" width="13.6640625" style="103" bestFit="1" customWidth="1"/>
    <col min="5642" max="5642" width="17" style="103" customWidth="1"/>
    <col min="5643" max="5643" width="9.109375" style="103"/>
    <col min="5644" max="5644" width="13.88671875" style="103" bestFit="1" customWidth="1"/>
    <col min="5645" max="5645" width="9.109375" style="103"/>
    <col min="5646" max="5646" width="14.5546875" style="103" bestFit="1" customWidth="1"/>
    <col min="5647" max="5887" width="9.109375" style="103"/>
    <col min="5888" max="5888" width="1" style="103" customWidth="1"/>
    <col min="5889" max="5889" width="35" style="103" customWidth="1"/>
    <col min="5890" max="5890" width="14" style="103" customWidth="1"/>
    <col min="5891" max="5891" width="1" style="103" customWidth="1"/>
    <col min="5892" max="5892" width="6" style="103" customWidth="1"/>
    <col min="5893" max="5893" width="3" style="103" customWidth="1"/>
    <col min="5894" max="5894" width="9" style="103" customWidth="1"/>
    <col min="5895" max="5895" width="14" style="103" bestFit="1" customWidth="1"/>
    <col min="5896" max="5896" width="13" style="103" customWidth="1"/>
    <col min="5897" max="5897" width="13.6640625" style="103" bestFit="1" customWidth="1"/>
    <col min="5898" max="5898" width="17" style="103" customWidth="1"/>
    <col min="5899" max="5899" width="9.109375" style="103"/>
    <col min="5900" max="5900" width="13.88671875" style="103" bestFit="1" customWidth="1"/>
    <col min="5901" max="5901" width="9.109375" style="103"/>
    <col min="5902" max="5902" width="14.5546875" style="103" bestFit="1" customWidth="1"/>
    <col min="5903" max="6143" width="9.109375" style="103"/>
    <col min="6144" max="6144" width="1" style="103" customWidth="1"/>
    <col min="6145" max="6145" width="35" style="103" customWidth="1"/>
    <col min="6146" max="6146" width="14" style="103" customWidth="1"/>
    <col min="6147" max="6147" width="1" style="103" customWidth="1"/>
    <col min="6148" max="6148" width="6" style="103" customWidth="1"/>
    <col min="6149" max="6149" width="3" style="103" customWidth="1"/>
    <col min="6150" max="6150" width="9" style="103" customWidth="1"/>
    <col min="6151" max="6151" width="14" style="103" bestFit="1" customWidth="1"/>
    <col min="6152" max="6152" width="13" style="103" customWidth="1"/>
    <col min="6153" max="6153" width="13.6640625" style="103" bestFit="1" customWidth="1"/>
    <col min="6154" max="6154" width="17" style="103" customWidth="1"/>
    <col min="6155" max="6155" width="9.109375" style="103"/>
    <col min="6156" max="6156" width="13.88671875" style="103" bestFit="1" customWidth="1"/>
    <col min="6157" max="6157" width="9.109375" style="103"/>
    <col min="6158" max="6158" width="14.5546875" style="103" bestFit="1" customWidth="1"/>
    <col min="6159" max="6399" width="9.109375" style="103"/>
    <col min="6400" max="6400" width="1" style="103" customWidth="1"/>
    <col min="6401" max="6401" width="35" style="103" customWidth="1"/>
    <col min="6402" max="6402" width="14" style="103" customWidth="1"/>
    <col min="6403" max="6403" width="1" style="103" customWidth="1"/>
    <col min="6404" max="6404" width="6" style="103" customWidth="1"/>
    <col min="6405" max="6405" width="3" style="103" customWidth="1"/>
    <col min="6406" max="6406" width="9" style="103" customWidth="1"/>
    <col min="6407" max="6407" width="14" style="103" bestFit="1" customWidth="1"/>
    <col min="6408" max="6408" width="13" style="103" customWidth="1"/>
    <col min="6409" max="6409" width="13.6640625" style="103" bestFit="1" customWidth="1"/>
    <col min="6410" max="6410" width="17" style="103" customWidth="1"/>
    <col min="6411" max="6411" width="9.109375" style="103"/>
    <col min="6412" max="6412" width="13.88671875" style="103" bestFit="1" customWidth="1"/>
    <col min="6413" max="6413" width="9.109375" style="103"/>
    <col min="6414" max="6414" width="14.5546875" style="103" bestFit="1" customWidth="1"/>
    <col min="6415" max="6655" width="9.109375" style="103"/>
    <col min="6656" max="6656" width="1" style="103" customWidth="1"/>
    <col min="6657" max="6657" width="35" style="103" customWidth="1"/>
    <col min="6658" max="6658" width="14" style="103" customWidth="1"/>
    <col min="6659" max="6659" width="1" style="103" customWidth="1"/>
    <col min="6660" max="6660" width="6" style="103" customWidth="1"/>
    <col min="6661" max="6661" width="3" style="103" customWidth="1"/>
    <col min="6662" max="6662" width="9" style="103" customWidth="1"/>
    <col min="6663" max="6663" width="14" style="103" bestFit="1" customWidth="1"/>
    <col min="6664" max="6664" width="13" style="103" customWidth="1"/>
    <col min="6665" max="6665" width="13.6640625" style="103" bestFit="1" customWidth="1"/>
    <col min="6666" max="6666" width="17" style="103" customWidth="1"/>
    <col min="6667" max="6667" width="9.109375" style="103"/>
    <col min="6668" max="6668" width="13.88671875" style="103" bestFit="1" customWidth="1"/>
    <col min="6669" max="6669" width="9.109375" style="103"/>
    <col min="6670" max="6670" width="14.5546875" style="103" bestFit="1" customWidth="1"/>
    <col min="6671" max="6911" width="9.109375" style="103"/>
    <col min="6912" max="6912" width="1" style="103" customWidth="1"/>
    <col min="6913" max="6913" width="35" style="103" customWidth="1"/>
    <col min="6914" max="6914" width="14" style="103" customWidth="1"/>
    <col min="6915" max="6915" width="1" style="103" customWidth="1"/>
    <col min="6916" max="6916" width="6" style="103" customWidth="1"/>
    <col min="6917" max="6917" width="3" style="103" customWidth="1"/>
    <col min="6918" max="6918" width="9" style="103" customWidth="1"/>
    <col min="6919" max="6919" width="14" style="103" bestFit="1" customWidth="1"/>
    <col min="6920" max="6920" width="13" style="103" customWidth="1"/>
    <col min="6921" max="6921" width="13.6640625" style="103" bestFit="1" customWidth="1"/>
    <col min="6922" max="6922" width="17" style="103" customWidth="1"/>
    <col min="6923" max="6923" width="9.109375" style="103"/>
    <col min="6924" max="6924" width="13.88671875" style="103" bestFit="1" customWidth="1"/>
    <col min="6925" max="6925" width="9.109375" style="103"/>
    <col min="6926" max="6926" width="14.5546875" style="103" bestFit="1" customWidth="1"/>
    <col min="6927" max="7167" width="9.109375" style="103"/>
    <col min="7168" max="7168" width="1" style="103" customWidth="1"/>
    <col min="7169" max="7169" width="35" style="103" customWidth="1"/>
    <col min="7170" max="7170" width="14" style="103" customWidth="1"/>
    <col min="7171" max="7171" width="1" style="103" customWidth="1"/>
    <col min="7172" max="7172" width="6" style="103" customWidth="1"/>
    <col min="7173" max="7173" width="3" style="103" customWidth="1"/>
    <col min="7174" max="7174" width="9" style="103" customWidth="1"/>
    <col min="7175" max="7175" width="14" style="103" bestFit="1" customWidth="1"/>
    <col min="7176" max="7176" width="13" style="103" customWidth="1"/>
    <col min="7177" max="7177" width="13.6640625" style="103" bestFit="1" customWidth="1"/>
    <col min="7178" max="7178" width="17" style="103" customWidth="1"/>
    <col min="7179" max="7179" width="9.109375" style="103"/>
    <col min="7180" max="7180" width="13.88671875" style="103" bestFit="1" customWidth="1"/>
    <col min="7181" max="7181" width="9.109375" style="103"/>
    <col min="7182" max="7182" width="14.5546875" style="103" bestFit="1" customWidth="1"/>
    <col min="7183" max="7423" width="9.109375" style="103"/>
    <col min="7424" max="7424" width="1" style="103" customWidth="1"/>
    <col min="7425" max="7425" width="35" style="103" customWidth="1"/>
    <col min="7426" max="7426" width="14" style="103" customWidth="1"/>
    <col min="7427" max="7427" width="1" style="103" customWidth="1"/>
    <col min="7428" max="7428" width="6" style="103" customWidth="1"/>
    <col min="7429" max="7429" width="3" style="103" customWidth="1"/>
    <col min="7430" max="7430" width="9" style="103" customWidth="1"/>
    <col min="7431" max="7431" width="14" style="103" bestFit="1" customWidth="1"/>
    <col min="7432" max="7432" width="13" style="103" customWidth="1"/>
    <col min="7433" max="7433" width="13.6640625" style="103" bestFit="1" customWidth="1"/>
    <col min="7434" max="7434" width="17" style="103" customWidth="1"/>
    <col min="7435" max="7435" width="9.109375" style="103"/>
    <col min="7436" max="7436" width="13.88671875" style="103" bestFit="1" customWidth="1"/>
    <col min="7437" max="7437" width="9.109375" style="103"/>
    <col min="7438" max="7438" width="14.5546875" style="103" bestFit="1" customWidth="1"/>
    <col min="7439" max="7679" width="9.109375" style="103"/>
    <col min="7680" max="7680" width="1" style="103" customWidth="1"/>
    <col min="7681" max="7681" width="35" style="103" customWidth="1"/>
    <col min="7682" max="7682" width="14" style="103" customWidth="1"/>
    <col min="7683" max="7683" width="1" style="103" customWidth="1"/>
    <col min="7684" max="7684" width="6" style="103" customWidth="1"/>
    <col min="7685" max="7685" width="3" style="103" customWidth="1"/>
    <col min="7686" max="7686" width="9" style="103" customWidth="1"/>
    <col min="7687" max="7687" width="14" style="103" bestFit="1" customWidth="1"/>
    <col min="7688" max="7688" width="13" style="103" customWidth="1"/>
    <col min="7689" max="7689" width="13.6640625" style="103" bestFit="1" customWidth="1"/>
    <col min="7690" max="7690" width="17" style="103" customWidth="1"/>
    <col min="7691" max="7691" width="9.109375" style="103"/>
    <col min="7692" max="7692" width="13.88671875" style="103" bestFit="1" customWidth="1"/>
    <col min="7693" max="7693" width="9.109375" style="103"/>
    <col min="7694" max="7694" width="14.5546875" style="103" bestFit="1" customWidth="1"/>
    <col min="7695" max="7935" width="9.109375" style="103"/>
    <col min="7936" max="7936" width="1" style="103" customWidth="1"/>
    <col min="7937" max="7937" width="35" style="103" customWidth="1"/>
    <col min="7938" max="7938" width="14" style="103" customWidth="1"/>
    <col min="7939" max="7939" width="1" style="103" customWidth="1"/>
    <col min="7940" max="7940" width="6" style="103" customWidth="1"/>
    <col min="7941" max="7941" width="3" style="103" customWidth="1"/>
    <col min="7942" max="7942" width="9" style="103" customWidth="1"/>
    <col min="7943" max="7943" width="14" style="103" bestFit="1" customWidth="1"/>
    <col min="7944" max="7944" width="13" style="103" customWidth="1"/>
    <col min="7945" max="7945" width="13.6640625" style="103" bestFit="1" customWidth="1"/>
    <col min="7946" max="7946" width="17" style="103" customWidth="1"/>
    <col min="7947" max="7947" width="9.109375" style="103"/>
    <col min="7948" max="7948" width="13.88671875" style="103" bestFit="1" customWidth="1"/>
    <col min="7949" max="7949" width="9.109375" style="103"/>
    <col min="7950" max="7950" width="14.5546875" style="103" bestFit="1" customWidth="1"/>
    <col min="7951" max="8191" width="9.109375" style="103"/>
    <col min="8192" max="8192" width="1" style="103" customWidth="1"/>
    <col min="8193" max="8193" width="35" style="103" customWidth="1"/>
    <col min="8194" max="8194" width="14" style="103" customWidth="1"/>
    <col min="8195" max="8195" width="1" style="103" customWidth="1"/>
    <col min="8196" max="8196" width="6" style="103" customWidth="1"/>
    <col min="8197" max="8197" width="3" style="103" customWidth="1"/>
    <col min="8198" max="8198" width="9" style="103" customWidth="1"/>
    <col min="8199" max="8199" width="14" style="103" bestFit="1" customWidth="1"/>
    <col min="8200" max="8200" width="13" style="103" customWidth="1"/>
    <col min="8201" max="8201" width="13.6640625" style="103" bestFit="1" customWidth="1"/>
    <col min="8202" max="8202" width="17" style="103" customWidth="1"/>
    <col min="8203" max="8203" width="9.109375" style="103"/>
    <col min="8204" max="8204" width="13.88671875" style="103" bestFit="1" customWidth="1"/>
    <col min="8205" max="8205" width="9.109375" style="103"/>
    <col min="8206" max="8206" width="14.5546875" style="103" bestFit="1" customWidth="1"/>
    <col min="8207" max="8447" width="9.109375" style="103"/>
    <col min="8448" max="8448" width="1" style="103" customWidth="1"/>
    <col min="8449" max="8449" width="35" style="103" customWidth="1"/>
    <col min="8450" max="8450" width="14" style="103" customWidth="1"/>
    <col min="8451" max="8451" width="1" style="103" customWidth="1"/>
    <col min="8452" max="8452" width="6" style="103" customWidth="1"/>
    <col min="8453" max="8453" width="3" style="103" customWidth="1"/>
    <col min="8454" max="8454" width="9" style="103" customWidth="1"/>
    <col min="8455" max="8455" width="14" style="103" bestFit="1" customWidth="1"/>
    <col min="8456" max="8456" width="13" style="103" customWidth="1"/>
    <col min="8457" max="8457" width="13.6640625" style="103" bestFit="1" customWidth="1"/>
    <col min="8458" max="8458" width="17" style="103" customWidth="1"/>
    <col min="8459" max="8459" width="9.109375" style="103"/>
    <col min="8460" max="8460" width="13.88671875" style="103" bestFit="1" customWidth="1"/>
    <col min="8461" max="8461" width="9.109375" style="103"/>
    <col min="8462" max="8462" width="14.5546875" style="103" bestFit="1" customWidth="1"/>
    <col min="8463" max="8703" width="9.109375" style="103"/>
    <col min="8704" max="8704" width="1" style="103" customWidth="1"/>
    <col min="8705" max="8705" width="35" style="103" customWidth="1"/>
    <col min="8706" max="8706" width="14" style="103" customWidth="1"/>
    <col min="8707" max="8707" width="1" style="103" customWidth="1"/>
    <col min="8708" max="8708" width="6" style="103" customWidth="1"/>
    <col min="8709" max="8709" width="3" style="103" customWidth="1"/>
    <col min="8710" max="8710" width="9" style="103" customWidth="1"/>
    <col min="8711" max="8711" width="14" style="103" bestFit="1" customWidth="1"/>
    <col min="8712" max="8712" width="13" style="103" customWidth="1"/>
    <col min="8713" max="8713" width="13.6640625" style="103" bestFit="1" customWidth="1"/>
    <col min="8714" max="8714" width="17" style="103" customWidth="1"/>
    <col min="8715" max="8715" width="9.109375" style="103"/>
    <col min="8716" max="8716" width="13.88671875" style="103" bestFit="1" customWidth="1"/>
    <col min="8717" max="8717" width="9.109375" style="103"/>
    <col min="8718" max="8718" width="14.5546875" style="103" bestFit="1" customWidth="1"/>
    <col min="8719" max="8959" width="9.109375" style="103"/>
    <col min="8960" max="8960" width="1" style="103" customWidth="1"/>
    <col min="8961" max="8961" width="35" style="103" customWidth="1"/>
    <col min="8962" max="8962" width="14" style="103" customWidth="1"/>
    <col min="8963" max="8963" width="1" style="103" customWidth="1"/>
    <col min="8964" max="8964" width="6" style="103" customWidth="1"/>
    <col min="8965" max="8965" width="3" style="103" customWidth="1"/>
    <col min="8966" max="8966" width="9" style="103" customWidth="1"/>
    <col min="8967" max="8967" width="14" style="103" bestFit="1" customWidth="1"/>
    <col min="8968" max="8968" width="13" style="103" customWidth="1"/>
    <col min="8969" max="8969" width="13.6640625" style="103" bestFit="1" customWidth="1"/>
    <col min="8970" max="8970" width="17" style="103" customWidth="1"/>
    <col min="8971" max="8971" width="9.109375" style="103"/>
    <col min="8972" max="8972" width="13.88671875" style="103" bestFit="1" customWidth="1"/>
    <col min="8973" max="8973" width="9.109375" style="103"/>
    <col min="8974" max="8974" width="14.5546875" style="103" bestFit="1" customWidth="1"/>
    <col min="8975" max="9215" width="9.109375" style="103"/>
    <col min="9216" max="9216" width="1" style="103" customWidth="1"/>
    <col min="9217" max="9217" width="35" style="103" customWidth="1"/>
    <col min="9218" max="9218" width="14" style="103" customWidth="1"/>
    <col min="9219" max="9219" width="1" style="103" customWidth="1"/>
    <col min="9220" max="9220" width="6" style="103" customWidth="1"/>
    <col min="9221" max="9221" width="3" style="103" customWidth="1"/>
    <col min="9222" max="9222" width="9" style="103" customWidth="1"/>
    <col min="9223" max="9223" width="14" style="103" bestFit="1" customWidth="1"/>
    <col min="9224" max="9224" width="13" style="103" customWidth="1"/>
    <col min="9225" max="9225" width="13.6640625" style="103" bestFit="1" customWidth="1"/>
    <col min="9226" max="9226" width="17" style="103" customWidth="1"/>
    <col min="9227" max="9227" width="9.109375" style="103"/>
    <col min="9228" max="9228" width="13.88671875" style="103" bestFit="1" customWidth="1"/>
    <col min="9229" max="9229" width="9.109375" style="103"/>
    <col min="9230" max="9230" width="14.5546875" style="103" bestFit="1" customWidth="1"/>
    <col min="9231" max="9471" width="9.109375" style="103"/>
    <col min="9472" max="9472" width="1" style="103" customWidth="1"/>
    <col min="9473" max="9473" width="35" style="103" customWidth="1"/>
    <col min="9474" max="9474" width="14" style="103" customWidth="1"/>
    <col min="9475" max="9475" width="1" style="103" customWidth="1"/>
    <col min="9476" max="9476" width="6" style="103" customWidth="1"/>
    <col min="9477" max="9477" width="3" style="103" customWidth="1"/>
    <col min="9478" max="9478" width="9" style="103" customWidth="1"/>
    <col min="9479" max="9479" width="14" style="103" bestFit="1" customWidth="1"/>
    <col min="9480" max="9480" width="13" style="103" customWidth="1"/>
    <col min="9481" max="9481" width="13.6640625" style="103" bestFit="1" customWidth="1"/>
    <col min="9482" max="9482" width="17" style="103" customWidth="1"/>
    <col min="9483" max="9483" width="9.109375" style="103"/>
    <col min="9484" max="9484" width="13.88671875" style="103" bestFit="1" customWidth="1"/>
    <col min="9485" max="9485" width="9.109375" style="103"/>
    <col min="9486" max="9486" width="14.5546875" style="103" bestFit="1" customWidth="1"/>
    <col min="9487" max="9727" width="9.109375" style="103"/>
    <col min="9728" max="9728" width="1" style="103" customWidth="1"/>
    <col min="9729" max="9729" width="35" style="103" customWidth="1"/>
    <col min="9730" max="9730" width="14" style="103" customWidth="1"/>
    <col min="9731" max="9731" width="1" style="103" customWidth="1"/>
    <col min="9732" max="9732" width="6" style="103" customWidth="1"/>
    <col min="9733" max="9733" width="3" style="103" customWidth="1"/>
    <col min="9734" max="9734" width="9" style="103" customWidth="1"/>
    <col min="9735" max="9735" width="14" style="103" bestFit="1" customWidth="1"/>
    <col min="9736" max="9736" width="13" style="103" customWidth="1"/>
    <col min="9737" max="9737" width="13.6640625" style="103" bestFit="1" customWidth="1"/>
    <col min="9738" max="9738" width="17" style="103" customWidth="1"/>
    <col min="9739" max="9739" width="9.109375" style="103"/>
    <col min="9740" max="9740" width="13.88671875" style="103" bestFit="1" customWidth="1"/>
    <col min="9741" max="9741" width="9.109375" style="103"/>
    <col min="9742" max="9742" width="14.5546875" style="103" bestFit="1" customWidth="1"/>
    <col min="9743" max="9983" width="9.109375" style="103"/>
    <col min="9984" max="9984" width="1" style="103" customWidth="1"/>
    <col min="9985" max="9985" width="35" style="103" customWidth="1"/>
    <col min="9986" max="9986" width="14" style="103" customWidth="1"/>
    <col min="9987" max="9987" width="1" style="103" customWidth="1"/>
    <col min="9988" max="9988" width="6" style="103" customWidth="1"/>
    <col min="9989" max="9989" width="3" style="103" customWidth="1"/>
    <col min="9990" max="9990" width="9" style="103" customWidth="1"/>
    <col min="9991" max="9991" width="14" style="103" bestFit="1" customWidth="1"/>
    <col min="9992" max="9992" width="13" style="103" customWidth="1"/>
    <col min="9993" max="9993" width="13.6640625" style="103" bestFit="1" customWidth="1"/>
    <col min="9994" max="9994" width="17" style="103" customWidth="1"/>
    <col min="9995" max="9995" width="9.109375" style="103"/>
    <col min="9996" max="9996" width="13.88671875" style="103" bestFit="1" customWidth="1"/>
    <col min="9997" max="9997" width="9.109375" style="103"/>
    <col min="9998" max="9998" width="14.5546875" style="103" bestFit="1" customWidth="1"/>
    <col min="9999" max="10239" width="9.109375" style="103"/>
    <col min="10240" max="10240" width="1" style="103" customWidth="1"/>
    <col min="10241" max="10241" width="35" style="103" customWidth="1"/>
    <col min="10242" max="10242" width="14" style="103" customWidth="1"/>
    <col min="10243" max="10243" width="1" style="103" customWidth="1"/>
    <col min="10244" max="10244" width="6" style="103" customWidth="1"/>
    <col min="10245" max="10245" width="3" style="103" customWidth="1"/>
    <col min="10246" max="10246" width="9" style="103" customWidth="1"/>
    <col min="10247" max="10247" width="14" style="103" bestFit="1" customWidth="1"/>
    <col min="10248" max="10248" width="13" style="103" customWidth="1"/>
    <col min="10249" max="10249" width="13.6640625" style="103" bestFit="1" customWidth="1"/>
    <col min="10250" max="10250" width="17" style="103" customWidth="1"/>
    <col min="10251" max="10251" width="9.109375" style="103"/>
    <col min="10252" max="10252" width="13.88671875" style="103" bestFit="1" customWidth="1"/>
    <col min="10253" max="10253" width="9.109375" style="103"/>
    <col min="10254" max="10254" width="14.5546875" style="103" bestFit="1" customWidth="1"/>
    <col min="10255" max="10495" width="9.109375" style="103"/>
    <col min="10496" max="10496" width="1" style="103" customWidth="1"/>
    <col min="10497" max="10497" width="35" style="103" customWidth="1"/>
    <col min="10498" max="10498" width="14" style="103" customWidth="1"/>
    <col min="10499" max="10499" width="1" style="103" customWidth="1"/>
    <col min="10500" max="10500" width="6" style="103" customWidth="1"/>
    <col min="10501" max="10501" width="3" style="103" customWidth="1"/>
    <col min="10502" max="10502" width="9" style="103" customWidth="1"/>
    <col min="10503" max="10503" width="14" style="103" bestFit="1" customWidth="1"/>
    <col min="10504" max="10504" width="13" style="103" customWidth="1"/>
    <col min="10505" max="10505" width="13.6640625" style="103" bestFit="1" customWidth="1"/>
    <col min="10506" max="10506" width="17" style="103" customWidth="1"/>
    <col min="10507" max="10507" width="9.109375" style="103"/>
    <col min="10508" max="10508" width="13.88671875" style="103" bestFit="1" customWidth="1"/>
    <col min="10509" max="10509" width="9.109375" style="103"/>
    <col min="10510" max="10510" width="14.5546875" style="103" bestFit="1" customWidth="1"/>
    <col min="10511" max="10751" width="9.109375" style="103"/>
    <col min="10752" max="10752" width="1" style="103" customWidth="1"/>
    <col min="10753" max="10753" width="35" style="103" customWidth="1"/>
    <col min="10754" max="10754" width="14" style="103" customWidth="1"/>
    <col min="10755" max="10755" width="1" style="103" customWidth="1"/>
    <col min="10756" max="10756" width="6" style="103" customWidth="1"/>
    <col min="10757" max="10757" width="3" style="103" customWidth="1"/>
    <col min="10758" max="10758" width="9" style="103" customWidth="1"/>
    <col min="10759" max="10759" width="14" style="103" bestFit="1" customWidth="1"/>
    <col min="10760" max="10760" width="13" style="103" customWidth="1"/>
    <col min="10761" max="10761" width="13.6640625" style="103" bestFit="1" customWidth="1"/>
    <col min="10762" max="10762" width="17" style="103" customWidth="1"/>
    <col min="10763" max="10763" width="9.109375" style="103"/>
    <col min="10764" max="10764" width="13.88671875" style="103" bestFit="1" customWidth="1"/>
    <col min="10765" max="10765" width="9.109375" style="103"/>
    <col min="10766" max="10766" width="14.5546875" style="103" bestFit="1" customWidth="1"/>
    <col min="10767" max="11007" width="9.109375" style="103"/>
    <col min="11008" max="11008" width="1" style="103" customWidth="1"/>
    <col min="11009" max="11009" width="35" style="103" customWidth="1"/>
    <col min="11010" max="11010" width="14" style="103" customWidth="1"/>
    <col min="11011" max="11011" width="1" style="103" customWidth="1"/>
    <col min="11012" max="11012" width="6" style="103" customWidth="1"/>
    <col min="11013" max="11013" width="3" style="103" customWidth="1"/>
    <col min="11014" max="11014" width="9" style="103" customWidth="1"/>
    <col min="11015" max="11015" width="14" style="103" bestFit="1" customWidth="1"/>
    <col min="11016" max="11016" width="13" style="103" customWidth="1"/>
    <col min="11017" max="11017" width="13.6640625" style="103" bestFit="1" customWidth="1"/>
    <col min="11018" max="11018" width="17" style="103" customWidth="1"/>
    <col min="11019" max="11019" width="9.109375" style="103"/>
    <col min="11020" max="11020" width="13.88671875" style="103" bestFit="1" customWidth="1"/>
    <col min="11021" max="11021" width="9.109375" style="103"/>
    <col min="11022" max="11022" width="14.5546875" style="103" bestFit="1" customWidth="1"/>
    <col min="11023" max="11263" width="9.109375" style="103"/>
    <col min="11264" max="11264" width="1" style="103" customWidth="1"/>
    <col min="11265" max="11265" width="35" style="103" customWidth="1"/>
    <col min="11266" max="11266" width="14" style="103" customWidth="1"/>
    <col min="11267" max="11267" width="1" style="103" customWidth="1"/>
    <col min="11268" max="11268" width="6" style="103" customWidth="1"/>
    <col min="11269" max="11269" width="3" style="103" customWidth="1"/>
    <col min="11270" max="11270" width="9" style="103" customWidth="1"/>
    <col min="11271" max="11271" width="14" style="103" bestFit="1" customWidth="1"/>
    <col min="11272" max="11272" width="13" style="103" customWidth="1"/>
    <col min="11273" max="11273" width="13.6640625" style="103" bestFit="1" customWidth="1"/>
    <col min="11274" max="11274" width="17" style="103" customWidth="1"/>
    <col min="11275" max="11275" width="9.109375" style="103"/>
    <col min="11276" max="11276" width="13.88671875" style="103" bestFit="1" customWidth="1"/>
    <col min="11277" max="11277" width="9.109375" style="103"/>
    <col min="11278" max="11278" width="14.5546875" style="103" bestFit="1" customWidth="1"/>
    <col min="11279" max="11519" width="9.109375" style="103"/>
    <col min="11520" max="11520" width="1" style="103" customWidth="1"/>
    <col min="11521" max="11521" width="35" style="103" customWidth="1"/>
    <col min="11522" max="11522" width="14" style="103" customWidth="1"/>
    <col min="11523" max="11523" width="1" style="103" customWidth="1"/>
    <col min="11524" max="11524" width="6" style="103" customWidth="1"/>
    <col min="11525" max="11525" width="3" style="103" customWidth="1"/>
    <col min="11526" max="11526" width="9" style="103" customWidth="1"/>
    <col min="11527" max="11527" width="14" style="103" bestFit="1" customWidth="1"/>
    <col min="11528" max="11528" width="13" style="103" customWidth="1"/>
    <col min="11529" max="11529" width="13.6640625" style="103" bestFit="1" customWidth="1"/>
    <col min="11530" max="11530" width="17" style="103" customWidth="1"/>
    <col min="11531" max="11531" width="9.109375" style="103"/>
    <col min="11532" max="11532" width="13.88671875" style="103" bestFit="1" customWidth="1"/>
    <col min="11533" max="11533" width="9.109375" style="103"/>
    <col min="11534" max="11534" width="14.5546875" style="103" bestFit="1" customWidth="1"/>
    <col min="11535" max="11775" width="9.109375" style="103"/>
    <col min="11776" max="11776" width="1" style="103" customWidth="1"/>
    <col min="11777" max="11777" width="35" style="103" customWidth="1"/>
    <col min="11778" max="11778" width="14" style="103" customWidth="1"/>
    <col min="11779" max="11779" width="1" style="103" customWidth="1"/>
    <col min="11780" max="11780" width="6" style="103" customWidth="1"/>
    <col min="11781" max="11781" width="3" style="103" customWidth="1"/>
    <col min="11782" max="11782" width="9" style="103" customWidth="1"/>
    <col min="11783" max="11783" width="14" style="103" bestFit="1" customWidth="1"/>
    <col min="11784" max="11784" width="13" style="103" customWidth="1"/>
    <col min="11785" max="11785" width="13.6640625" style="103" bestFit="1" customWidth="1"/>
    <col min="11786" max="11786" width="17" style="103" customWidth="1"/>
    <col min="11787" max="11787" width="9.109375" style="103"/>
    <col min="11788" max="11788" width="13.88671875" style="103" bestFit="1" customWidth="1"/>
    <col min="11789" max="11789" width="9.109375" style="103"/>
    <col min="11790" max="11790" width="14.5546875" style="103" bestFit="1" customWidth="1"/>
    <col min="11791" max="12031" width="9.109375" style="103"/>
    <col min="12032" max="12032" width="1" style="103" customWidth="1"/>
    <col min="12033" max="12033" width="35" style="103" customWidth="1"/>
    <col min="12034" max="12034" width="14" style="103" customWidth="1"/>
    <col min="12035" max="12035" width="1" style="103" customWidth="1"/>
    <col min="12036" max="12036" width="6" style="103" customWidth="1"/>
    <col min="12037" max="12037" width="3" style="103" customWidth="1"/>
    <col min="12038" max="12038" width="9" style="103" customWidth="1"/>
    <col min="12039" max="12039" width="14" style="103" bestFit="1" customWidth="1"/>
    <col min="12040" max="12040" width="13" style="103" customWidth="1"/>
    <col min="12041" max="12041" width="13.6640625" style="103" bestFit="1" customWidth="1"/>
    <col min="12042" max="12042" width="17" style="103" customWidth="1"/>
    <col min="12043" max="12043" width="9.109375" style="103"/>
    <col min="12044" max="12044" width="13.88671875" style="103" bestFit="1" customWidth="1"/>
    <col min="12045" max="12045" width="9.109375" style="103"/>
    <col min="12046" max="12046" width="14.5546875" style="103" bestFit="1" customWidth="1"/>
    <col min="12047" max="12287" width="9.109375" style="103"/>
    <col min="12288" max="12288" width="1" style="103" customWidth="1"/>
    <col min="12289" max="12289" width="35" style="103" customWidth="1"/>
    <col min="12290" max="12290" width="14" style="103" customWidth="1"/>
    <col min="12291" max="12291" width="1" style="103" customWidth="1"/>
    <col min="12292" max="12292" width="6" style="103" customWidth="1"/>
    <col min="12293" max="12293" width="3" style="103" customWidth="1"/>
    <col min="12294" max="12294" width="9" style="103" customWidth="1"/>
    <col min="12295" max="12295" width="14" style="103" bestFit="1" customWidth="1"/>
    <col min="12296" max="12296" width="13" style="103" customWidth="1"/>
    <col min="12297" max="12297" width="13.6640625" style="103" bestFit="1" customWidth="1"/>
    <col min="12298" max="12298" width="17" style="103" customWidth="1"/>
    <col min="12299" max="12299" width="9.109375" style="103"/>
    <col min="12300" max="12300" width="13.88671875" style="103" bestFit="1" customWidth="1"/>
    <col min="12301" max="12301" width="9.109375" style="103"/>
    <col min="12302" max="12302" width="14.5546875" style="103" bestFit="1" customWidth="1"/>
    <col min="12303" max="12543" width="9.109375" style="103"/>
    <col min="12544" max="12544" width="1" style="103" customWidth="1"/>
    <col min="12545" max="12545" width="35" style="103" customWidth="1"/>
    <col min="12546" max="12546" width="14" style="103" customWidth="1"/>
    <col min="12547" max="12547" width="1" style="103" customWidth="1"/>
    <col min="12548" max="12548" width="6" style="103" customWidth="1"/>
    <col min="12549" max="12549" width="3" style="103" customWidth="1"/>
    <col min="12550" max="12550" width="9" style="103" customWidth="1"/>
    <col min="12551" max="12551" width="14" style="103" bestFit="1" customWidth="1"/>
    <col min="12552" max="12552" width="13" style="103" customWidth="1"/>
    <col min="12553" max="12553" width="13.6640625" style="103" bestFit="1" customWidth="1"/>
    <col min="12554" max="12554" width="17" style="103" customWidth="1"/>
    <col min="12555" max="12555" width="9.109375" style="103"/>
    <col min="12556" max="12556" width="13.88671875" style="103" bestFit="1" customWidth="1"/>
    <col min="12557" max="12557" width="9.109375" style="103"/>
    <col min="12558" max="12558" width="14.5546875" style="103" bestFit="1" customWidth="1"/>
    <col min="12559" max="12799" width="9.109375" style="103"/>
    <col min="12800" max="12800" width="1" style="103" customWidth="1"/>
    <col min="12801" max="12801" width="35" style="103" customWidth="1"/>
    <col min="12802" max="12802" width="14" style="103" customWidth="1"/>
    <col min="12803" max="12803" width="1" style="103" customWidth="1"/>
    <col min="12804" max="12804" width="6" style="103" customWidth="1"/>
    <col min="12805" max="12805" width="3" style="103" customWidth="1"/>
    <col min="12806" max="12806" width="9" style="103" customWidth="1"/>
    <col min="12807" max="12807" width="14" style="103" bestFit="1" customWidth="1"/>
    <col min="12808" max="12808" width="13" style="103" customWidth="1"/>
    <col min="12809" max="12809" width="13.6640625" style="103" bestFit="1" customWidth="1"/>
    <col min="12810" max="12810" width="17" style="103" customWidth="1"/>
    <col min="12811" max="12811" width="9.109375" style="103"/>
    <col min="12812" max="12812" width="13.88671875" style="103" bestFit="1" customWidth="1"/>
    <col min="12813" max="12813" width="9.109375" style="103"/>
    <col min="12814" max="12814" width="14.5546875" style="103" bestFit="1" customWidth="1"/>
    <col min="12815" max="13055" width="9.109375" style="103"/>
    <col min="13056" max="13056" width="1" style="103" customWidth="1"/>
    <col min="13057" max="13057" width="35" style="103" customWidth="1"/>
    <col min="13058" max="13058" width="14" style="103" customWidth="1"/>
    <col min="13059" max="13059" width="1" style="103" customWidth="1"/>
    <col min="13060" max="13060" width="6" style="103" customWidth="1"/>
    <col min="13061" max="13061" width="3" style="103" customWidth="1"/>
    <col min="13062" max="13062" width="9" style="103" customWidth="1"/>
    <col min="13063" max="13063" width="14" style="103" bestFit="1" customWidth="1"/>
    <col min="13064" max="13064" width="13" style="103" customWidth="1"/>
    <col min="13065" max="13065" width="13.6640625" style="103" bestFit="1" customWidth="1"/>
    <col min="13066" max="13066" width="17" style="103" customWidth="1"/>
    <col min="13067" max="13067" width="9.109375" style="103"/>
    <col min="13068" max="13068" width="13.88671875" style="103" bestFit="1" customWidth="1"/>
    <col min="13069" max="13069" width="9.109375" style="103"/>
    <col min="13070" max="13070" width="14.5546875" style="103" bestFit="1" customWidth="1"/>
    <col min="13071" max="13311" width="9.109375" style="103"/>
    <col min="13312" max="13312" width="1" style="103" customWidth="1"/>
    <col min="13313" max="13313" width="35" style="103" customWidth="1"/>
    <col min="13314" max="13314" width="14" style="103" customWidth="1"/>
    <col min="13315" max="13315" width="1" style="103" customWidth="1"/>
    <col min="13316" max="13316" width="6" style="103" customWidth="1"/>
    <col min="13317" max="13317" width="3" style="103" customWidth="1"/>
    <col min="13318" max="13318" width="9" style="103" customWidth="1"/>
    <col min="13319" max="13319" width="14" style="103" bestFit="1" customWidth="1"/>
    <col min="13320" max="13320" width="13" style="103" customWidth="1"/>
    <col min="13321" max="13321" width="13.6640625" style="103" bestFit="1" customWidth="1"/>
    <col min="13322" max="13322" width="17" style="103" customWidth="1"/>
    <col min="13323" max="13323" width="9.109375" style="103"/>
    <col min="13324" max="13324" width="13.88671875" style="103" bestFit="1" customWidth="1"/>
    <col min="13325" max="13325" width="9.109375" style="103"/>
    <col min="13326" max="13326" width="14.5546875" style="103" bestFit="1" customWidth="1"/>
    <col min="13327" max="13567" width="9.109375" style="103"/>
    <col min="13568" max="13568" width="1" style="103" customWidth="1"/>
    <col min="13569" max="13569" width="35" style="103" customWidth="1"/>
    <col min="13570" max="13570" width="14" style="103" customWidth="1"/>
    <col min="13571" max="13571" width="1" style="103" customWidth="1"/>
    <col min="13572" max="13572" width="6" style="103" customWidth="1"/>
    <col min="13573" max="13573" width="3" style="103" customWidth="1"/>
    <col min="13574" max="13574" width="9" style="103" customWidth="1"/>
    <col min="13575" max="13575" width="14" style="103" bestFit="1" customWidth="1"/>
    <col min="13576" max="13576" width="13" style="103" customWidth="1"/>
    <col min="13577" max="13577" width="13.6640625" style="103" bestFit="1" customWidth="1"/>
    <col min="13578" max="13578" width="17" style="103" customWidth="1"/>
    <col min="13579" max="13579" width="9.109375" style="103"/>
    <col min="13580" max="13580" width="13.88671875" style="103" bestFit="1" customWidth="1"/>
    <col min="13581" max="13581" width="9.109375" style="103"/>
    <col min="13582" max="13582" width="14.5546875" style="103" bestFit="1" customWidth="1"/>
    <col min="13583" max="13823" width="9.109375" style="103"/>
    <col min="13824" max="13824" width="1" style="103" customWidth="1"/>
    <col min="13825" max="13825" width="35" style="103" customWidth="1"/>
    <col min="13826" max="13826" width="14" style="103" customWidth="1"/>
    <col min="13827" max="13827" width="1" style="103" customWidth="1"/>
    <col min="13828" max="13828" width="6" style="103" customWidth="1"/>
    <col min="13829" max="13829" width="3" style="103" customWidth="1"/>
    <col min="13830" max="13830" width="9" style="103" customWidth="1"/>
    <col min="13831" max="13831" width="14" style="103" bestFit="1" customWidth="1"/>
    <col min="13832" max="13832" width="13" style="103" customWidth="1"/>
    <col min="13833" max="13833" width="13.6640625" style="103" bestFit="1" customWidth="1"/>
    <col min="13834" max="13834" width="17" style="103" customWidth="1"/>
    <col min="13835" max="13835" width="9.109375" style="103"/>
    <col min="13836" max="13836" width="13.88671875" style="103" bestFit="1" customWidth="1"/>
    <col min="13837" max="13837" width="9.109375" style="103"/>
    <col min="13838" max="13838" width="14.5546875" style="103" bestFit="1" customWidth="1"/>
    <col min="13839" max="14079" width="9.109375" style="103"/>
    <col min="14080" max="14080" width="1" style="103" customWidth="1"/>
    <col min="14081" max="14081" width="35" style="103" customWidth="1"/>
    <col min="14082" max="14082" width="14" style="103" customWidth="1"/>
    <col min="14083" max="14083" width="1" style="103" customWidth="1"/>
    <col min="14084" max="14084" width="6" style="103" customWidth="1"/>
    <col min="14085" max="14085" width="3" style="103" customWidth="1"/>
    <col min="14086" max="14086" width="9" style="103" customWidth="1"/>
    <col min="14087" max="14087" width="14" style="103" bestFit="1" customWidth="1"/>
    <col min="14088" max="14088" width="13" style="103" customWidth="1"/>
    <col min="14089" max="14089" width="13.6640625" style="103" bestFit="1" customWidth="1"/>
    <col min="14090" max="14090" width="17" style="103" customWidth="1"/>
    <col min="14091" max="14091" width="9.109375" style="103"/>
    <col min="14092" max="14092" width="13.88671875" style="103" bestFit="1" customWidth="1"/>
    <col min="14093" max="14093" width="9.109375" style="103"/>
    <col min="14094" max="14094" width="14.5546875" style="103" bestFit="1" customWidth="1"/>
    <col min="14095" max="14335" width="9.109375" style="103"/>
    <col min="14336" max="14336" width="1" style="103" customWidth="1"/>
    <col min="14337" max="14337" width="35" style="103" customWidth="1"/>
    <col min="14338" max="14338" width="14" style="103" customWidth="1"/>
    <col min="14339" max="14339" width="1" style="103" customWidth="1"/>
    <col min="14340" max="14340" width="6" style="103" customWidth="1"/>
    <col min="14341" max="14341" width="3" style="103" customWidth="1"/>
    <col min="14342" max="14342" width="9" style="103" customWidth="1"/>
    <col min="14343" max="14343" width="14" style="103" bestFit="1" customWidth="1"/>
    <col min="14344" max="14344" width="13" style="103" customWidth="1"/>
    <col min="14345" max="14345" width="13.6640625" style="103" bestFit="1" customWidth="1"/>
    <col min="14346" max="14346" width="17" style="103" customWidth="1"/>
    <col min="14347" max="14347" width="9.109375" style="103"/>
    <col min="14348" max="14348" width="13.88671875" style="103" bestFit="1" customWidth="1"/>
    <col min="14349" max="14349" width="9.109375" style="103"/>
    <col min="14350" max="14350" width="14.5546875" style="103" bestFit="1" customWidth="1"/>
    <col min="14351" max="14591" width="9.109375" style="103"/>
    <col min="14592" max="14592" width="1" style="103" customWidth="1"/>
    <col min="14593" max="14593" width="35" style="103" customWidth="1"/>
    <col min="14594" max="14594" width="14" style="103" customWidth="1"/>
    <col min="14595" max="14595" width="1" style="103" customWidth="1"/>
    <col min="14596" max="14596" width="6" style="103" customWidth="1"/>
    <col min="14597" max="14597" width="3" style="103" customWidth="1"/>
    <col min="14598" max="14598" width="9" style="103" customWidth="1"/>
    <col min="14599" max="14599" width="14" style="103" bestFit="1" customWidth="1"/>
    <col min="14600" max="14600" width="13" style="103" customWidth="1"/>
    <col min="14601" max="14601" width="13.6640625" style="103" bestFit="1" customWidth="1"/>
    <col min="14602" max="14602" width="17" style="103" customWidth="1"/>
    <col min="14603" max="14603" width="9.109375" style="103"/>
    <col min="14604" max="14604" width="13.88671875" style="103" bestFit="1" customWidth="1"/>
    <col min="14605" max="14605" width="9.109375" style="103"/>
    <col min="14606" max="14606" width="14.5546875" style="103" bestFit="1" customWidth="1"/>
    <col min="14607" max="14847" width="9.109375" style="103"/>
    <col min="14848" max="14848" width="1" style="103" customWidth="1"/>
    <col min="14849" max="14849" width="35" style="103" customWidth="1"/>
    <col min="14850" max="14850" width="14" style="103" customWidth="1"/>
    <col min="14851" max="14851" width="1" style="103" customWidth="1"/>
    <col min="14852" max="14852" width="6" style="103" customWidth="1"/>
    <col min="14853" max="14853" width="3" style="103" customWidth="1"/>
    <col min="14854" max="14854" width="9" style="103" customWidth="1"/>
    <col min="14855" max="14855" width="14" style="103" bestFit="1" customWidth="1"/>
    <col min="14856" max="14856" width="13" style="103" customWidth="1"/>
    <col min="14857" max="14857" width="13.6640625" style="103" bestFit="1" customWidth="1"/>
    <col min="14858" max="14858" width="17" style="103" customWidth="1"/>
    <col min="14859" max="14859" width="9.109375" style="103"/>
    <col min="14860" max="14860" width="13.88671875" style="103" bestFit="1" customWidth="1"/>
    <col min="14861" max="14861" width="9.109375" style="103"/>
    <col min="14862" max="14862" width="14.5546875" style="103" bestFit="1" customWidth="1"/>
    <col min="14863" max="15103" width="9.109375" style="103"/>
    <col min="15104" max="15104" width="1" style="103" customWidth="1"/>
    <col min="15105" max="15105" width="35" style="103" customWidth="1"/>
    <col min="15106" max="15106" width="14" style="103" customWidth="1"/>
    <col min="15107" max="15107" width="1" style="103" customWidth="1"/>
    <col min="15108" max="15108" width="6" style="103" customWidth="1"/>
    <col min="15109" max="15109" width="3" style="103" customWidth="1"/>
    <col min="15110" max="15110" width="9" style="103" customWidth="1"/>
    <col min="15111" max="15111" width="14" style="103" bestFit="1" customWidth="1"/>
    <col min="15112" max="15112" width="13" style="103" customWidth="1"/>
    <col min="15113" max="15113" width="13.6640625" style="103" bestFit="1" customWidth="1"/>
    <col min="15114" max="15114" width="17" style="103" customWidth="1"/>
    <col min="15115" max="15115" width="9.109375" style="103"/>
    <col min="15116" max="15116" width="13.88671875" style="103" bestFit="1" customWidth="1"/>
    <col min="15117" max="15117" width="9.109375" style="103"/>
    <col min="15118" max="15118" width="14.5546875" style="103" bestFit="1" customWidth="1"/>
    <col min="15119" max="15359" width="9.109375" style="103"/>
    <col min="15360" max="15360" width="1" style="103" customWidth="1"/>
    <col min="15361" max="15361" width="35" style="103" customWidth="1"/>
    <col min="15362" max="15362" width="14" style="103" customWidth="1"/>
    <col min="15363" max="15363" width="1" style="103" customWidth="1"/>
    <col min="15364" max="15364" width="6" style="103" customWidth="1"/>
    <col min="15365" max="15365" width="3" style="103" customWidth="1"/>
    <col min="15366" max="15366" width="9" style="103" customWidth="1"/>
    <col min="15367" max="15367" width="14" style="103" bestFit="1" customWidth="1"/>
    <col min="15368" max="15368" width="13" style="103" customWidth="1"/>
    <col min="15369" max="15369" width="13.6640625" style="103" bestFit="1" customWidth="1"/>
    <col min="15370" max="15370" width="17" style="103" customWidth="1"/>
    <col min="15371" max="15371" width="9.109375" style="103"/>
    <col min="15372" max="15372" width="13.88671875" style="103" bestFit="1" customWidth="1"/>
    <col min="15373" max="15373" width="9.109375" style="103"/>
    <col min="15374" max="15374" width="14.5546875" style="103" bestFit="1" customWidth="1"/>
    <col min="15375" max="15615" width="9.109375" style="103"/>
    <col min="15616" max="15616" width="1" style="103" customWidth="1"/>
    <col min="15617" max="15617" width="35" style="103" customWidth="1"/>
    <col min="15618" max="15618" width="14" style="103" customWidth="1"/>
    <col min="15619" max="15619" width="1" style="103" customWidth="1"/>
    <col min="15620" max="15620" width="6" style="103" customWidth="1"/>
    <col min="15621" max="15621" width="3" style="103" customWidth="1"/>
    <col min="15622" max="15622" width="9" style="103" customWidth="1"/>
    <col min="15623" max="15623" width="14" style="103" bestFit="1" customWidth="1"/>
    <col min="15624" max="15624" width="13" style="103" customWidth="1"/>
    <col min="15625" max="15625" width="13.6640625" style="103" bestFit="1" customWidth="1"/>
    <col min="15626" max="15626" width="17" style="103" customWidth="1"/>
    <col min="15627" max="15627" width="9.109375" style="103"/>
    <col min="15628" max="15628" width="13.88671875" style="103" bestFit="1" customWidth="1"/>
    <col min="15629" max="15629" width="9.109375" style="103"/>
    <col min="15630" max="15630" width="14.5546875" style="103" bestFit="1" customWidth="1"/>
    <col min="15631" max="15871" width="9.109375" style="103"/>
    <col min="15872" max="15872" width="1" style="103" customWidth="1"/>
    <col min="15873" max="15873" width="35" style="103" customWidth="1"/>
    <col min="15874" max="15874" width="14" style="103" customWidth="1"/>
    <col min="15875" max="15875" width="1" style="103" customWidth="1"/>
    <col min="15876" max="15876" width="6" style="103" customWidth="1"/>
    <col min="15877" max="15877" width="3" style="103" customWidth="1"/>
    <col min="15878" max="15878" width="9" style="103" customWidth="1"/>
    <col min="15879" max="15879" width="14" style="103" bestFit="1" customWidth="1"/>
    <col min="15880" max="15880" width="13" style="103" customWidth="1"/>
    <col min="15881" max="15881" width="13.6640625" style="103" bestFit="1" customWidth="1"/>
    <col min="15882" max="15882" width="17" style="103" customWidth="1"/>
    <col min="15883" max="15883" width="9.109375" style="103"/>
    <col min="15884" max="15884" width="13.88671875" style="103" bestFit="1" customWidth="1"/>
    <col min="15885" max="15885" width="9.109375" style="103"/>
    <col min="15886" max="15886" width="14.5546875" style="103" bestFit="1" customWidth="1"/>
    <col min="15887" max="16127" width="9.109375" style="103"/>
    <col min="16128" max="16128" width="1" style="103" customWidth="1"/>
    <col min="16129" max="16129" width="35" style="103" customWidth="1"/>
    <col min="16130" max="16130" width="14" style="103" customWidth="1"/>
    <col min="16131" max="16131" width="1" style="103" customWidth="1"/>
    <col min="16132" max="16132" width="6" style="103" customWidth="1"/>
    <col min="16133" max="16133" width="3" style="103" customWidth="1"/>
    <col min="16134" max="16134" width="9" style="103" customWidth="1"/>
    <col min="16135" max="16135" width="14" style="103" bestFit="1" customWidth="1"/>
    <col min="16136" max="16136" width="13" style="103" customWidth="1"/>
    <col min="16137" max="16137" width="13.6640625" style="103" bestFit="1" customWidth="1"/>
    <col min="16138" max="16138" width="17" style="103" customWidth="1"/>
    <col min="16139" max="16139" width="9.109375" style="103"/>
    <col min="16140" max="16140" width="13.88671875" style="103" bestFit="1" customWidth="1"/>
    <col min="16141" max="16141" width="9.109375" style="103"/>
    <col min="16142" max="16142" width="14.5546875" style="103" bestFit="1" customWidth="1"/>
    <col min="16143" max="16384" width="9.109375" style="103"/>
  </cols>
  <sheetData>
    <row r="2" spans="2:15" x14ac:dyDescent="0.25">
      <c r="B2" s="103" t="s">
        <v>278</v>
      </c>
    </row>
    <row r="3" spans="2:15" x14ac:dyDescent="0.25">
      <c r="D3" s="103" t="s">
        <v>291</v>
      </c>
    </row>
    <row r="4" spans="2:15" x14ac:dyDescent="0.25">
      <c r="E4" s="123" t="s">
        <v>279</v>
      </c>
      <c r="G4" s="123" t="s">
        <v>39</v>
      </c>
      <c r="H4" s="123" t="s">
        <v>280</v>
      </c>
      <c r="I4" s="123" t="s">
        <v>44</v>
      </c>
      <c r="J4" s="123" t="s">
        <v>235</v>
      </c>
      <c r="N4" s="123">
        <f>-J5</f>
        <v>1218961.4850000001</v>
      </c>
      <c r="O4" s="103" t="s">
        <v>96</v>
      </c>
    </row>
    <row r="5" spans="2:15" x14ac:dyDescent="0.25">
      <c r="B5" s="103" t="s">
        <v>281</v>
      </c>
      <c r="D5" s="103" t="s">
        <v>236</v>
      </c>
      <c r="G5" s="123">
        <v>-1218961.4850000001</v>
      </c>
      <c r="J5" s="123">
        <v>-1218961.4850000001</v>
      </c>
      <c r="N5" s="123">
        <f>-J6-J7</f>
        <v>-85942.551999999967</v>
      </c>
      <c r="O5" s="103" t="s">
        <v>282</v>
      </c>
    </row>
    <row r="6" spans="2:15" x14ac:dyDescent="0.25">
      <c r="D6" s="103" t="s">
        <v>249</v>
      </c>
      <c r="G6" s="123">
        <v>-328317.29000000004</v>
      </c>
      <c r="J6" s="123">
        <v>-328317.29000000004</v>
      </c>
    </row>
    <row r="7" spans="2:15" x14ac:dyDescent="0.25">
      <c r="D7" s="103" t="s">
        <v>283</v>
      </c>
      <c r="E7" s="123">
        <v>414259.842</v>
      </c>
      <c r="J7" s="123">
        <v>414259.842</v>
      </c>
    </row>
    <row r="8" spans="2:15" x14ac:dyDescent="0.25">
      <c r="B8" s="103" t="s">
        <v>281</v>
      </c>
      <c r="D8" s="103" t="s">
        <v>235</v>
      </c>
      <c r="E8" s="123">
        <v>414259.842</v>
      </c>
      <c r="G8" s="123">
        <v>-1547278.7750000001</v>
      </c>
      <c r="J8" s="123">
        <v>-1133018.9330000002</v>
      </c>
      <c r="K8" s="123" t="s">
        <v>284</v>
      </c>
      <c r="L8" s="123">
        <v>1133018.933</v>
      </c>
    </row>
    <row r="9" spans="2:15" ht="18.149999999999999" customHeight="1" x14ac:dyDescent="0.25"/>
    <row r="10" spans="2:15" x14ac:dyDescent="0.25">
      <c r="B10" s="103" t="s">
        <v>285</v>
      </c>
      <c r="D10" s="103" t="s">
        <v>236</v>
      </c>
      <c r="G10" s="123">
        <v>-2600</v>
      </c>
      <c r="J10" s="123">
        <v>-2600</v>
      </c>
      <c r="K10" s="123" t="s">
        <v>286</v>
      </c>
    </row>
    <row r="11" spans="2:15" x14ac:dyDescent="0.25">
      <c r="D11" s="103" t="s">
        <v>242</v>
      </c>
      <c r="G11" s="123">
        <v>-37700</v>
      </c>
      <c r="I11" s="123">
        <v>-2691292.5500000007</v>
      </c>
      <c r="J11" s="123">
        <v>-2728992.5500000007</v>
      </c>
      <c r="K11" s="123" t="s">
        <v>287</v>
      </c>
    </row>
    <row r="12" spans="2:15" x14ac:dyDescent="0.25">
      <c r="D12" s="103" t="s">
        <v>249</v>
      </c>
      <c r="G12" s="123">
        <v>-37025</v>
      </c>
      <c r="I12" s="123">
        <v>-1900</v>
      </c>
      <c r="J12" s="123">
        <v>-38925</v>
      </c>
      <c r="K12" s="123" t="s">
        <v>288</v>
      </c>
    </row>
    <row r="13" spans="2:15" x14ac:dyDescent="0.25">
      <c r="B13" s="103" t="s">
        <v>285</v>
      </c>
      <c r="D13" s="103" t="s">
        <v>235</v>
      </c>
      <c r="G13" s="123">
        <v>-77325</v>
      </c>
      <c r="I13" s="123">
        <v>-2693192.55</v>
      </c>
      <c r="J13" s="123">
        <v>-2770517.5500000007</v>
      </c>
      <c r="L13" s="123">
        <v>2770517.55</v>
      </c>
    </row>
    <row r="14" spans="2:15" ht="18.149999999999999" customHeight="1" x14ac:dyDescent="0.25"/>
    <row r="15" spans="2:15" x14ac:dyDescent="0.25">
      <c r="B15" s="103" t="s">
        <v>289</v>
      </c>
      <c r="D15" s="103" t="s">
        <v>236</v>
      </c>
      <c r="G15" s="123">
        <v>-127093.43</v>
      </c>
      <c r="J15" s="123">
        <v>-127093.43</v>
      </c>
      <c r="K15" s="123" t="s">
        <v>286</v>
      </c>
    </row>
    <row r="16" spans="2:15" x14ac:dyDescent="0.25">
      <c r="B16" s="103" t="s">
        <v>289</v>
      </c>
      <c r="D16" s="103" t="s">
        <v>235</v>
      </c>
      <c r="G16" s="123">
        <v>-127093.43</v>
      </c>
      <c r="J16" s="123">
        <v>-127093.43</v>
      </c>
      <c r="L16" s="123">
        <v>127093.43000000001</v>
      </c>
    </row>
    <row r="17" spans="2:12" ht="18.149999999999999" customHeight="1" x14ac:dyDescent="0.25"/>
    <row r="18" spans="2:12" x14ac:dyDescent="0.25">
      <c r="B18" s="103" t="s">
        <v>290</v>
      </c>
      <c r="D18" s="103" t="s">
        <v>236</v>
      </c>
      <c r="G18" s="123">
        <v>-5199591.8899999997</v>
      </c>
      <c r="H18" s="123">
        <v>-500</v>
      </c>
      <c r="J18" s="123">
        <v>-5200091.8899999997</v>
      </c>
    </row>
    <row r="19" spans="2:12" x14ac:dyDescent="0.25">
      <c r="D19" s="103" t="s">
        <v>249</v>
      </c>
      <c r="G19" s="123">
        <v>-10295.74</v>
      </c>
      <c r="J19" s="123">
        <v>-10295.74</v>
      </c>
    </row>
    <row r="20" spans="2:12" x14ac:dyDescent="0.25">
      <c r="B20" s="103" t="s">
        <v>290</v>
      </c>
      <c r="D20" s="103" t="s">
        <v>235</v>
      </c>
      <c r="G20" s="123">
        <v>-5209887.63</v>
      </c>
      <c r="H20" s="123">
        <v>-500</v>
      </c>
      <c r="J20" s="123">
        <v>-5210387.63</v>
      </c>
      <c r="L20" s="123">
        <v>5210387.63</v>
      </c>
    </row>
    <row r="21" spans="2:12" ht="18.149999999999999" customHeight="1" x14ac:dyDescent="0.25"/>
    <row r="22" spans="2:12" x14ac:dyDescent="0.25">
      <c r="D22" s="103" t="s">
        <v>235</v>
      </c>
      <c r="E22" s="123">
        <v>414259.842</v>
      </c>
      <c r="G22" s="123">
        <v>-6961584.835</v>
      </c>
      <c r="H22" s="123">
        <v>-500</v>
      </c>
      <c r="I22" s="123">
        <v>-2693192.55</v>
      </c>
      <c r="J22" s="123">
        <v>-9241017.5430000015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35A8D66889804D93A541DC7FCD6740" ma:contentTypeVersion="1" ma:contentTypeDescription="Create a new document." ma:contentTypeScope="" ma:versionID="efd721c7cda02a20df6329f4e8d3d67f">
  <xsd:schema xmlns:xsd="http://www.w3.org/2001/XMLSchema" xmlns:xs="http://www.w3.org/2001/XMLSchema" xmlns:p="http://schemas.microsoft.com/office/2006/metadata/properties" xmlns:ns2="a1040523-5304-4b09-b6d4-64a124c994e2" targetNamespace="http://schemas.microsoft.com/office/2006/metadata/properties" ma:root="true" ma:fieldsID="600ce198b5c5104e6f0363384ebebfc8" ns2:_="">
    <xsd:import namespace="a1040523-5304-4b09-b6d4-64a124c994e2"/>
    <xsd:element name="properties">
      <xsd:complexType>
        <xsd:sequence>
          <xsd:element name="documentManagement">
            <xsd:complexType>
              <xsd:all>
                <xsd:element ref="ns2:Operating_x0020_Company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ETT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erating_x0020_Company xmlns="a1040523-5304-4b09-b6d4-64a124c994e2">Kentucky Power</Operating_x0020_Company>
  </documentManagement>
</p:properties>
</file>

<file path=customXml/itemProps1.xml><?xml version="1.0" encoding="utf-8"?>
<ds:datastoreItem xmlns:ds="http://schemas.openxmlformats.org/officeDocument/2006/customXml" ds:itemID="{6B54C55F-0201-4F1B-BD39-98F71B3D4B4F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B8B92697-EA3B-4D14-BE8D-6863A8038D6F}"/>
</file>

<file path=customXml/itemProps3.xml><?xml version="1.0" encoding="utf-8"?>
<ds:datastoreItem xmlns:ds="http://schemas.openxmlformats.org/officeDocument/2006/customXml" ds:itemID="{29F42A0B-9939-450A-927B-E52FE6409A33}"/>
</file>

<file path=customXml/itemProps4.xml><?xml version="1.0" encoding="utf-8"?>
<ds:datastoreItem xmlns:ds="http://schemas.openxmlformats.org/officeDocument/2006/customXml" ds:itemID="{BF7DCD0D-C4EA-4807-8EC2-F08EF5B9CC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Index</vt:lpstr>
      <vt:lpstr>4P1</vt:lpstr>
      <vt:lpstr>4P2</vt:lpstr>
      <vt:lpstr>4P3</vt:lpstr>
      <vt:lpstr>4P4(a)</vt:lpstr>
      <vt:lpstr>4P4(b)</vt:lpstr>
      <vt:lpstr>4P5</vt:lpstr>
      <vt:lpstr>4P6</vt:lpstr>
      <vt:lpstr>4P7</vt:lpstr>
      <vt:lpstr>4P8</vt:lpstr>
      <vt:lpstr>4P9</vt:lpstr>
      <vt:lpstr>4P10</vt:lpstr>
      <vt:lpstr>5P1</vt:lpstr>
      <vt:lpstr>6P1</vt:lpstr>
      <vt:lpstr>7P1(a)</vt:lpstr>
      <vt:lpstr>7P1(b)</vt:lpstr>
      <vt:lpstr>8P1</vt:lpstr>
      <vt:lpstr>9&amp;10P1</vt:lpstr>
      <vt:lpstr>9&amp;10P2</vt:lpstr>
      <vt:lpstr>9&amp;10P3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s262368</dc:creator>
  <cp:keywords/>
  <cp:lastModifiedBy>s012197</cp:lastModifiedBy>
  <dcterms:created xsi:type="dcterms:W3CDTF">2020-06-30T18:56:56Z</dcterms:created>
  <dcterms:modified xsi:type="dcterms:W3CDTF">2020-07-26T20:19:09Z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c79b7565-18f5-4baa-a677-1e8cc5d149ca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bjSaver">
    <vt:lpwstr>xZzrf02Aubzx74tgVp24Vul5jA7mQze+</vt:lpwstr>
  </property>
  <property fmtid="{D5CDD505-2E9C-101B-9397-08002B2CF9AE}" pid="7" name="ContentTypeId">
    <vt:lpwstr>0x0101002135A8D66889804D93A541DC7FCD6740</vt:lpwstr>
  </property>
</Properties>
</file>