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Print_Area" localSheetId="0">Sheet1!$A$1:$U$28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C26" i="1" s="1"/>
  <c r="C28" i="1" s="1"/>
  <c r="U13" i="1"/>
  <c r="U10" i="1"/>
  <c r="U12" i="1"/>
  <c r="U11" i="1"/>
  <c r="U9" i="1"/>
  <c r="U8" i="1"/>
  <c r="S15" i="1"/>
  <c r="S13" i="1"/>
  <c r="S10" i="1"/>
  <c r="Q15" i="1"/>
  <c r="Q14" i="1"/>
  <c r="Q13" i="1"/>
  <c r="Q12" i="1"/>
  <c r="Q11" i="1"/>
  <c r="E21" i="1" s="1"/>
  <c r="E23" i="1" s="1"/>
  <c r="Q10" i="1"/>
  <c r="Q9" i="1"/>
  <c r="Q8" i="1"/>
  <c r="O15" i="1"/>
  <c r="O13" i="1"/>
  <c r="O10" i="1"/>
  <c r="M15" i="1"/>
  <c r="M13" i="1"/>
  <c r="M10" i="1"/>
  <c r="K15" i="1"/>
  <c r="K14" i="1"/>
  <c r="K13" i="1"/>
  <c r="K12" i="1"/>
  <c r="K11" i="1"/>
  <c r="K10" i="1"/>
  <c r="K9" i="1"/>
  <c r="K8" i="1"/>
  <c r="I15" i="1"/>
  <c r="I13" i="1"/>
  <c r="I10" i="1"/>
  <c r="G15" i="1"/>
  <c r="G14" i="1"/>
  <c r="G13" i="1"/>
  <c r="G12" i="1"/>
  <c r="G11" i="1"/>
  <c r="G10" i="1"/>
  <c r="G9" i="1"/>
  <c r="G8" i="1"/>
  <c r="E15" i="1"/>
  <c r="E13" i="1"/>
  <c r="E10" i="1"/>
  <c r="C15" i="1"/>
  <c r="C13" i="1"/>
  <c r="C10" i="1"/>
  <c r="E27" i="1"/>
  <c r="E22" i="1"/>
  <c r="C27" i="1"/>
  <c r="C21" i="1"/>
  <c r="C23" i="1" s="1"/>
  <c r="E26" i="1" l="1"/>
  <c r="E28" i="1" s="1"/>
</calcChain>
</file>

<file path=xl/sharedStrings.xml><?xml version="1.0" encoding="utf-8"?>
<sst xmlns="http://schemas.openxmlformats.org/spreadsheetml/2006/main" count="27" uniqueCount="23">
  <si>
    <t xml:space="preserve">  Kentucky Distribution</t>
  </si>
  <si>
    <t xml:space="preserve">  FERC Distribution</t>
  </si>
  <si>
    <t>Unprotected Distribution</t>
  </si>
  <si>
    <t xml:space="preserve">  Kentucky Generation</t>
  </si>
  <si>
    <t xml:space="preserve">  FERC Generation</t>
  </si>
  <si>
    <t>Unprotected Generation</t>
  </si>
  <si>
    <t>Transmission</t>
  </si>
  <si>
    <t>Total Unprotected</t>
  </si>
  <si>
    <t>Adjustment</t>
  </si>
  <si>
    <t>Subtotal</t>
  </si>
  <si>
    <t>Amortization</t>
  </si>
  <si>
    <t>17 Return to Provision</t>
  </si>
  <si>
    <t>Amended Return</t>
  </si>
  <si>
    <t>Jan-Apr 2020</t>
  </si>
  <si>
    <t>Unprotected  Excess ADIT as of 12/31/2019</t>
  </si>
  <si>
    <t>Gross Up Rate</t>
  </si>
  <si>
    <t>Regulatory Liability as of 12/31/2019</t>
  </si>
  <si>
    <t>Regulatory Liability as of 4/30/2020</t>
  </si>
  <si>
    <t>Unprotected Exess ADIT as of 4/30/2020</t>
  </si>
  <si>
    <t>Total Company</t>
  </si>
  <si>
    <t>Kentucky Jurisdiction Only</t>
  </si>
  <si>
    <t>Kentucky Power Company</t>
  </si>
  <si>
    <t>Unprotected 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</si>
</sst>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0" fontId="2" fillId="0" borderId="0" xfId="0" applyFont="1"/>
    <xf numFmtId="164" fontId="2" fillId="0" borderId="2" xfId="1" applyNumberFormat="1" applyFont="1" applyBorder="1"/>
    <xf numFmtId="164" fontId="2" fillId="0" borderId="0" xfId="1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/>
    <xf numFmtId="164" fontId="0" fillId="0" borderId="3" xfId="0" applyNumberFormat="1" applyBorder="1"/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E28" sqref="E28"/>
    </sheetView>
  </sheetViews>
  <sheetFormatPr defaultRowHeight="14.4" x14ac:dyDescent="0.3"/>
  <cols>
    <col min="1" max="1" width="37.109375" bestFit="1" customWidth="1"/>
    <col min="2" max="2" width="1.77734375" customWidth="1"/>
    <col min="3" max="3" width="15.21875" bestFit="1" customWidth="1"/>
    <col min="4" max="4" width="1.77734375" customWidth="1"/>
    <col min="5" max="5" width="24.44140625" customWidth="1"/>
    <col min="6" max="6" width="1.77734375" customWidth="1"/>
    <col min="7" max="7" width="13.44140625" bestFit="1" customWidth="1"/>
    <col min="8" max="8" width="1.77734375" customWidth="1"/>
    <col min="9" max="9" width="12.5546875" bestFit="1" customWidth="1"/>
    <col min="10" max="10" width="1.77734375" customWidth="1"/>
    <col min="11" max="11" width="13.44140625" bestFit="1" customWidth="1"/>
    <col min="12" max="12" width="1.77734375" customWidth="1"/>
    <col min="13" max="13" width="12.5546875" bestFit="1" customWidth="1"/>
    <col min="14" max="14" width="1.77734375" customWidth="1"/>
    <col min="15" max="15" width="16.21875" bestFit="1" customWidth="1"/>
    <col min="16" max="16" width="1.77734375" customWidth="1"/>
    <col min="17" max="17" width="12.21875" bestFit="1" customWidth="1"/>
    <col min="18" max="18" width="1.77734375" customWidth="1"/>
    <col min="19" max="19" width="12.5546875" bestFit="1" customWidth="1"/>
    <col min="20" max="20" width="1.77734375" customWidth="1"/>
    <col min="21" max="21" width="12.21875" bestFit="1" customWidth="1"/>
  </cols>
  <sheetData>
    <row r="1" spans="1:21" x14ac:dyDescent="0.3">
      <c r="A1" t="s">
        <v>21</v>
      </c>
    </row>
    <row r="2" spans="1:21" x14ac:dyDescent="0.3">
      <c r="A2" t="s">
        <v>22</v>
      </c>
    </row>
    <row r="5" spans="1:21" x14ac:dyDescent="0.3">
      <c r="E5" s="9" t="s">
        <v>11</v>
      </c>
      <c r="I5" s="8">
        <v>2018</v>
      </c>
      <c r="J5" s="10"/>
      <c r="M5" s="8">
        <v>2019</v>
      </c>
      <c r="O5" s="8" t="s">
        <v>12</v>
      </c>
      <c r="S5" s="11" t="s">
        <v>13</v>
      </c>
      <c r="T5" s="11"/>
      <c r="U5" s="11"/>
    </row>
    <row r="6" spans="1:21" x14ac:dyDescent="0.3">
      <c r="C6" s="7">
        <v>43100</v>
      </c>
      <c r="D6" s="8"/>
      <c r="E6" s="8" t="s">
        <v>8</v>
      </c>
      <c r="G6" s="8" t="s">
        <v>9</v>
      </c>
      <c r="I6" s="8" t="s">
        <v>10</v>
      </c>
      <c r="J6" s="8"/>
      <c r="K6" s="7">
        <v>43465</v>
      </c>
      <c r="L6" s="8"/>
      <c r="M6" s="8" t="s">
        <v>10</v>
      </c>
      <c r="N6" s="8"/>
      <c r="O6" s="8" t="s">
        <v>8</v>
      </c>
      <c r="P6" s="8"/>
      <c r="Q6" s="7">
        <v>43830</v>
      </c>
      <c r="S6" s="11" t="s">
        <v>10</v>
      </c>
      <c r="T6" s="11"/>
      <c r="U6" s="7">
        <v>43951</v>
      </c>
    </row>
    <row r="8" spans="1:21" x14ac:dyDescent="0.3">
      <c r="A8" t="s">
        <v>0</v>
      </c>
      <c r="C8" s="1">
        <v>-16835475.204999998</v>
      </c>
      <c r="D8" s="1"/>
      <c r="E8" s="1">
        <v>-7790795.4450000003</v>
      </c>
      <c r="F8" s="1"/>
      <c r="G8" s="1">
        <f>SUM(C8:E8)</f>
        <v>-24626270.649999999</v>
      </c>
      <c r="H8" s="1"/>
      <c r="I8" s="1">
        <v>1526241.0000000037</v>
      </c>
      <c r="J8" s="1"/>
      <c r="K8" s="1">
        <f>G8+I8</f>
        <v>-23100029.649999995</v>
      </c>
      <c r="M8" s="1">
        <v>1710832.0445295535</v>
      </c>
      <c r="O8" s="1">
        <v>215893.3877660264</v>
      </c>
      <c r="P8" s="1"/>
      <c r="Q8" s="1">
        <f>SUM(K8:O8)</f>
        <v>-21173304.217704415</v>
      </c>
      <c r="S8" s="1">
        <v>416143</v>
      </c>
      <c r="U8" s="1">
        <f>SUM(Q8:S8)</f>
        <v>-20757161.217704415</v>
      </c>
    </row>
    <row r="9" spans="1:21" x14ac:dyDescent="0.3">
      <c r="A9" t="s">
        <v>1</v>
      </c>
      <c r="C9" s="2">
        <v>-256377.79499999998</v>
      </c>
      <c r="D9" s="1"/>
      <c r="E9" s="2">
        <v>-118641.55499999999</v>
      </c>
      <c r="F9" s="1"/>
      <c r="G9" s="2">
        <f>SUM(C9:E9)</f>
        <v>-375019.35</v>
      </c>
      <c r="H9" s="1"/>
      <c r="I9" s="2">
        <v>14244</v>
      </c>
      <c r="J9" s="1"/>
      <c r="K9" s="2">
        <f>G9+I9</f>
        <v>-360775.35</v>
      </c>
      <c r="M9" s="2">
        <v>20925</v>
      </c>
      <c r="O9" s="2">
        <v>3287.7165649648691</v>
      </c>
      <c r="P9" s="1"/>
      <c r="Q9" s="2">
        <f>SUM(K9:O9)</f>
        <v>-336562.63343503512</v>
      </c>
      <c r="S9" s="2">
        <v>6337</v>
      </c>
      <c r="U9" s="2">
        <f>SUM(Q9:S9)</f>
        <v>-330225.63343503512</v>
      </c>
    </row>
    <row r="10" spans="1:21" x14ac:dyDescent="0.3">
      <c r="A10" t="s">
        <v>2</v>
      </c>
      <c r="C10" s="1">
        <f>SUM(C8:C9)</f>
        <v>-17091853</v>
      </c>
      <c r="D10" s="1"/>
      <c r="E10" s="1">
        <f>SUM(E8:E9)</f>
        <v>-7909437</v>
      </c>
      <c r="F10" s="1"/>
      <c r="G10" s="1">
        <f>SUM(G8:G9)</f>
        <v>-25001290</v>
      </c>
      <c r="H10" s="1"/>
      <c r="I10" s="1">
        <f>SUM(I8:I9)</f>
        <v>1540485.0000000037</v>
      </c>
      <c r="J10" s="1"/>
      <c r="K10" s="1">
        <f>SUM(K8:K9)</f>
        <v>-23460804.999999996</v>
      </c>
      <c r="M10" s="1">
        <f>SUM(M8:M9)</f>
        <v>1731757.0445295535</v>
      </c>
      <c r="O10" s="1">
        <f>SUM(O8:O9)</f>
        <v>219181.10433099128</v>
      </c>
      <c r="P10" s="1"/>
      <c r="Q10" s="1">
        <f>SUM(Q8:Q9)</f>
        <v>-21509866.851139449</v>
      </c>
      <c r="S10" s="1">
        <f>SUM(S8:S9)</f>
        <v>422480</v>
      </c>
      <c r="U10" s="1">
        <f>SUM(U8:U9)</f>
        <v>-21087386.851139449</v>
      </c>
    </row>
    <row r="11" spans="1:21" x14ac:dyDescent="0.3">
      <c r="A11" t="s">
        <v>3</v>
      </c>
      <c r="C11" s="1">
        <v>-76210756.109999999</v>
      </c>
      <c r="D11" s="1"/>
      <c r="E11" s="1">
        <v>399106.23999999464</v>
      </c>
      <c r="F11" s="1"/>
      <c r="G11" s="1">
        <f>SUM(C11:E11)</f>
        <v>-75811649.870000005</v>
      </c>
      <c r="H11" s="1"/>
      <c r="I11" s="1">
        <v>5464320</v>
      </c>
      <c r="J11" s="1"/>
      <c r="K11" s="1">
        <f>G11+I11</f>
        <v>-70347329.870000005</v>
      </c>
      <c r="M11" s="1">
        <v>5266773.8517398322</v>
      </c>
      <c r="O11" s="1">
        <v>150975.15863184398</v>
      </c>
      <c r="P11" s="1"/>
      <c r="Q11" s="1">
        <f t="shared" ref="Q11:Q14" si="0">SUM(K11:O11)</f>
        <v>-64929580.859628327</v>
      </c>
      <c r="S11" s="1">
        <v>1281090</v>
      </c>
      <c r="U11" s="1">
        <f t="shared" ref="U11:U12" si="1">SUM(Q11:S11)</f>
        <v>-63648490.859628327</v>
      </c>
    </row>
    <row r="12" spans="1:21" x14ac:dyDescent="0.3">
      <c r="A12" t="s">
        <v>4</v>
      </c>
      <c r="C12" s="2">
        <v>-1160569.8899999999</v>
      </c>
      <c r="D12" s="1"/>
      <c r="E12" s="2">
        <v>6077.7600000000093</v>
      </c>
      <c r="F12" s="1"/>
      <c r="G12" s="2">
        <f>SUM(C12:E12)</f>
        <v>-1154492.1299999999</v>
      </c>
      <c r="H12" s="1"/>
      <c r="I12" s="2">
        <v>64476</v>
      </c>
      <c r="J12" s="1"/>
      <c r="K12" s="2">
        <f>G12+I12</f>
        <v>-1090016.1299999999</v>
      </c>
      <c r="M12" s="2">
        <v>64419</v>
      </c>
      <c r="O12" s="2">
        <v>2299.1140908402635</v>
      </c>
      <c r="P12" s="1"/>
      <c r="Q12" s="2">
        <f t="shared" si="0"/>
        <v>-1023298.0159091597</v>
      </c>
      <c r="S12" s="2">
        <v>19509</v>
      </c>
      <c r="U12" s="2">
        <f t="shared" si="1"/>
        <v>-1003789.0159091597</v>
      </c>
    </row>
    <row r="13" spans="1:21" x14ac:dyDescent="0.3">
      <c r="A13" t="s">
        <v>5</v>
      </c>
      <c r="C13" s="1">
        <f>SUM(C11:C12)</f>
        <v>-77371326</v>
      </c>
      <c r="D13" s="1"/>
      <c r="E13" s="1">
        <f>SUM(E11:E12)</f>
        <v>405183.99999999464</v>
      </c>
      <c r="F13" s="1"/>
      <c r="G13" s="1">
        <f>SUM(G11:G12)</f>
        <v>-76966142</v>
      </c>
      <c r="H13" s="1"/>
      <c r="I13" s="1">
        <f>SUM(I11:I12)</f>
        <v>5528796</v>
      </c>
      <c r="J13" s="1"/>
      <c r="K13" s="1">
        <f>SUM(K11:K12)</f>
        <v>-71437346</v>
      </c>
      <c r="M13" s="1">
        <f>SUM(M11:M12)</f>
        <v>5331192.8517398322</v>
      </c>
      <c r="O13" s="1">
        <f>SUM(O11:O12)</f>
        <v>153274.27272268425</v>
      </c>
      <c r="P13" s="1"/>
      <c r="Q13" s="1">
        <f>SUM(Q11:Q12)</f>
        <v>-65952878.875537485</v>
      </c>
      <c r="S13" s="1">
        <f>SUM(S11:S12)</f>
        <v>1300599</v>
      </c>
      <c r="U13" s="1">
        <f>SUM(U11:U12)</f>
        <v>-64652279.875537485</v>
      </c>
    </row>
    <row r="14" spans="1:21" x14ac:dyDescent="0.3">
      <c r="A14" t="s">
        <v>6</v>
      </c>
      <c r="C14" s="2">
        <v>-2270247</v>
      </c>
      <c r="D14" s="1"/>
      <c r="E14" s="2">
        <v>-3745983</v>
      </c>
      <c r="F14" s="1"/>
      <c r="G14" s="2">
        <f>SUM(C14:E14)</f>
        <v>-6016230</v>
      </c>
      <c r="H14" s="2"/>
      <c r="I14" s="2">
        <v>227024.70000000112</v>
      </c>
      <c r="J14" s="1"/>
      <c r="K14" s="2">
        <f>G14+I14</f>
        <v>-5789205.2999999989</v>
      </c>
      <c r="M14" s="2">
        <v>643245</v>
      </c>
      <c r="O14" s="2">
        <v>0</v>
      </c>
      <c r="P14" s="1"/>
      <c r="Q14" s="1">
        <f t="shared" si="0"/>
        <v>-5145960.2999999989</v>
      </c>
      <c r="S14" s="1">
        <v>214415</v>
      </c>
      <c r="U14" s="1">
        <v>-4931545.2999999989</v>
      </c>
    </row>
    <row r="15" spans="1:21" x14ac:dyDescent="0.3">
      <c r="A15" s="4" t="s">
        <v>7</v>
      </c>
      <c r="B15" s="4"/>
      <c r="C15" s="5">
        <f>C10+C13+C14</f>
        <v>-96733426</v>
      </c>
      <c r="D15" s="6"/>
      <c r="E15" s="5">
        <f>E10+E13+E14</f>
        <v>-11250236.000000006</v>
      </c>
      <c r="F15" s="6"/>
      <c r="G15" s="5">
        <f>G10+G13+G14</f>
        <v>-107983662</v>
      </c>
      <c r="H15" s="6"/>
      <c r="I15" s="5">
        <f>I10+I13+I14</f>
        <v>7296305.7000000048</v>
      </c>
      <c r="J15" s="6"/>
      <c r="K15" s="5">
        <f>K10+K13+K14</f>
        <v>-100687356.3</v>
      </c>
      <c r="L15" s="4"/>
      <c r="M15" s="5">
        <f>M10+M13+M14</f>
        <v>7706194.8962693857</v>
      </c>
      <c r="N15" s="4"/>
      <c r="O15" s="5">
        <f>O10+O13+O14</f>
        <v>372455.37705367553</v>
      </c>
      <c r="P15" s="6"/>
      <c r="Q15" s="5">
        <f>Q10+Q13+Q14</f>
        <v>-92608706.026676938</v>
      </c>
      <c r="R15" s="4"/>
      <c r="S15" s="5">
        <f>S10+S13+S14</f>
        <v>1937494</v>
      </c>
      <c r="T15" s="4"/>
      <c r="U15" s="5">
        <f>U10+U13+U14</f>
        <v>-90671212.026676938</v>
      </c>
    </row>
    <row r="17" spans="1:7" x14ac:dyDescent="0.3">
      <c r="G17" s="15"/>
    </row>
    <row r="19" spans="1:7" x14ac:dyDescent="0.3">
      <c r="C19" s="8" t="s">
        <v>19</v>
      </c>
      <c r="E19" s="8" t="s">
        <v>20</v>
      </c>
    </row>
    <row r="21" spans="1:7" x14ac:dyDescent="0.3">
      <c r="A21" s="12" t="s">
        <v>14</v>
      </c>
      <c r="C21" s="3">
        <f>Q15</f>
        <v>-92608706.026676938</v>
      </c>
      <c r="E21" s="3">
        <f>Q8+Q11</f>
        <v>-86102885.077332735</v>
      </c>
    </row>
    <row r="22" spans="1:7" x14ac:dyDescent="0.3">
      <c r="A22" s="12" t="s">
        <v>15</v>
      </c>
      <c r="C22" s="13">
        <v>1.3444659999999999</v>
      </c>
      <c r="E22">
        <f>C22</f>
        <v>1.3444659999999999</v>
      </c>
    </row>
    <row r="23" spans="1:7" ht="15" thickBot="1" x14ac:dyDescent="0.35">
      <c r="A23" s="12" t="s">
        <v>16</v>
      </c>
      <c r="C23" s="14">
        <f>(C21*C22)</f>
        <v>-124509256.55686224</v>
      </c>
      <c r="E23" s="14">
        <f>ROUND(E21*E22,0)</f>
        <v>-115762401</v>
      </c>
    </row>
    <row r="24" spans="1:7" ht="15" thickTop="1" x14ac:dyDescent="0.3"/>
    <row r="26" spans="1:7" x14ac:dyDescent="0.3">
      <c r="A26" s="12" t="s">
        <v>18</v>
      </c>
      <c r="C26" s="3">
        <f>U15</f>
        <v>-90671212.026676938</v>
      </c>
      <c r="E26" s="3">
        <f>U8+U11</f>
        <v>-84405652.077332735</v>
      </c>
    </row>
    <row r="27" spans="1:7" x14ac:dyDescent="0.3">
      <c r="A27" s="12" t="s">
        <v>15</v>
      </c>
      <c r="C27" s="13">
        <f>C22</f>
        <v>1.3444659999999999</v>
      </c>
      <c r="E27" s="13">
        <f>E22</f>
        <v>1.3444659999999999</v>
      </c>
    </row>
    <row r="28" spans="1:7" ht="15" thickBot="1" x14ac:dyDescent="0.35">
      <c r="A28" s="12" t="s">
        <v>17</v>
      </c>
      <c r="C28" s="14">
        <f>C26*C27</f>
        <v>-121904361.74865822</v>
      </c>
      <c r="E28" s="14">
        <f>E26*E27</f>
        <v>-113480529.42580323</v>
      </c>
    </row>
    <row r="29" spans="1:7" ht="15" thickTop="1" x14ac:dyDescent="0.3"/>
  </sheetData>
  <pageMargins left="0.7" right="0.7" top="0.75" bottom="0.75" header="0.3" footer="0.3"/>
  <pageSetup scale="6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85587CDE-DEA7-4C18-8705-E19784D77E4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8B35C1E-E82C-4740-A173-805A4CA919D5}"/>
</file>

<file path=customXml/itemProps3.xml><?xml version="1.0" encoding="utf-8"?>
<ds:datastoreItem xmlns:ds="http://schemas.openxmlformats.org/officeDocument/2006/customXml" ds:itemID="{8A94F98A-BFCD-4043-9779-AA7783C4F431}"/>
</file>

<file path=customXml/itemProps4.xml><?xml version="1.0" encoding="utf-8"?>
<ds:datastoreItem xmlns:ds="http://schemas.openxmlformats.org/officeDocument/2006/customXml" ds:itemID="{8CB9D554-BA19-4507-8AAA-7E1B1BB95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s295087</dc:creator>
  <cp:keywords/>
  <cp:lastModifiedBy>s012197</cp:lastModifiedBy>
  <cp:lastPrinted>2020-07-27T14:19:48Z</cp:lastPrinted>
  <dcterms:created xsi:type="dcterms:W3CDTF">2020-07-27T12:56:07Z</dcterms:created>
  <dcterms:modified xsi:type="dcterms:W3CDTF">2020-07-27T15:48:11Z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ac69024b-8723-4225-a04a-7ca33ed57d5a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DXzgfRQaroxFZ/kKiSMUZecbYDSWxv65</vt:lpwstr>
  </property>
  <property fmtid="{D5CDD505-2E9C-101B-9397-08002B2CF9AE}" pid="7" name="ContentTypeId">
    <vt:lpwstr>0x0101002135A8D66889804D93A541DC7FCD6740</vt:lpwstr>
  </property>
</Properties>
</file>