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7132" windowHeight="11196"/>
  </bookViews>
  <sheets>
    <sheet name="W51 Mar 2020" sheetId="2" r:id="rId1"/>
    <sheet name="Supporting Dat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WRK1" localSheetId="0">#REF!</definedName>
    <definedName name="_WRK1">#REF!</definedName>
    <definedName name="_WRK2" localSheetId="0">#REF!</definedName>
    <definedName name="_WRK2">#REF!</definedName>
    <definedName name="AllocFactors" localSheetId="0">[1]Table!$G$6:$H$13</definedName>
    <definedName name="AllocFactors">[2]Table!$G$6:$H$13</definedName>
    <definedName name="ASD" localSheetId="0">#REF!</definedName>
    <definedName name="ASD">#REF!</definedName>
    <definedName name="Begin_Print1" localSheetId="0">'[3]Big Sandy Detail'!#REF!</definedName>
    <definedName name="Begin_Print1">'[3]Big Sandy Detail'!#REF!</definedName>
    <definedName name="Begin_Print2" localSheetId="0">'[3]Big Sandy Detail'!#REF!</definedName>
    <definedName name="Begin_Print2">'[3]Big Sandy Detail'!#REF!</definedName>
    <definedName name="CSA" localSheetId="0">#REF!</definedName>
    <definedName name="CSA">#REF!</definedName>
    <definedName name="CSO" localSheetId="0">#REF!</definedName>
    <definedName name="CSO">#REF!</definedName>
    <definedName name="End_of_Report" localSheetId="0">'[3]Big Sandy Detail'!#REF!</definedName>
    <definedName name="End_of_Report">'[3]Big Sandy Detail'!#REF!</definedName>
    <definedName name="End_Print1" localSheetId="0">'[3]Big Sandy Detail'!#REF!</definedName>
    <definedName name="End_Print1">'[3]Big Sandy Detail'!#REF!</definedName>
    <definedName name="End_Print2" localSheetId="0">'[3]Big Sandy Detail'!#REF!</definedName>
    <definedName name="End_Print2">'[3]Big Sandy Detail'!#REF!</definedName>
    <definedName name="KPCO_408" localSheetId="0">#REF!</definedName>
    <definedName name="KPCO_408">#REF!</definedName>
    <definedName name="Marshall_Rate">'[4]Property Tax'!$B$2</definedName>
    <definedName name="Nicknames" hidden="1">[5]Weekly!$A:$A</definedName>
    <definedName name="NOTBALANCED" localSheetId="0">#REF!</definedName>
    <definedName name="NOTBALANCED">#REF!</definedName>
    <definedName name="NvsASD" localSheetId="0">"V2013-03-31"</definedName>
    <definedName name="NvsASD">"V2005-07-31"</definedName>
    <definedName name="NvsAutoDrillOk">"VN"</definedName>
    <definedName name="NvsElapsedTime" localSheetId="0">0.000115740738692693</definedName>
    <definedName name="NvsElapsedTime">0.000104166669188999</definedName>
    <definedName name="NvsEndTime" localSheetId="0">41370.633587963</definedName>
    <definedName name="NvsEndTime">38513.5880671296</definedName>
    <definedName name="NvsInstanceHook">"""nvsMacro"""</definedName>
    <definedName name="NvsInstLang">"VENG"</definedName>
    <definedName name="NvsInstSpec" localSheetId="0">"%,FBUSINESS_UNIT,V117"</definedName>
    <definedName name="NvsInstSpec">"%,FBUSINESS_UNIT,V110"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0">"%,X,RZF.ACCOUNT.,CNF.."</definedName>
    <definedName name="NvsNplSpec">"%,X,RZF..,CZF.."</definedName>
    <definedName name="NvsPanelBusUnit" localSheetId="0">"V100"</definedName>
    <definedName name="NvsPanelBusUnit">"V"</definedName>
    <definedName name="NvsPanelEffdt" localSheetId="0">"V2099-01-01"</definedName>
    <definedName name="NvsPanelEffdt">"V2000-06-01"</definedName>
    <definedName name="NvsPanelSetid">"VAEP"</definedName>
    <definedName name="NvsReqBU" localSheetId="0">"VX999"</definedName>
    <definedName name="NvsReqBU">"V100"</definedName>
    <definedName name="NvsReqBUOnly">"VN"</definedName>
    <definedName name="NvsTransLed">"VN"</definedName>
    <definedName name="NvsTree.GL_PRPT_CONS">"NNNNN"</definedName>
    <definedName name="NvsTreeASD" localSheetId="0">"V2099-01-01"</definedName>
    <definedName name="NvsTreeASD">"V2005-07-31"</definedName>
    <definedName name="NvsValTbl.ACCOUNT">"GL_ACCOUNT_TBL"</definedName>
    <definedName name="NvsValTbl.CURRENCY_CD">"CURRENCY_CD_TBL"</definedName>
    <definedName name="PC_Percent">'[4]Property Tax'!$B$6</definedName>
    <definedName name="_xlnm.Print_Area" localSheetId="0">'W51 Mar 2020'!$A$1:$I$45</definedName>
    <definedName name="Print_Area_1" localSheetId="0">#REF!</definedName>
    <definedName name="Print_Area_1">#REF!</definedName>
    <definedName name="Print_Area_2" localSheetId="0">#REF!</definedName>
    <definedName name="Print_Area_2">#REF!</definedName>
    <definedName name="PRINTJE1" localSheetId="0">#REF!</definedName>
    <definedName name="PRINTJE1">#REF!</definedName>
    <definedName name="PRINTJE2" localSheetId="0">#REF!</definedName>
    <definedName name="PRINTJE2">#REF!</definedName>
    <definedName name="PRTWORK" localSheetId="0">#REF!</definedName>
    <definedName name="PRTWORK">#REF!</definedName>
    <definedName name="Query1" localSheetId="0">#REF!</definedName>
    <definedName name="Query1">#REF!</definedName>
    <definedName name="_xlnm.Recorder" localSheetId="0">#REF!</definedName>
    <definedName name="_xlnm.Recorder">#REF!</definedName>
    <definedName name="Reserved_Section" localSheetId="0">#REF!</definedName>
    <definedName name="Reserved_Section">#REF!</definedName>
    <definedName name="Rev_End" localSheetId="0">[6]IS!#REF!</definedName>
    <definedName name="Rev_End">[6]IS!#REF!</definedName>
    <definedName name="search_directory_name">"R:\fcm90prd\nvision\rpts\Fin_Reports\"</definedName>
    <definedName name="tim" localSheetId="0">#REF!</definedName>
    <definedName name="tim">#REF!</definedName>
    <definedName name="WORKSHEET" localSheetId="0">#REF!</definedName>
    <definedName name="WORKSHEET">#REF!</definedName>
    <definedName name="WV_List">'[4]Property Tax'!$B$4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28" i="3"/>
  <c r="B29" i="3" l="1"/>
  <c r="D27" i="3" s="1"/>
  <c r="D28" i="3"/>
  <c r="E16" i="2"/>
  <c r="E14" i="2"/>
  <c r="D29" i="3" l="1"/>
  <c r="A36" i="2"/>
  <c r="A38" i="2" s="1"/>
  <c r="E28" i="2"/>
  <c r="E26" i="2"/>
  <c r="E30" i="2" s="1"/>
  <c r="E20" i="2"/>
  <c r="E18" i="2"/>
  <c r="G12" i="2"/>
  <c r="G28" i="2" s="1"/>
  <c r="G10" i="2"/>
  <c r="G26" i="2" s="1"/>
  <c r="E8" i="2"/>
  <c r="G8" i="2" s="1"/>
  <c r="I8" i="2" s="1"/>
  <c r="C8" i="2"/>
  <c r="I28" i="2" l="1"/>
  <c r="I32" i="2" s="1"/>
  <c r="E32" i="2"/>
  <c r="E34" i="2" s="1"/>
  <c r="I26" i="2"/>
  <c r="I30" i="2" s="1"/>
  <c r="I34" i="2" l="1"/>
  <c r="I38" i="2" s="1"/>
</calcChain>
</file>

<file path=xl/sharedStrings.xml><?xml version="1.0" encoding="utf-8"?>
<sst xmlns="http://schemas.openxmlformats.org/spreadsheetml/2006/main" count="70" uniqueCount="44">
  <si>
    <t>Kentucky Power Company</t>
  </si>
  <si>
    <t xml:space="preserve"> </t>
  </si>
  <si>
    <t>Coal Stock Adjustment</t>
  </si>
  <si>
    <t>Mitchell Plant</t>
  </si>
  <si>
    <t>W51</t>
  </si>
  <si>
    <t>Line No.</t>
  </si>
  <si>
    <t>Description</t>
  </si>
  <si>
    <t>Tons</t>
  </si>
  <si>
    <t>Average       $/Ton</t>
  </si>
  <si>
    <t>Amount</t>
  </si>
  <si>
    <t>Balance End of Period (Low Sulfur)</t>
  </si>
  <si>
    <t>Balance End of Period (High Sulfur)</t>
  </si>
  <si>
    <t>---------------------</t>
  </si>
  <si>
    <t>Daily Burn Rate  (Low Sulfur)</t>
  </si>
  <si>
    <t>Daily Burn Rate  (High Sulfur)</t>
  </si>
  <si>
    <t>Days Supply on Hand - Low Sulfur (Ln 1 / Ln 3)</t>
  </si>
  <si>
    <t>Days Supply on Hand - High Sulfur (Ln 2 / Ln 4)</t>
  </si>
  <si>
    <t>Day Supply Requested (Low Sulfur)</t>
  </si>
  <si>
    <t>Day Supply Requested (High Sulfur)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</si>
  <si>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</si>
  <si>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</si>
  <si>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</si>
  <si>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</si>
  <si>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</si>
  <si>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===========</t>
  </si>
  <si>
    <t>Allocation Factor - PDAF</t>
  </si>
  <si>
    <t>KPSC Jurisdictional Amount (Ln 13 X Ln 14)</t>
  </si>
  <si>
    <t>As of March 31, 2020</t>
  </si>
  <si>
    <t>High Sulfur</t>
  </si>
  <si>
    <t>Low Sulfur</t>
  </si>
  <si>
    <t>Percentage</t>
  </si>
  <si>
    <t>Type of Coal</t>
  </si>
  <si>
    <t>Total</t>
  </si>
  <si>
    <t>1520000</t>
  </si>
  <si>
    <t>1510020</t>
  </si>
  <si>
    <t>1510001</t>
  </si>
  <si>
    <t>Account</t>
  </si>
  <si>
    <t>Fuel Stock Exp Undistributed</t>
  </si>
  <si>
    <t>Fuel Stock Coal - Intransit</t>
  </si>
  <si>
    <t>Fuel Stock - Coal</t>
  </si>
  <si>
    <t>March 31,2020 GL Balance</t>
  </si>
  <si>
    <t>Account Description</t>
  </si>
  <si>
    <t>KPCo Coal Stock Adjustment</t>
  </si>
  <si>
    <t>Witness: Brian K.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</si>
</sst>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_);\(#,##0.00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</font>
    <font>
      <b/>
      <sz val="10"/>
      <name val="MS Sans Serif"/>
    </font>
    <font>
      <sz val="10"/>
      <name val="Arial Unicode MS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91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5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4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0" fontId="10" fillId="0" borderId="6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13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9" fillId="6" borderId="0" applyNumberFormat="0" applyFont="0" applyBorder="0" applyAlignment="0" applyProtection="0"/>
  </cellStyleXfs>
  <cellXfs count="69">
    <xf numFmtId="0" fontId="0" fillId="0" borderId="0" xfId="0"/>
    <xf numFmtId="0" fontId="1" fillId="0" borderId="0" xfId="1"/>
    <xf numFmtId="41" fontId="2" fillId="0" borderId="0" xfId="2" applyNumberFormat="1" applyFill="1" applyAlignment="1">
      <alignment horizontal="right"/>
    </xf>
    <xf numFmtId="164" fontId="1" fillId="0" borderId="0" xfId="3" applyNumberFormat="1" applyFont="1" applyFill="1" applyAlignment="1">
      <alignment horizontal="right"/>
    </xf>
    <xf numFmtId="0" fontId="1" fillId="0" borderId="0" xfId="1" applyFill="1"/>
    <xf numFmtId="49" fontId="1" fillId="0" borderId="0" xfId="1" applyNumberFormat="1" applyAlignment="1">
      <alignment wrapText="1"/>
    </xf>
    <xf numFmtId="49" fontId="1" fillId="0" borderId="0" xfId="1" applyNumberFormat="1" applyFill="1" applyAlignment="1">
      <alignment wrapText="1"/>
    </xf>
    <xf numFmtId="0" fontId="1" fillId="0" borderId="0" xfId="1" applyFill="1" applyAlignment="1">
      <alignment horizontal="left"/>
    </xf>
    <xf numFmtId="49" fontId="1" fillId="0" borderId="0" xfId="1" applyNumberFormat="1" applyAlignment="1">
      <alignment horizontal="center" wrapText="1"/>
    </xf>
    <xf numFmtId="49" fontId="1" fillId="0" borderId="0" xfId="1" applyNumberFormat="1" applyFill="1" applyAlignment="1">
      <alignment horizontal="center" wrapText="1"/>
    </xf>
    <xf numFmtId="37" fontId="1" fillId="0" borderId="0" xfId="1" applyNumberFormat="1" applyAlignment="1">
      <alignment horizontal="center"/>
    </xf>
    <xf numFmtId="37" fontId="1" fillId="0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49" fontId="1" fillId="0" borderId="0" xfId="1" applyNumberFormat="1" applyFont="1" applyFill="1" applyAlignment="1">
      <alignment horizontal="left" wrapText="1"/>
    </xf>
    <xf numFmtId="49" fontId="1" fillId="0" borderId="0" xfId="1" applyNumberFormat="1" applyFill="1" applyAlignment="1">
      <alignment horizontal="left" wrapText="1"/>
    </xf>
    <xf numFmtId="37" fontId="1" fillId="0" borderId="0" xfId="1" applyNumberFormat="1" applyFill="1" applyAlignment="1">
      <alignment horizontal="right" wrapText="1"/>
    </xf>
    <xf numFmtId="7" fontId="1" fillId="0" borderId="0" xfId="1" applyNumberFormat="1" applyFill="1" applyAlignment="1">
      <alignment horizontal="right" wrapText="1"/>
    </xf>
    <xf numFmtId="5" fontId="1" fillId="0" borderId="0" xfId="1" applyNumberFormat="1" applyFill="1" applyAlignment="1">
      <alignment wrapText="1"/>
    </xf>
    <xf numFmtId="49" fontId="1" fillId="0" borderId="0" xfId="1" applyNumberFormat="1" applyFill="1" applyAlignment="1">
      <alignment horizontal="left"/>
    </xf>
    <xf numFmtId="0" fontId="1" fillId="0" borderId="0" xfId="1" applyFill="1" applyAlignment="1">
      <alignment horizontal="right"/>
    </xf>
    <xf numFmtId="49" fontId="1" fillId="0" borderId="0" xfId="1" applyNumberFormat="1" applyAlignment="1">
      <alignment horizontal="left" wrapText="1"/>
    </xf>
    <xf numFmtId="37" fontId="1" fillId="0" borderId="0" xfId="1" applyNumberFormat="1" applyAlignment="1">
      <alignment horizontal="right" wrapText="1"/>
    </xf>
    <xf numFmtId="5" fontId="1" fillId="0" borderId="0" xfId="1" applyNumberFormat="1" applyAlignment="1">
      <alignment wrapText="1"/>
    </xf>
    <xf numFmtId="49" fontId="1" fillId="0" borderId="0" xfId="1" applyNumberFormat="1" applyAlignment="1">
      <alignment horizontal="left"/>
    </xf>
    <xf numFmtId="0" fontId="1" fillId="0" borderId="0" xfId="1" applyAlignment="1">
      <alignment horizontal="right"/>
    </xf>
    <xf numFmtId="37" fontId="1" fillId="0" borderId="0" xfId="1" applyNumberFormat="1" applyAlignment="1">
      <alignment wrapText="1"/>
    </xf>
    <xf numFmtId="7" fontId="1" fillId="0" borderId="0" xfId="1" applyNumberFormat="1" applyAlignment="1">
      <alignment horizontal="right"/>
    </xf>
    <xf numFmtId="5" fontId="1" fillId="0" borderId="0" xfId="1" applyNumberFormat="1" applyAlignment="1">
      <alignment horizontal="right"/>
    </xf>
    <xf numFmtId="0" fontId="1" fillId="0" borderId="0" xfId="1" applyAlignment="1">
      <alignment horizontal="left"/>
    </xf>
    <xf numFmtId="37" fontId="1" fillId="0" borderId="0" xfId="1" applyNumberFormat="1" applyAlignment="1">
      <alignment horizontal="right"/>
    </xf>
    <xf numFmtId="49" fontId="1" fillId="0" borderId="0" xfId="1" applyNumberFormat="1" applyFont="1" applyAlignment="1">
      <alignment horizontal="left"/>
    </xf>
    <xf numFmtId="165" fontId="1" fillId="0" borderId="0" xfId="1" applyNumberFormat="1" applyAlignment="1">
      <alignment wrapText="1"/>
    </xf>
    <xf numFmtId="165" fontId="1" fillId="0" borderId="0" xfId="1" applyNumberFormat="1" applyAlignment="1">
      <alignment horizontal="right"/>
    </xf>
    <xf numFmtId="39" fontId="1" fillId="0" borderId="0" xfId="1" applyNumberFormat="1" applyAlignment="1">
      <alignment horizontal="right"/>
    </xf>
    <xf numFmtId="10" fontId="1" fillId="0" borderId="0" xfId="1" applyNumberFormat="1" applyAlignment="1">
      <alignment wrapText="1"/>
    </xf>
    <xf numFmtId="0" fontId="4" fillId="0" borderId="0" xfId="0" applyFont="1"/>
    <xf numFmtId="10" fontId="4" fillId="0" borderId="2" xfId="5" applyNumberFormat="1" applyFont="1" applyBorder="1"/>
    <xf numFmtId="43" fontId="4" fillId="0" borderId="2" xfId="5" applyFont="1" applyBorder="1"/>
    <xf numFmtId="10" fontId="4" fillId="0" borderId="0" xfId="6" applyNumberFormat="1" applyFont="1"/>
    <xf numFmtId="0" fontId="4" fillId="0" borderId="3" xfId="0" applyFont="1" applyBorder="1"/>
    <xf numFmtId="43" fontId="4" fillId="0" borderId="0" xfId="5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7" fontId="4" fillId="0" borderId="2" xfId="0" applyNumberFormat="1" applyFont="1" applyBorder="1"/>
    <xf numFmtId="39" fontId="4" fillId="0" borderId="2" xfId="0" applyNumberFormat="1" applyFont="1" applyBorder="1"/>
    <xf numFmtId="164" fontId="5" fillId="0" borderId="3" xfId="5" applyNumberFormat="1" applyFont="1" applyFill="1" applyBorder="1" applyAlignment="1">
      <alignment horizontal="center"/>
    </xf>
    <xf numFmtId="164" fontId="4" fillId="0" borderId="0" xfId="0" applyNumberFormat="1" applyFont="1"/>
    <xf numFmtId="164" fontId="5" fillId="0" borderId="0" xfId="5" applyNumberFormat="1" applyFont="1" applyFill="1" applyAlignment="1">
      <alignment horizontal="center"/>
    </xf>
    <xf numFmtId="164" fontId="5" fillId="0" borderId="0" xfId="5" applyNumberFormat="1" applyFont="1" applyFill="1" applyBorder="1"/>
    <xf numFmtId="39" fontId="5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2" xfId="0" applyNumberFormat="1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5" fillId="0" borderId="0" xfId="5" applyNumberFormat="1" applyFont="1" applyFill="1" applyBorder="1" applyAlignment="1">
      <alignment horizontal="right"/>
    </xf>
    <xf numFmtId="164" fontId="5" fillId="0" borderId="0" xfId="5" applyNumberFormat="1" applyFont="1" applyFill="1" applyAlignment="1">
      <alignment wrapText="1"/>
    </xf>
    <xf numFmtId="164" fontId="5" fillId="0" borderId="0" xfId="5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37" fontId="1" fillId="0" borderId="1" xfId="1" applyNumberFormat="1" applyFill="1" applyBorder="1" applyAlignment="1">
      <alignment horizontal="right" wrapText="1"/>
    </xf>
    <xf numFmtId="5" fontId="1" fillId="0" borderId="1" xfId="1" applyNumberFormat="1" applyFill="1" applyBorder="1" applyAlignment="1">
      <alignment wrapText="1"/>
    </xf>
    <xf numFmtId="49" fontId="1" fillId="0" borderId="0" xfId="1" applyNumberFormat="1" applyAlignment="1">
      <alignment horizontal="center"/>
    </xf>
    <xf numFmtId="49" fontId="1" fillId="0" borderId="0" xfId="1" applyNumberForma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164" fontId="1" fillId="0" borderId="0" xfId="3" applyNumberFormat="1" applyFont="1" applyFill="1" applyAlignment="1">
      <alignment horizontal="center"/>
    </xf>
    <xf numFmtId="49" fontId="6" fillId="4" borderId="1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wrapText="1"/>
    </xf>
  </cellXfs>
  <cellStyles count="391">
    <cellStyle name="Comma" xfId="5" builtinId="3"/>
    <cellStyle name="Comma 10" xfId="3"/>
    <cellStyle name="Comma 10 2" xfId="9"/>
    <cellStyle name="Comma 10 3" xfId="10"/>
    <cellStyle name="Comma 11" xfId="11"/>
    <cellStyle name="Comma 11 2" xfId="12"/>
    <cellStyle name="Comma 12" xfId="13"/>
    <cellStyle name="Comma 12 2" xfId="14"/>
    <cellStyle name="Comma 13" xfId="15"/>
    <cellStyle name="Comma 13 2" xfId="16"/>
    <cellStyle name="Comma 13 2 2" xfId="17"/>
    <cellStyle name="Comma 13 2 2 2" xfId="18"/>
    <cellStyle name="Comma 13 2 3" xfId="19"/>
    <cellStyle name="Comma 13 3" xfId="20"/>
    <cellStyle name="Comma 13 3 2" xfId="21"/>
    <cellStyle name="Comma 13 4" xfId="22"/>
    <cellStyle name="Comma 13 4 2" xfId="23"/>
    <cellStyle name="Comma 13 5" xfId="24"/>
    <cellStyle name="Comma 13 6" xfId="25"/>
    <cellStyle name="Comma 13 7" xfId="26"/>
    <cellStyle name="Comma 13 7 2" xfId="27"/>
    <cellStyle name="Comma 13 8" xfId="28"/>
    <cellStyle name="Comma 13 8 2" xfId="29"/>
    <cellStyle name="Comma 13 9" xfId="30"/>
    <cellStyle name="Comma 14" xfId="31"/>
    <cellStyle name="Comma 14 2" xfId="32"/>
    <cellStyle name="Comma 14 2 2" xfId="33"/>
    <cellStyle name="Comma 14 3" xfId="34"/>
    <cellStyle name="Comma 15" xfId="35"/>
    <cellStyle name="Comma 15 2" xfId="36"/>
    <cellStyle name="Comma 16" xfId="37"/>
    <cellStyle name="Comma 16 2" xfId="38"/>
    <cellStyle name="Comma 17" xfId="39"/>
    <cellStyle name="Comma 18" xfId="40"/>
    <cellStyle name="Comma 18 2" xfId="41"/>
    <cellStyle name="Comma 18 2 2" xfId="42"/>
    <cellStyle name="Comma 18 3" xfId="43"/>
    <cellStyle name="Comma 18 3 2" xfId="44"/>
    <cellStyle name="Comma 18 4" xfId="45"/>
    <cellStyle name="Comma 19" xfId="46"/>
    <cellStyle name="Comma 19 2" xfId="47"/>
    <cellStyle name="Comma 2" xfId="4"/>
    <cellStyle name="Comma 2 2" xfId="48"/>
    <cellStyle name="Comma 20" xfId="49"/>
    <cellStyle name="Comma 20 2" xfId="50"/>
    <cellStyle name="Comma 21" xfId="51"/>
    <cellStyle name="Comma 21 2" xfId="52"/>
    <cellStyle name="Comma 22" xfId="53"/>
    <cellStyle name="Comma 22 2" xfId="54"/>
    <cellStyle name="Comma 23" xfId="55"/>
    <cellStyle name="Comma 23 2" xfId="56"/>
    <cellStyle name="Comma 24" xfId="57"/>
    <cellStyle name="Comma 24 2" xfId="58"/>
    <cellStyle name="Comma 25" xfId="59"/>
    <cellStyle name="Comma 25 2" xfId="60"/>
    <cellStyle name="Comma 26" xfId="61"/>
    <cellStyle name="Comma 26 2" xfId="62"/>
    <cellStyle name="Comma 27" xfId="63"/>
    <cellStyle name="Comma 27 2" xfId="64"/>
    <cellStyle name="Comma 28" xfId="65"/>
    <cellStyle name="Comma 28 2" xfId="66"/>
    <cellStyle name="Comma 29" xfId="67"/>
    <cellStyle name="Comma 29 2" xfId="68"/>
    <cellStyle name="Comma 3" xfId="69"/>
    <cellStyle name="Comma 3 2" xfId="70"/>
    <cellStyle name="Comma 30" xfId="71"/>
    <cellStyle name="Comma 30 2" xfId="72"/>
    <cellStyle name="Comma 31" xfId="73"/>
    <cellStyle name="Comma 31 2" xfId="74"/>
    <cellStyle name="Comma 32" xfId="75"/>
    <cellStyle name="Comma 32 2" xfId="76"/>
    <cellStyle name="Comma 33" xfId="77"/>
    <cellStyle name="Comma 33 2" xfId="78"/>
    <cellStyle name="Comma 34" xfId="79"/>
    <cellStyle name="Comma 34 2" xfId="80"/>
    <cellStyle name="Comma 35" xfId="81"/>
    <cellStyle name="Comma 35 2" xfId="82"/>
    <cellStyle name="Comma 36" xfId="83"/>
    <cellStyle name="Comma 36 2" xfId="84"/>
    <cellStyle name="Comma 37" xfId="85"/>
    <cellStyle name="Comma 37 2" xfId="86"/>
    <cellStyle name="Comma 38" xfId="87"/>
    <cellStyle name="Comma 38 2" xfId="88"/>
    <cellStyle name="Comma 39" xfId="89"/>
    <cellStyle name="Comma 39 2" xfId="90"/>
    <cellStyle name="Comma 4" xfId="91"/>
    <cellStyle name="Comma 4 2" xfId="92"/>
    <cellStyle name="Comma 40" xfId="93"/>
    <cellStyle name="Comma 40 2" xfId="94"/>
    <cellStyle name="Comma 41" xfId="95"/>
    <cellStyle name="Comma 41 2" xfId="96"/>
    <cellStyle name="Comma 42" xfId="97"/>
    <cellStyle name="Comma 42 2" xfId="98"/>
    <cellStyle name="Comma 43" xfId="99"/>
    <cellStyle name="Comma 43 2" xfId="100"/>
    <cellStyle name="Comma 44" xfId="101"/>
    <cellStyle name="Comma 44 2" xfId="102"/>
    <cellStyle name="Comma 45" xfId="103"/>
    <cellStyle name="Comma 46" xfId="8"/>
    <cellStyle name="Comma 5" xfId="104"/>
    <cellStyle name="Comma 6" xfId="105"/>
    <cellStyle name="Comma 6 2" xfId="106"/>
    <cellStyle name="Comma 6 2 2" xfId="107"/>
    <cellStyle name="Comma 6 3" xfId="108"/>
    <cellStyle name="Comma 6 4" xfId="109"/>
    <cellStyle name="Comma 7" xfId="110"/>
    <cellStyle name="Comma 7 2" xfId="111"/>
    <cellStyle name="Comma 7 2 2" xfId="112"/>
    <cellStyle name="Comma 7 3" xfId="113"/>
    <cellStyle name="Comma 8" xfId="114"/>
    <cellStyle name="Comma 8 2" xfId="115"/>
    <cellStyle name="Comma 9" xfId="116"/>
    <cellStyle name="Comma 9 2" xfId="117"/>
    <cellStyle name="Comma 9 3" xfId="118"/>
    <cellStyle name="Currency 10" xfId="120"/>
    <cellStyle name="Currency 10 2" xfId="121"/>
    <cellStyle name="Currency 11" xfId="122"/>
    <cellStyle name="Currency 11 2" xfId="123"/>
    <cellStyle name="Currency 11 2 2" xfId="124"/>
    <cellStyle name="Currency 11 2 2 2" xfId="125"/>
    <cellStyle name="Currency 11 2 3" xfId="126"/>
    <cellStyle name="Currency 11 3" xfId="127"/>
    <cellStyle name="Currency 11 3 2" xfId="128"/>
    <cellStyle name="Currency 11 4" xfId="129"/>
    <cellStyle name="Currency 11 4 2" xfId="130"/>
    <cellStyle name="Currency 11 5" xfId="131"/>
    <cellStyle name="Currency 11 6" xfId="132"/>
    <cellStyle name="Currency 11 7" xfId="133"/>
    <cellStyle name="Currency 11 7 2" xfId="134"/>
    <cellStyle name="Currency 11 8" xfId="135"/>
    <cellStyle name="Currency 11 8 2" xfId="136"/>
    <cellStyle name="Currency 11 9" xfId="137"/>
    <cellStyle name="Currency 12" xfId="138"/>
    <cellStyle name="Currency 12 2" xfId="139"/>
    <cellStyle name="Currency 12 2 2" xfId="140"/>
    <cellStyle name="Currency 12 3" xfId="141"/>
    <cellStyle name="Currency 13" xfId="142"/>
    <cellStyle name="Currency 13 2" xfId="143"/>
    <cellStyle name="Currency 14" xfId="144"/>
    <cellStyle name="Currency 14 2" xfId="145"/>
    <cellStyle name="Currency 15" xfId="146"/>
    <cellStyle name="Currency 16" xfId="147"/>
    <cellStyle name="Currency 16 2" xfId="148"/>
    <cellStyle name="Currency 16 2 2" xfId="149"/>
    <cellStyle name="Currency 16 3" xfId="150"/>
    <cellStyle name="Currency 16 3 2" xfId="151"/>
    <cellStyle name="Currency 16 4" xfId="152"/>
    <cellStyle name="Currency 17" xfId="153"/>
    <cellStyle name="Currency 17 2" xfId="154"/>
    <cellStyle name="Currency 18" xfId="155"/>
    <cellStyle name="Currency 18 2" xfId="156"/>
    <cellStyle name="Currency 19" xfId="157"/>
    <cellStyle name="Currency 19 2" xfId="158"/>
    <cellStyle name="Currency 2" xfId="159"/>
    <cellStyle name="Currency 2 2" xfId="160"/>
    <cellStyle name="Currency 20" xfId="161"/>
    <cellStyle name="Currency 21" xfId="119"/>
    <cellStyle name="Currency 3" xfId="162"/>
    <cellStyle name="Currency 3 2" xfId="163"/>
    <cellStyle name="Currency 4" xfId="164"/>
    <cellStyle name="Currency 4 2" xfId="165"/>
    <cellStyle name="Currency 4 2 2" xfId="166"/>
    <cellStyle name="Currency 4 3" xfId="167"/>
    <cellStyle name="Currency 5" xfId="168"/>
    <cellStyle name="Currency 5 2" xfId="169"/>
    <cellStyle name="Currency 6" xfId="170"/>
    <cellStyle name="Currency 6 2" xfId="171"/>
    <cellStyle name="Currency 7" xfId="172"/>
    <cellStyle name="Currency 7 2" xfId="173"/>
    <cellStyle name="Currency 8" xfId="174"/>
    <cellStyle name="Currency 8 2" xfId="175"/>
    <cellStyle name="Currency 9" xfId="176"/>
    <cellStyle name="Currency 9 2" xfId="177"/>
    <cellStyle name="Lines" xfId="178"/>
    <cellStyle name="Normal" xfId="0" builtinId="0"/>
    <cellStyle name="Normal 10" xfId="2"/>
    <cellStyle name="Normal 10 2" xfId="180"/>
    <cellStyle name="Normal 10 2 2" xfId="1"/>
    <cellStyle name="Normal 10 3" xfId="179"/>
    <cellStyle name="Normal 11" xfId="181"/>
    <cellStyle name="Normal 11 2" xfId="182"/>
    <cellStyle name="Normal 12" xfId="183"/>
    <cellStyle name="Normal 12 2" xfId="184"/>
    <cellStyle name="Normal 13" xfId="185"/>
    <cellStyle name="Normal 14" xfId="186"/>
    <cellStyle name="Normal 15" xfId="187"/>
    <cellStyle name="Normal 16" xfId="188"/>
    <cellStyle name="Normal 17" xfId="189"/>
    <cellStyle name="Normal 18" xfId="7"/>
    <cellStyle name="Normal 2" xfId="190"/>
    <cellStyle name="Normal 2 2" xfId="191"/>
    <cellStyle name="Normal 2 2 2" xfId="192"/>
    <cellStyle name="Normal 3" xfId="193"/>
    <cellStyle name="Normal 3 2" xfId="194"/>
    <cellStyle name="Normal 4" xfId="195"/>
    <cellStyle name="Normal 4 2" xfId="196"/>
    <cellStyle name="Normal 5" xfId="197"/>
    <cellStyle name="Normal 5 2" xfId="198"/>
    <cellStyle name="Normal 6" xfId="199"/>
    <cellStyle name="Normal 6 2" xfId="200"/>
    <cellStyle name="Normal 7" xfId="201"/>
    <cellStyle name="Normal 7 2" xfId="202"/>
    <cellStyle name="Normal 8" xfId="203"/>
    <cellStyle name="Normal 8 2" xfId="204"/>
    <cellStyle name="Normal 9" xfId="205"/>
    <cellStyle name="Normal 9 2" xfId="206"/>
    <cellStyle name="Percent" xfId="6" builtinId="5"/>
    <cellStyle name="Percent 10" xfId="208"/>
    <cellStyle name="Percent 10 2" xfId="209"/>
    <cellStyle name="Percent 11" xfId="210"/>
    <cellStyle name="Percent 11 2" xfId="211"/>
    <cellStyle name="Percent 11 2 2" xfId="212"/>
    <cellStyle name="Percent 11 2 2 2" xfId="213"/>
    <cellStyle name="Percent 11 2 3" xfId="214"/>
    <cellStyle name="Percent 11 3" xfId="215"/>
    <cellStyle name="Percent 11 3 2" xfId="216"/>
    <cellStyle name="Percent 11 4" xfId="217"/>
    <cellStyle name="Percent 11 4 2" xfId="218"/>
    <cellStyle name="Percent 11 5" xfId="219"/>
    <cellStyle name="Percent 11 6" xfId="220"/>
    <cellStyle name="Percent 11 7" xfId="221"/>
    <cellStyle name="Percent 11 7 2" xfId="222"/>
    <cellStyle name="Percent 11 8" xfId="223"/>
    <cellStyle name="Percent 11 8 2" xfId="224"/>
    <cellStyle name="Percent 11 9" xfId="225"/>
    <cellStyle name="Percent 12" xfId="226"/>
    <cellStyle name="Percent 12 2" xfId="227"/>
    <cellStyle name="Percent 12 2 2" xfId="228"/>
    <cellStyle name="Percent 12 3" xfId="229"/>
    <cellStyle name="Percent 13" xfId="230"/>
    <cellStyle name="Percent 14" xfId="231"/>
    <cellStyle name="Percent 14 2" xfId="232"/>
    <cellStyle name="Percent 14 2 2" xfId="233"/>
    <cellStyle name="Percent 14 3" xfId="234"/>
    <cellStyle name="Percent 14 3 2" xfId="235"/>
    <cellStyle name="Percent 14 4" xfId="236"/>
    <cellStyle name="Percent 15" xfId="237"/>
    <cellStyle name="Percent 15 2" xfId="238"/>
    <cellStyle name="Percent 16" xfId="239"/>
    <cellStyle name="Percent 16 2" xfId="240"/>
    <cellStyle name="Percent 17" xfId="241"/>
    <cellStyle name="Percent 18" xfId="207"/>
    <cellStyle name="Percent 2" xfId="242"/>
    <cellStyle name="Percent 2 2" xfId="243"/>
    <cellStyle name="Percent 3" xfId="244"/>
    <cellStyle name="Percent 4" xfId="245"/>
    <cellStyle name="Percent 4 2" xfId="246"/>
    <cellStyle name="Percent 4 2 2" xfId="247"/>
    <cellStyle name="Percent 4 3" xfId="248"/>
    <cellStyle name="Percent 5" xfId="249"/>
    <cellStyle name="Percent 5 2" xfId="250"/>
    <cellStyle name="Percent 6" xfId="251"/>
    <cellStyle name="Percent 6 2" xfId="252"/>
    <cellStyle name="Percent 7" xfId="253"/>
    <cellStyle name="Percent 7 2" xfId="254"/>
    <cellStyle name="Percent 8" xfId="255"/>
    <cellStyle name="Percent 8 2" xfId="256"/>
    <cellStyle name="Percent 9" xfId="257"/>
    <cellStyle name="Percent 9 2" xfId="258"/>
    <cellStyle name="PSChar" xfId="259"/>
    <cellStyle name="PSChar 10" xfId="260"/>
    <cellStyle name="PSChar 10 2" xfId="261"/>
    <cellStyle name="PSChar 11" xfId="262"/>
    <cellStyle name="PSChar 11 2" xfId="263"/>
    <cellStyle name="PSChar 12" xfId="264"/>
    <cellStyle name="PSChar 12 2" xfId="265"/>
    <cellStyle name="PSChar 13" xfId="266"/>
    <cellStyle name="PSChar 2" xfId="267"/>
    <cellStyle name="PSChar 2 2" xfId="268"/>
    <cellStyle name="PSChar 3" xfId="269"/>
    <cellStyle name="PSChar 3 2" xfId="270"/>
    <cellStyle name="PSChar 4" xfId="271"/>
    <cellStyle name="PSChar 4 2" xfId="272"/>
    <cellStyle name="PSChar 5" xfId="273"/>
    <cellStyle name="PSChar 5 2" xfId="274"/>
    <cellStyle name="PSChar 6" xfId="275"/>
    <cellStyle name="PSChar 6 2" xfId="276"/>
    <cellStyle name="PSChar 7" xfId="277"/>
    <cellStyle name="PSChar 8" xfId="278"/>
    <cellStyle name="PSChar 8 2" xfId="279"/>
    <cellStyle name="PSChar 9" xfId="280"/>
    <cellStyle name="PSDate" xfId="281"/>
    <cellStyle name="PSDate 10" xfId="282"/>
    <cellStyle name="PSDate 10 2" xfId="283"/>
    <cellStyle name="PSDate 11" xfId="284"/>
    <cellStyle name="PSDate 11 2" xfId="285"/>
    <cellStyle name="PSDate 12" xfId="286"/>
    <cellStyle name="PSDate 12 2" xfId="287"/>
    <cellStyle name="PSDate 13" xfId="288"/>
    <cellStyle name="PSDate 2" xfId="289"/>
    <cellStyle name="PSDate 2 2" xfId="290"/>
    <cellStyle name="PSDate 3" xfId="291"/>
    <cellStyle name="PSDate 3 2" xfId="292"/>
    <cellStyle name="PSDate 4" xfId="293"/>
    <cellStyle name="PSDate 4 2" xfId="294"/>
    <cellStyle name="PSDate 5" xfId="295"/>
    <cellStyle name="PSDate 5 2" xfId="296"/>
    <cellStyle name="PSDate 6" xfId="297"/>
    <cellStyle name="PSDate 6 2" xfId="298"/>
    <cellStyle name="PSDate 7" xfId="299"/>
    <cellStyle name="PSDate 8" xfId="300"/>
    <cellStyle name="PSDate 8 2" xfId="301"/>
    <cellStyle name="PSDate 9" xfId="302"/>
    <cellStyle name="PSDec" xfId="303"/>
    <cellStyle name="PSDec 10" xfId="304"/>
    <cellStyle name="PSDec 10 2" xfId="305"/>
    <cellStyle name="PSDec 11" xfId="306"/>
    <cellStyle name="PSDec 11 2" xfId="307"/>
    <cellStyle name="PSDec 12" xfId="308"/>
    <cellStyle name="PSDec 2" xfId="309"/>
    <cellStyle name="PSDec 2 2" xfId="310"/>
    <cellStyle name="PSDec 3" xfId="311"/>
    <cellStyle name="PSDec 3 2" xfId="312"/>
    <cellStyle name="PSDec 4" xfId="313"/>
    <cellStyle name="PSDec 4 2" xfId="314"/>
    <cellStyle name="PSDec 5" xfId="315"/>
    <cellStyle name="PSDec 5 2" xfId="316"/>
    <cellStyle name="PSDec 6" xfId="317"/>
    <cellStyle name="PSDec 6 2" xfId="318"/>
    <cellStyle name="PSDec 7" xfId="319"/>
    <cellStyle name="PSDec 8" xfId="320"/>
    <cellStyle name="PSDec 8 2" xfId="321"/>
    <cellStyle name="PSDec 9" xfId="322"/>
    <cellStyle name="PSDec 9 2" xfId="323"/>
    <cellStyle name="PSHeading" xfId="324"/>
    <cellStyle name="PSHeading 10" xfId="325"/>
    <cellStyle name="PSHeading 10 2" xfId="326"/>
    <cellStyle name="PSHeading 11" xfId="327"/>
    <cellStyle name="PSHeading 11 2" xfId="328"/>
    <cellStyle name="PSHeading 12" xfId="329"/>
    <cellStyle name="PSHeading 13" xfId="330"/>
    <cellStyle name="PSHeading 14" xfId="331"/>
    <cellStyle name="PSHeading 2" xfId="332"/>
    <cellStyle name="PSHeading 2 2" xfId="333"/>
    <cellStyle name="PSHeading 3" xfId="334"/>
    <cellStyle name="PSHeading 3 2" xfId="335"/>
    <cellStyle name="PSHeading 4" xfId="336"/>
    <cellStyle name="PSHeading 4 2" xfId="337"/>
    <cellStyle name="PSHeading 5" xfId="338"/>
    <cellStyle name="PSHeading 5 2" xfId="339"/>
    <cellStyle name="PSHeading 6" xfId="340"/>
    <cellStyle name="PSHeading 6 2" xfId="341"/>
    <cellStyle name="PSHeading 7" xfId="342"/>
    <cellStyle name="PSHeading 8" xfId="343"/>
    <cellStyle name="PSHeading 8 2" xfId="344"/>
    <cellStyle name="PSHeading 9" xfId="345"/>
    <cellStyle name="PSHeading 9 2" xfId="346"/>
    <cellStyle name="PSHeading_AMOS OPCO HIGH SULFUR" xfId="347"/>
    <cellStyle name="PSInt" xfId="348"/>
    <cellStyle name="PSInt 10" xfId="349"/>
    <cellStyle name="PSInt 10 2" xfId="350"/>
    <cellStyle name="PSInt 11" xfId="351"/>
    <cellStyle name="PSInt 11 2" xfId="352"/>
    <cellStyle name="PSInt 12" xfId="353"/>
    <cellStyle name="PSInt 12 2" xfId="354"/>
    <cellStyle name="PSInt 13" xfId="355"/>
    <cellStyle name="PSInt 2" xfId="356"/>
    <cellStyle name="PSInt 2 2" xfId="357"/>
    <cellStyle name="PSInt 3" xfId="358"/>
    <cellStyle name="PSInt 3 2" xfId="359"/>
    <cellStyle name="PSInt 4" xfId="360"/>
    <cellStyle name="PSInt 4 2" xfId="361"/>
    <cellStyle name="PSInt 5" xfId="362"/>
    <cellStyle name="PSInt 5 2" xfId="363"/>
    <cellStyle name="PSInt 6" xfId="364"/>
    <cellStyle name="PSInt 6 2" xfId="365"/>
    <cellStyle name="PSInt 7" xfId="366"/>
    <cellStyle name="PSInt 8" xfId="367"/>
    <cellStyle name="PSInt 8 2" xfId="368"/>
    <cellStyle name="PSInt 9" xfId="369"/>
    <cellStyle name="PSSpacer" xfId="370"/>
    <cellStyle name="PSSpacer 10" xfId="371"/>
    <cellStyle name="PSSpacer 10 2" xfId="372"/>
    <cellStyle name="PSSpacer 11" xfId="373"/>
    <cellStyle name="PSSpacer 11 2" xfId="374"/>
    <cellStyle name="PSSpacer 12" xfId="375"/>
    <cellStyle name="PSSpacer 2" xfId="376"/>
    <cellStyle name="PSSpacer 2 2" xfId="377"/>
    <cellStyle name="PSSpacer 3" xfId="378"/>
    <cellStyle name="PSSpacer 3 2" xfId="379"/>
    <cellStyle name="PSSpacer 4" xfId="380"/>
    <cellStyle name="PSSpacer 4 2" xfId="381"/>
    <cellStyle name="PSSpacer 5" xfId="382"/>
    <cellStyle name="PSSpacer 5 2" xfId="383"/>
    <cellStyle name="PSSpacer 6" xfId="384"/>
    <cellStyle name="PSSpacer 6 2" xfId="385"/>
    <cellStyle name="PSSpacer 7" xfId="386"/>
    <cellStyle name="PSSpacer 8" xfId="387"/>
    <cellStyle name="PSSpacer 8 2" xfId="388"/>
    <cellStyle name="PSSpacer 9" xfId="389"/>
    <cellStyle name="PSSpacer 9 2" xfId="3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14</xdr:col>
      <xdr:colOff>56457</xdr:colOff>
      <xdr:row>25</xdr:row>
      <xdr:rowOff>56674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647700"/>
          <a:ext cx="5542857" cy="38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25</xdr:row>
      <xdr:rowOff>95250</xdr:rowOff>
    </xdr:from>
    <xdr:to>
      <xdr:col>14</xdr:col>
      <xdr:colOff>323129</xdr:colOff>
      <xdr:row>48</xdr:row>
      <xdr:rowOff>151925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4495800"/>
          <a:ext cx="5771429" cy="3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psharepoint/Case%20No%202009%20-%20Potential%20Rate%20Case/Section%20V%20-%20Schedule%2010%20-%20Tax%20Workpapers/KPCo%20Rate%20Case%20-%20Sch%2010%20-%20Internal%20Version%20-%2009-30-2009%20-%20Tom%20Sy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WC\Timesheet\Timeshe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hsvcs\regsvcs\kp\Case%20Documents\2017%20Base%20Case\Adjustments\03_and_05_FGD_Expenses_and_ES_Revenue_Adjustments-2-2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  <sheetName val="3.15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L111"/>
  <sheetViews>
    <sheetView tabSelected="1" zoomScaleNormal="100" workbookViewId="0">
      <pane ySplit="8" topLeftCell="A9" activePane="bottomLeft" state="frozen"/>
      <selection activeCell="L31" sqref="L31"/>
      <selection pane="bottomLeft" activeCell="G18" sqref="G18"/>
    </sheetView>
  </sheetViews>
  <sheetFormatPr defaultColWidth="9.109375" defaultRowHeight="13.2"/>
  <cols>
    <col min="1" max="1" width="5" style="1" bestFit="1" customWidth="1"/>
    <col min="2" max="2" width="3.6640625" style="1" customWidth="1"/>
    <col min="3" max="3" width="43.5546875" style="29" bestFit="1" customWidth="1"/>
    <col min="4" max="4" width="3.6640625" style="29" customWidth="1"/>
    <col min="5" max="5" width="13.6640625" style="29" bestFit="1" customWidth="1"/>
    <col min="6" max="6" width="3.6640625" style="29" customWidth="1"/>
    <col min="7" max="7" width="13.109375" style="29" bestFit="1" customWidth="1"/>
    <col min="8" max="8" width="3.6640625" style="1" customWidth="1"/>
    <col min="9" max="9" width="13.6640625" style="5" bestFit="1" customWidth="1"/>
    <col min="10" max="10" width="3.6640625" style="1" customWidth="1"/>
    <col min="11" max="16384" width="9.109375" style="1"/>
  </cols>
  <sheetData>
    <row r="1" spans="1:12">
      <c r="C1" s="63" t="s">
        <v>0</v>
      </c>
      <c r="D1" s="63"/>
      <c r="E1" s="63"/>
      <c r="F1" s="63"/>
      <c r="G1" s="63"/>
      <c r="I1" s="2" t="s">
        <v>1</v>
      </c>
    </row>
    <row r="2" spans="1:12">
      <c r="C2" s="63" t="s">
        <v>2</v>
      </c>
      <c r="D2" s="63"/>
      <c r="E2" s="63"/>
      <c r="F2" s="63"/>
      <c r="G2" s="63"/>
      <c r="I2" s="3" t="s">
        <v>1</v>
      </c>
    </row>
    <row r="3" spans="1:12">
      <c r="B3" s="4"/>
      <c r="C3" s="64" t="s">
        <v>3</v>
      </c>
      <c r="D3" s="64"/>
      <c r="E3" s="64"/>
      <c r="F3" s="64"/>
      <c r="G3" s="64"/>
      <c r="H3" s="4"/>
      <c r="I3" s="3" t="s">
        <v>1</v>
      </c>
      <c r="J3" s="4"/>
      <c r="K3" s="4"/>
      <c r="L3" s="4"/>
    </row>
    <row r="4" spans="1:12">
      <c r="B4" s="4"/>
      <c r="C4" s="65" t="s">
        <v>27</v>
      </c>
      <c r="D4" s="64"/>
      <c r="E4" s="64"/>
      <c r="F4" s="64"/>
      <c r="G4" s="64"/>
      <c r="H4" s="4"/>
      <c r="J4" s="4"/>
      <c r="K4" s="4"/>
      <c r="L4" s="4"/>
    </row>
    <row r="5" spans="1:12">
      <c r="B5" s="4"/>
      <c r="C5" s="66" t="s">
        <v>4</v>
      </c>
      <c r="D5" s="66"/>
      <c r="E5" s="66"/>
      <c r="F5" s="66"/>
      <c r="G5" s="66"/>
      <c r="H5" s="4"/>
      <c r="I5" s="6"/>
      <c r="J5" s="4"/>
      <c r="K5" s="4"/>
      <c r="L5" s="4"/>
    </row>
    <row r="6" spans="1:12">
      <c r="B6" s="4"/>
      <c r="C6" s="7"/>
      <c r="D6" s="7"/>
      <c r="E6" s="7"/>
      <c r="F6" s="7"/>
      <c r="G6" s="7"/>
      <c r="H6" s="4"/>
      <c r="I6" s="6"/>
      <c r="J6" s="4"/>
      <c r="K6" s="4"/>
      <c r="L6" s="4"/>
    </row>
    <row r="7" spans="1:12" ht="26.4">
      <c r="A7" s="8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4"/>
      <c r="I7" s="9" t="s">
        <v>9</v>
      </c>
      <c r="J7" s="4"/>
      <c r="K7" s="4"/>
      <c r="L7" s="4"/>
    </row>
    <row r="8" spans="1:12">
      <c r="A8" s="10">
        <v>-1</v>
      </c>
      <c r="B8" s="11"/>
      <c r="C8" s="11">
        <f>+A8-1</f>
        <v>-2</v>
      </c>
      <c r="D8" s="11"/>
      <c r="E8" s="11">
        <f>+C8-1</f>
        <v>-3</v>
      </c>
      <c r="F8" s="11"/>
      <c r="G8" s="11">
        <f>+E8-1</f>
        <v>-4</v>
      </c>
      <c r="H8" s="4"/>
      <c r="I8" s="11">
        <f>+G8-1</f>
        <v>-5</v>
      </c>
      <c r="J8" s="4"/>
      <c r="K8" s="4"/>
      <c r="L8" s="4"/>
    </row>
    <row r="9" spans="1:12">
      <c r="A9" s="12"/>
      <c r="B9" s="13"/>
      <c r="C9" s="7"/>
      <c r="D9" s="7"/>
      <c r="E9" s="7"/>
      <c r="F9" s="7"/>
      <c r="G9" s="7"/>
      <c r="H9" s="4"/>
      <c r="I9" s="6"/>
      <c r="J9" s="4"/>
      <c r="K9" s="4"/>
      <c r="L9" s="4"/>
    </row>
    <row r="10" spans="1:12">
      <c r="A10" s="12">
        <v>1</v>
      </c>
      <c r="B10" s="13"/>
      <c r="C10" s="14" t="s">
        <v>10</v>
      </c>
      <c r="D10" s="15"/>
      <c r="E10" s="61">
        <v>192912.25999999963</v>
      </c>
      <c r="F10" s="15"/>
      <c r="G10" s="17">
        <f>ROUND(I10/E10,2)</f>
        <v>69.42</v>
      </c>
      <c r="H10" s="4"/>
      <c r="I10" s="62">
        <v>13392198.243438156</v>
      </c>
      <c r="J10" s="4"/>
      <c r="K10" s="4"/>
      <c r="L10" s="4"/>
    </row>
    <row r="11" spans="1:12">
      <c r="A11" s="12"/>
      <c r="B11" s="13"/>
      <c r="C11" s="15"/>
      <c r="D11" s="15"/>
      <c r="E11" s="16"/>
      <c r="F11" s="15"/>
      <c r="G11" s="17"/>
      <c r="H11" s="4"/>
      <c r="I11" s="18"/>
      <c r="J11" s="4"/>
      <c r="K11" s="4"/>
      <c r="L11" s="4"/>
    </row>
    <row r="12" spans="1:12">
      <c r="A12" s="12">
        <v>2</v>
      </c>
      <c r="B12" s="13"/>
      <c r="C12" s="14" t="s">
        <v>11</v>
      </c>
      <c r="D12" s="15"/>
      <c r="E12" s="61">
        <v>206631.18</v>
      </c>
      <c r="F12" s="15"/>
      <c r="G12" s="17">
        <f>ROUND(I12/E12,2)</f>
        <v>45.03</v>
      </c>
      <c r="H12" s="4"/>
      <c r="I12" s="62">
        <v>9305363.1805618405</v>
      </c>
      <c r="J12" s="4"/>
      <c r="K12" s="4"/>
      <c r="L12" s="4"/>
    </row>
    <row r="13" spans="1:12">
      <c r="A13" s="12"/>
      <c r="B13" s="13"/>
      <c r="C13" s="19"/>
      <c r="D13" s="19"/>
      <c r="E13" s="20" t="s">
        <v>12</v>
      </c>
      <c r="F13" s="19"/>
      <c r="G13" s="20" t="s">
        <v>12</v>
      </c>
      <c r="H13" s="4"/>
      <c r="I13" s="20" t="s">
        <v>12</v>
      </c>
      <c r="J13" s="4"/>
      <c r="K13" s="4"/>
      <c r="L13" s="4"/>
    </row>
    <row r="14" spans="1:12">
      <c r="A14" s="12">
        <v>3</v>
      </c>
      <c r="B14" s="13"/>
      <c r="C14" s="15" t="s">
        <v>13</v>
      </c>
      <c r="D14" s="15"/>
      <c r="E14" s="61">
        <f>6143/2</f>
        <v>3071.5</v>
      </c>
      <c r="F14" s="15"/>
      <c r="G14" s="15"/>
      <c r="H14" s="4"/>
      <c r="I14" s="18"/>
      <c r="J14" s="4"/>
      <c r="K14" s="4"/>
      <c r="L14" s="4"/>
    </row>
    <row r="15" spans="1:12">
      <c r="A15" s="12"/>
      <c r="B15" s="13"/>
      <c r="C15" s="15"/>
      <c r="D15" s="15"/>
      <c r="E15" s="16"/>
      <c r="F15" s="15"/>
      <c r="G15" s="15"/>
      <c r="H15" s="4"/>
      <c r="I15" s="18"/>
      <c r="J15" s="4"/>
      <c r="K15" s="4"/>
      <c r="L15" s="4"/>
    </row>
    <row r="16" spans="1:12">
      <c r="A16" s="12">
        <v>4</v>
      </c>
      <c r="B16" s="13"/>
      <c r="C16" s="15" t="s">
        <v>14</v>
      </c>
      <c r="D16" s="15"/>
      <c r="E16" s="61">
        <f>9524/2</f>
        <v>4762</v>
      </c>
      <c r="F16" s="15"/>
      <c r="G16" s="15"/>
      <c r="H16" s="4"/>
      <c r="I16" s="18"/>
      <c r="J16" s="4"/>
      <c r="K16" s="4"/>
      <c r="L16" s="4"/>
    </row>
    <row r="17" spans="1:12">
      <c r="A17" s="12"/>
      <c r="B17" s="13"/>
      <c r="C17" s="19"/>
      <c r="D17" s="19"/>
      <c r="E17" s="19"/>
      <c r="F17" s="19"/>
      <c r="G17" s="19"/>
      <c r="H17" s="4"/>
      <c r="I17" s="20"/>
      <c r="J17" s="4"/>
      <c r="K17" s="4"/>
      <c r="L17" s="4"/>
    </row>
    <row r="18" spans="1:12">
      <c r="A18" s="12">
        <v>5</v>
      </c>
      <c r="B18" s="12"/>
      <c r="C18" s="21" t="s">
        <v>15</v>
      </c>
      <c r="D18" s="21"/>
      <c r="E18" s="16">
        <f>E10/E14</f>
        <v>62.807182158554333</v>
      </c>
      <c r="F18" s="21"/>
      <c r="G18" s="21"/>
      <c r="I18" s="23"/>
    </row>
    <row r="19" spans="1:12">
      <c r="A19" s="12"/>
      <c r="B19" s="12"/>
      <c r="C19" s="21"/>
      <c r="D19" s="21"/>
      <c r="E19" s="16"/>
      <c r="F19" s="21"/>
      <c r="G19" s="21"/>
      <c r="I19" s="23"/>
    </row>
    <row r="20" spans="1:12" ht="12.75" customHeight="1">
      <c r="A20" s="12">
        <v>6</v>
      </c>
      <c r="B20" s="12"/>
      <c r="C20" s="21" t="s">
        <v>16</v>
      </c>
      <c r="D20" s="21"/>
      <c r="E20" s="16">
        <f>E12/E16</f>
        <v>43.391679966400673</v>
      </c>
      <c r="F20" s="21"/>
      <c r="G20" s="21"/>
      <c r="I20" s="23"/>
    </row>
    <row r="21" spans="1:12">
      <c r="A21" s="12"/>
      <c r="B21" s="12"/>
      <c r="C21" s="24"/>
      <c r="D21" s="24"/>
      <c r="E21" s="19"/>
      <c r="F21" s="24"/>
      <c r="G21" s="24"/>
      <c r="I21" s="25"/>
    </row>
    <row r="22" spans="1:12">
      <c r="A22" s="12">
        <v>7</v>
      </c>
      <c r="B22" s="12"/>
      <c r="C22" s="1" t="s">
        <v>17</v>
      </c>
      <c r="D22" s="1"/>
      <c r="E22" s="61">
        <v>30</v>
      </c>
      <c r="F22" s="1"/>
      <c r="G22" s="1"/>
      <c r="I22" s="26"/>
      <c r="L22" s="4"/>
    </row>
    <row r="23" spans="1:12">
      <c r="A23" s="12"/>
      <c r="B23" s="12"/>
      <c r="C23" s="1"/>
      <c r="D23" s="1"/>
      <c r="E23" s="16"/>
      <c r="F23" s="1"/>
      <c r="G23" s="1"/>
      <c r="I23" s="26"/>
    </row>
    <row r="24" spans="1:12">
      <c r="A24" s="12">
        <v>8</v>
      </c>
      <c r="B24" s="12"/>
      <c r="C24" s="1" t="s">
        <v>18</v>
      </c>
      <c r="D24" s="1"/>
      <c r="E24" s="61">
        <v>15</v>
      </c>
      <c r="F24" s="1"/>
      <c r="G24" s="1"/>
      <c r="I24" s="26"/>
      <c r="L24" s="4"/>
    </row>
    <row r="25" spans="1:12">
      <c r="A25" s="12"/>
      <c r="B25" s="12"/>
      <c r="C25" s="24"/>
      <c r="D25" s="24"/>
      <c r="E25" s="20" t="s">
        <v>12</v>
      </c>
      <c r="F25" s="24"/>
      <c r="G25" s="24"/>
      <c r="I25" s="25"/>
    </row>
    <row r="26" spans="1:12">
      <c r="A26" s="12">
        <v>9</v>
      </c>
      <c r="B26" s="12"/>
      <c r="C26" s="24" t="s">
        <v>19</v>
      </c>
      <c r="D26" s="24"/>
      <c r="E26" s="22">
        <f>ROUND(E14*E22,0)</f>
        <v>92145</v>
      </c>
      <c r="F26" s="24"/>
      <c r="G26" s="27">
        <f>G10</f>
        <v>69.42</v>
      </c>
      <c r="I26" s="28">
        <f>ROUND(E26*G26,0)</f>
        <v>6396706</v>
      </c>
    </row>
    <row r="27" spans="1:12">
      <c r="A27" s="12"/>
      <c r="B27" s="12"/>
      <c r="C27" s="24"/>
      <c r="D27" s="24"/>
      <c r="E27" s="22"/>
      <c r="F27" s="24"/>
      <c r="G27" s="27"/>
      <c r="I27" s="28"/>
    </row>
    <row r="28" spans="1:12">
      <c r="A28" s="12">
        <v>10</v>
      </c>
      <c r="B28" s="12"/>
      <c r="C28" s="24" t="s">
        <v>20</v>
      </c>
      <c r="D28" s="24"/>
      <c r="E28" s="22">
        <f>ROUND(E16*E24,0)</f>
        <v>71430</v>
      </c>
      <c r="F28" s="24"/>
      <c r="G28" s="27">
        <f>G12</f>
        <v>45.03</v>
      </c>
      <c r="I28" s="28">
        <f>ROUND(E28*G28,0)</f>
        <v>3216493</v>
      </c>
    </row>
    <row r="29" spans="1:12">
      <c r="E29" s="25" t="s">
        <v>12</v>
      </c>
      <c r="G29" s="25" t="s">
        <v>12</v>
      </c>
      <c r="I29" s="25" t="s">
        <v>12</v>
      </c>
    </row>
    <row r="30" spans="1:12">
      <c r="A30" s="12">
        <v>11</v>
      </c>
      <c r="C30" s="24" t="s">
        <v>21</v>
      </c>
      <c r="E30" s="30">
        <f>E26-E10</f>
        <v>-100767.25999999963</v>
      </c>
      <c r="G30" s="25"/>
      <c r="I30" s="28">
        <f>I26-I10</f>
        <v>-6995492.2434381563</v>
      </c>
    </row>
    <row r="31" spans="1:12">
      <c r="A31" s="12"/>
      <c r="C31" s="24"/>
      <c r="E31" s="30"/>
      <c r="G31" s="25"/>
      <c r="I31" s="28"/>
    </row>
    <row r="32" spans="1:12">
      <c r="A32" s="12">
        <v>12</v>
      </c>
      <c r="C32" s="24" t="s">
        <v>22</v>
      </c>
      <c r="E32" s="30">
        <f>E28-E12</f>
        <v>-135201.18</v>
      </c>
      <c r="G32" s="25"/>
      <c r="I32" s="28">
        <f>I28-I12</f>
        <v>-6088870.1805618405</v>
      </c>
    </row>
    <row r="33" spans="1:9">
      <c r="A33" s="12"/>
      <c r="B33" s="12"/>
      <c r="C33" s="21"/>
      <c r="D33" s="21"/>
      <c r="E33" s="25" t="s">
        <v>12</v>
      </c>
      <c r="F33" s="21"/>
      <c r="I33" s="25" t="s">
        <v>12</v>
      </c>
    </row>
    <row r="34" spans="1:9">
      <c r="A34" s="12">
        <v>13</v>
      </c>
      <c r="B34" s="12"/>
      <c r="C34" s="31" t="s">
        <v>23</v>
      </c>
      <c r="D34" s="24"/>
      <c r="E34" s="26">
        <f>E30+E32</f>
        <v>-235968.43999999962</v>
      </c>
      <c r="F34" s="24"/>
      <c r="G34" s="24"/>
      <c r="I34" s="23">
        <f>I30+I32</f>
        <v>-13084362.423999997</v>
      </c>
    </row>
    <row r="35" spans="1:9">
      <c r="A35" s="12"/>
      <c r="B35" s="12"/>
      <c r="C35" s="1"/>
      <c r="D35" s="1"/>
      <c r="E35" s="25" t="s">
        <v>24</v>
      </c>
      <c r="F35" s="1"/>
      <c r="G35" s="1"/>
      <c r="I35" s="32"/>
    </row>
    <row r="36" spans="1:9">
      <c r="A36" s="12">
        <f>+A34+1</f>
        <v>14</v>
      </c>
      <c r="B36" s="12"/>
      <c r="C36" s="24" t="s">
        <v>25</v>
      </c>
      <c r="D36" s="24"/>
      <c r="E36" s="24"/>
      <c r="F36" s="24"/>
      <c r="G36" s="24"/>
      <c r="I36" s="33">
        <v>0.98499999999999999</v>
      </c>
    </row>
    <row r="37" spans="1:9">
      <c r="B37" s="12"/>
      <c r="C37" s="24"/>
      <c r="D37" s="24"/>
      <c r="E37" s="24"/>
      <c r="F37" s="24"/>
      <c r="G37" s="24"/>
      <c r="I37" s="25" t="s">
        <v>12</v>
      </c>
    </row>
    <row r="38" spans="1:9">
      <c r="A38" s="12">
        <f>A36+1</f>
        <v>15</v>
      </c>
      <c r="B38" s="12"/>
      <c r="C38" s="24" t="s">
        <v>26</v>
      </c>
      <c r="D38" s="24"/>
      <c r="E38" s="24"/>
      <c r="F38" s="24"/>
      <c r="G38" s="24"/>
      <c r="I38" s="28">
        <f>ROUND(I34*I36,0)</f>
        <v>-12888097</v>
      </c>
    </row>
    <row r="39" spans="1:9">
      <c r="A39" s="12"/>
      <c r="B39" s="12"/>
      <c r="C39" s="24"/>
      <c r="D39" s="24"/>
      <c r="E39" s="24"/>
      <c r="F39" s="24"/>
      <c r="G39" s="24"/>
      <c r="I39" s="25" t="s">
        <v>24</v>
      </c>
    </row>
    <row r="40" spans="1:9">
      <c r="A40" s="12"/>
      <c r="B40" s="12"/>
      <c r="C40" s="24"/>
      <c r="D40" s="24"/>
      <c r="E40" s="24"/>
      <c r="F40" s="24"/>
      <c r="G40" s="24"/>
      <c r="I40" s="25"/>
    </row>
    <row r="41" spans="1:9">
      <c r="A41" s="12"/>
      <c r="B41" s="12"/>
      <c r="C41" s="24"/>
      <c r="D41" s="24"/>
      <c r="E41" s="24"/>
      <c r="F41" s="24"/>
      <c r="G41" s="24"/>
      <c r="I41" s="34"/>
    </row>
    <row r="42" spans="1:9">
      <c r="A42" s="12"/>
      <c r="B42" s="12"/>
      <c r="C42" s="24"/>
      <c r="D42" s="24"/>
      <c r="E42" s="24"/>
      <c r="F42" s="24"/>
      <c r="G42" s="24"/>
      <c r="I42" s="34"/>
    </row>
    <row r="43" spans="1:9">
      <c r="A43" s="12"/>
      <c r="B43" s="12"/>
      <c r="C43" s="29" t="s">
        <v>43</v>
      </c>
      <c r="I43" s="25"/>
    </row>
    <row r="44" spans="1:9">
      <c r="A44" s="12"/>
      <c r="B44" s="12"/>
      <c r="C44" s="12"/>
      <c r="D44" s="12"/>
      <c r="E44" s="12"/>
      <c r="F44" s="12"/>
      <c r="G44" s="12"/>
    </row>
    <row r="45" spans="1:9">
      <c r="A45" s="12"/>
      <c r="B45" s="12"/>
      <c r="I45" s="25"/>
    </row>
    <row r="46" spans="1:9">
      <c r="C46" s="24"/>
      <c r="D46" s="24"/>
      <c r="E46" s="24"/>
      <c r="F46" s="24"/>
      <c r="G46" s="24"/>
    </row>
    <row r="47" spans="1:9">
      <c r="A47" s="12"/>
      <c r="B47" s="12"/>
      <c r="C47" s="24"/>
      <c r="D47" s="24"/>
      <c r="E47" s="24"/>
      <c r="F47" s="24"/>
      <c r="G47" s="24"/>
      <c r="I47" s="23"/>
    </row>
    <row r="48" spans="1:9">
      <c r="A48" s="12"/>
      <c r="B48" s="12"/>
      <c r="C48" s="24"/>
      <c r="D48" s="24"/>
      <c r="E48" s="24"/>
      <c r="F48" s="24"/>
      <c r="G48" s="24"/>
      <c r="I48" s="23"/>
    </row>
    <row r="49" spans="1:9">
      <c r="A49" s="12"/>
      <c r="B49" s="12"/>
      <c r="C49" s="1"/>
      <c r="D49" s="24"/>
      <c r="E49" s="24"/>
      <c r="F49" s="24"/>
      <c r="G49" s="24"/>
      <c r="I49" s="35"/>
    </row>
    <row r="50" spans="1:9">
      <c r="C50" s="24"/>
      <c r="D50" s="24"/>
      <c r="E50" s="24"/>
      <c r="F50" s="24"/>
      <c r="G50" s="24"/>
      <c r="I50" s="25"/>
    </row>
    <row r="51" spans="1:9">
      <c r="A51" s="12"/>
      <c r="B51" s="12"/>
      <c r="C51" s="24"/>
      <c r="D51" s="24"/>
      <c r="E51" s="24"/>
      <c r="F51" s="24"/>
      <c r="G51" s="24"/>
      <c r="I51" s="23"/>
    </row>
    <row r="52" spans="1:9">
      <c r="C52" s="24"/>
      <c r="D52" s="24"/>
      <c r="E52" s="24"/>
      <c r="F52" s="24"/>
      <c r="G52" s="24"/>
      <c r="I52" s="23"/>
    </row>
    <row r="53" spans="1:9">
      <c r="A53" s="12"/>
      <c r="B53" s="12"/>
      <c r="C53" s="24"/>
      <c r="D53" s="24"/>
      <c r="E53" s="24"/>
      <c r="F53" s="24"/>
      <c r="G53" s="24"/>
      <c r="I53" s="32"/>
    </row>
    <row r="54" spans="1:9">
      <c r="C54" s="24"/>
      <c r="D54" s="24"/>
      <c r="E54" s="24"/>
      <c r="F54" s="24"/>
      <c r="G54" s="24"/>
      <c r="I54" s="25"/>
    </row>
    <row r="55" spans="1:9">
      <c r="A55" s="12"/>
      <c r="B55" s="12"/>
      <c r="C55" s="24"/>
      <c r="D55" s="24"/>
      <c r="E55" s="24"/>
      <c r="F55" s="24"/>
      <c r="G55" s="24"/>
      <c r="I55" s="23"/>
    </row>
    <row r="56" spans="1:9">
      <c r="C56" s="24"/>
      <c r="D56" s="24"/>
      <c r="E56" s="24"/>
      <c r="F56" s="24"/>
      <c r="G56" s="24"/>
      <c r="I56" s="25"/>
    </row>
    <row r="57" spans="1:9">
      <c r="A57" s="12"/>
      <c r="B57" s="12"/>
      <c r="C57" s="24"/>
      <c r="D57" s="24"/>
      <c r="E57" s="24"/>
      <c r="F57" s="24"/>
      <c r="G57" s="24"/>
      <c r="I57" s="23"/>
    </row>
    <row r="58" spans="1:9">
      <c r="C58" s="24"/>
      <c r="D58" s="24"/>
      <c r="E58" s="24"/>
      <c r="F58" s="24"/>
      <c r="G58" s="24"/>
      <c r="I58" s="25"/>
    </row>
    <row r="59" spans="1:9">
      <c r="A59" s="12"/>
      <c r="B59" s="12"/>
      <c r="C59" s="24"/>
      <c r="D59" s="24"/>
      <c r="E59" s="24"/>
      <c r="F59" s="24"/>
      <c r="G59" s="24"/>
      <c r="I59" s="23"/>
    </row>
    <row r="60" spans="1:9">
      <c r="C60" s="24"/>
      <c r="D60" s="24"/>
      <c r="E60" s="24"/>
      <c r="F60" s="24"/>
      <c r="G60" s="24"/>
      <c r="I60" s="23"/>
    </row>
    <row r="61" spans="1:9">
      <c r="A61" s="12"/>
      <c r="B61" s="12"/>
      <c r="C61" s="24"/>
      <c r="D61" s="24"/>
      <c r="E61" s="24"/>
      <c r="F61" s="24"/>
      <c r="G61" s="24"/>
      <c r="I61" s="32"/>
    </row>
    <row r="62" spans="1:9">
      <c r="C62" s="24"/>
      <c r="D62" s="24"/>
      <c r="E62" s="24"/>
      <c r="F62" s="24"/>
      <c r="G62" s="24"/>
      <c r="I62" s="25"/>
    </row>
    <row r="63" spans="1:9">
      <c r="A63" s="12"/>
      <c r="B63" s="12"/>
      <c r="C63" s="24"/>
      <c r="D63" s="24"/>
      <c r="E63" s="24"/>
      <c r="F63" s="24"/>
      <c r="G63" s="24"/>
      <c r="I63" s="23"/>
    </row>
    <row r="64" spans="1:9">
      <c r="C64" s="24"/>
      <c r="D64" s="24"/>
      <c r="E64" s="24"/>
      <c r="F64" s="24"/>
      <c r="G64" s="24"/>
      <c r="I64" s="25"/>
    </row>
    <row r="65" spans="3:9">
      <c r="C65" s="24"/>
      <c r="D65" s="24"/>
      <c r="E65" s="24"/>
      <c r="F65" s="24"/>
      <c r="G65" s="24"/>
      <c r="I65" s="23"/>
    </row>
    <row r="66" spans="3:9">
      <c r="C66" s="24"/>
      <c r="D66" s="24"/>
      <c r="E66" s="24"/>
      <c r="F66" s="24"/>
      <c r="G66" s="24"/>
      <c r="I66" s="23"/>
    </row>
    <row r="67" spans="3:9">
      <c r="C67" s="24"/>
      <c r="D67" s="24"/>
      <c r="E67" s="24"/>
      <c r="F67" s="24"/>
      <c r="G67" s="24"/>
      <c r="I67" s="23"/>
    </row>
    <row r="68" spans="3:9">
      <c r="C68" s="24"/>
      <c r="D68" s="24"/>
      <c r="E68" s="24"/>
      <c r="F68" s="24"/>
      <c r="G68" s="24"/>
      <c r="I68" s="23"/>
    </row>
    <row r="69" spans="3:9">
      <c r="C69" s="24"/>
      <c r="D69" s="24"/>
      <c r="E69" s="24"/>
      <c r="F69" s="24"/>
      <c r="G69" s="24"/>
      <c r="I69" s="23"/>
    </row>
    <row r="70" spans="3:9">
      <c r="C70" s="24"/>
      <c r="D70" s="24"/>
      <c r="E70" s="24"/>
      <c r="F70" s="24"/>
      <c r="G70" s="24"/>
      <c r="I70" s="23"/>
    </row>
    <row r="71" spans="3:9">
      <c r="C71" s="24"/>
      <c r="D71" s="24"/>
      <c r="E71" s="24"/>
      <c r="F71" s="24"/>
      <c r="G71" s="24"/>
      <c r="I71" s="23"/>
    </row>
    <row r="72" spans="3:9">
      <c r="C72" s="24"/>
      <c r="D72" s="24"/>
      <c r="E72" s="24"/>
      <c r="F72" s="24"/>
      <c r="G72" s="24"/>
      <c r="I72" s="23"/>
    </row>
    <row r="73" spans="3:9">
      <c r="C73" s="24"/>
      <c r="D73" s="24"/>
      <c r="E73" s="24"/>
      <c r="F73" s="24"/>
      <c r="G73" s="24"/>
      <c r="I73" s="23"/>
    </row>
    <row r="74" spans="3:9">
      <c r="C74" s="24"/>
      <c r="D74" s="24"/>
      <c r="E74" s="24"/>
      <c r="F74" s="24"/>
      <c r="G74" s="24"/>
      <c r="I74" s="23"/>
    </row>
    <row r="75" spans="3:9">
      <c r="C75" s="24"/>
      <c r="D75" s="24"/>
      <c r="E75" s="24"/>
      <c r="F75" s="24"/>
      <c r="G75" s="24"/>
      <c r="I75" s="23"/>
    </row>
    <row r="76" spans="3:9">
      <c r="C76" s="24"/>
      <c r="D76" s="24"/>
      <c r="E76" s="24"/>
      <c r="F76" s="24"/>
      <c r="G76" s="24"/>
      <c r="I76" s="23"/>
    </row>
    <row r="77" spans="3:9">
      <c r="C77" s="24"/>
      <c r="D77" s="24"/>
      <c r="E77" s="24"/>
      <c r="F77" s="24"/>
      <c r="G77" s="24"/>
      <c r="I77" s="23"/>
    </row>
    <row r="78" spans="3:9">
      <c r="C78" s="24"/>
      <c r="D78" s="24"/>
      <c r="E78" s="24"/>
      <c r="F78" s="24"/>
      <c r="G78" s="24"/>
      <c r="I78" s="23"/>
    </row>
    <row r="79" spans="3:9">
      <c r="C79" s="24"/>
      <c r="D79" s="24"/>
      <c r="E79" s="24"/>
      <c r="F79" s="24"/>
      <c r="G79" s="24"/>
      <c r="I79" s="23"/>
    </row>
    <row r="80" spans="3:9">
      <c r="C80" s="24"/>
      <c r="D80" s="24"/>
      <c r="E80" s="24"/>
      <c r="F80" s="24"/>
      <c r="G80" s="24"/>
      <c r="I80" s="23"/>
    </row>
    <row r="81" spans="3:9">
      <c r="C81" s="24"/>
      <c r="D81" s="24"/>
      <c r="E81" s="24"/>
      <c r="F81" s="24"/>
      <c r="G81" s="24"/>
      <c r="I81" s="23"/>
    </row>
    <row r="82" spans="3:9">
      <c r="C82" s="24"/>
      <c r="D82" s="24"/>
      <c r="E82" s="24"/>
      <c r="F82" s="24"/>
      <c r="G82" s="24"/>
      <c r="I82" s="23"/>
    </row>
    <row r="83" spans="3:9">
      <c r="C83" s="24"/>
      <c r="D83" s="24"/>
      <c r="E83" s="24"/>
      <c r="F83" s="24"/>
      <c r="G83" s="24"/>
      <c r="I83" s="23"/>
    </row>
    <row r="84" spans="3:9">
      <c r="C84" s="24"/>
      <c r="D84" s="24"/>
      <c r="E84" s="24"/>
      <c r="F84" s="24"/>
      <c r="G84" s="24"/>
      <c r="I84" s="23"/>
    </row>
    <row r="85" spans="3:9">
      <c r="C85" s="24"/>
      <c r="D85" s="24"/>
      <c r="E85" s="24"/>
      <c r="F85" s="24"/>
      <c r="G85" s="24"/>
      <c r="I85" s="23"/>
    </row>
    <row r="86" spans="3:9">
      <c r="C86" s="24"/>
      <c r="D86" s="24"/>
      <c r="E86" s="24"/>
      <c r="F86" s="24"/>
      <c r="G86" s="24"/>
      <c r="I86" s="23"/>
    </row>
    <row r="87" spans="3:9">
      <c r="C87" s="24"/>
      <c r="D87" s="24"/>
      <c r="E87" s="24"/>
      <c r="F87" s="24"/>
      <c r="G87" s="24"/>
      <c r="I87" s="23"/>
    </row>
    <row r="88" spans="3:9">
      <c r="C88" s="24"/>
      <c r="D88" s="24"/>
      <c r="E88" s="24"/>
      <c r="F88" s="24"/>
      <c r="G88" s="24"/>
      <c r="I88" s="23"/>
    </row>
    <row r="89" spans="3:9">
      <c r="C89" s="24"/>
      <c r="D89" s="24"/>
      <c r="E89" s="24"/>
      <c r="F89" s="24"/>
      <c r="G89" s="24"/>
      <c r="I89" s="23"/>
    </row>
    <row r="90" spans="3:9">
      <c r="C90" s="24"/>
      <c r="D90" s="24"/>
      <c r="E90" s="24"/>
      <c r="F90" s="24"/>
      <c r="G90" s="24"/>
      <c r="I90" s="23"/>
    </row>
    <row r="91" spans="3:9">
      <c r="C91" s="24"/>
      <c r="D91" s="24"/>
      <c r="E91" s="24"/>
      <c r="F91" s="24"/>
      <c r="G91" s="24"/>
      <c r="I91" s="23"/>
    </row>
    <row r="92" spans="3:9">
      <c r="C92" s="24"/>
      <c r="D92" s="24"/>
      <c r="E92" s="24"/>
      <c r="F92" s="24"/>
      <c r="G92" s="24"/>
      <c r="I92" s="23"/>
    </row>
    <row r="93" spans="3:9">
      <c r="C93" s="24"/>
      <c r="D93" s="24"/>
      <c r="E93" s="24"/>
      <c r="F93" s="24"/>
      <c r="G93" s="24"/>
      <c r="I93" s="23"/>
    </row>
    <row r="94" spans="3:9">
      <c r="C94" s="24"/>
      <c r="D94" s="24"/>
      <c r="E94" s="24"/>
      <c r="F94" s="24"/>
      <c r="G94" s="24"/>
      <c r="I94" s="23"/>
    </row>
    <row r="95" spans="3:9">
      <c r="C95" s="24"/>
      <c r="D95" s="24"/>
      <c r="E95" s="24"/>
      <c r="F95" s="24"/>
      <c r="G95" s="24"/>
      <c r="I95" s="23"/>
    </row>
    <row r="96" spans="3:9">
      <c r="C96" s="24"/>
      <c r="D96" s="24"/>
      <c r="E96" s="24"/>
      <c r="F96" s="24"/>
      <c r="G96" s="24"/>
      <c r="I96" s="23"/>
    </row>
    <row r="97" spans="3:9">
      <c r="C97" s="24"/>
      <c r="D97" s="24"/>
      <c r="E97" s="24"/>
      <c r="F97" s="24"/>
      <c r="G97" s="24"/>
      <c r="I97" s="23"/>
    </row>
    <row r="98" spans="3:9">
      <c r="C98" s="24"/>
      <c r="D98" s="24"/>
      <c r="E98" s="24"/>
      <c r="F98" s="24"/>
      <c r="G98" s="24"/>
      <c r="I98" s="23"/>
    </row>
    <row r="99" spans="3:9">
      <c r="C99" s="24"/>
      <c r="D99" s="24"/>
      <c r="E99" s="24"/>
      <c r="F99" s="24"/>
      <c r="G99" s="24"/>
      <c r="I99" s="23"/>
    </row>
    <row r="100" spans="3:9">
      <c r="C100" s="24"/>
      <c r="D100" s="24"/>
      <c r="E100" s="24"/>
      <c r="F100" s="24"/>
      <c r="G100" s="24"/>
      <c r="I100" s="23"/>
    </row>
    <row r="101" spans="3:9">
      <c r="C101" s="24"/>
      <c r="D101" s="24"/>
      <c r="E101" s="24"/>
      <c r="F101" s="24"/>
      <c r="G101" s="24"/>
      <c r="I101" s="23"/>
    </row>
    <row r="102" spans="3:9">
      <c r="C102" s="24"/>
      <c r="D102" s="24"/>
      <c r="E102" s="24"/>
      <c r="F102" s="24"/>
      <c r="G102" s="24"/>
      <c r="I102" s="23"/>
    </row>
    <row r="103" spans="3:9">
      <c r="C103" s="24"/>
      <c r="D103" s="24"/>
      <c r="E103" s="24"/>
      <c r="F103" s="24"/>
      <c r="G103" s="24"/>
      <c r="I103" s="23"/>
    </row>
    <row r="104" spans="3:9">
      <c r="C104" s="24"/>
      <c r="D104" s="24"/>
      <c r="E104" s="24"/>
      <c r="F104" s="24"/>
      <c r="G104" s="24"/>
      <c r="I104" s="23"/>
    </row>
    <row r="105" spans="3:9">
      <c r="C105" s="24"/>
      <c r="D105" s="24"/>
      <c r="E105" s="24"/>
      <c r="F105" s="24"/>
      <c r="G105" s="24"/>
      <c r="I105" s="23"/>
    </row>
    <row r="106" spans="3:9">
      <c r="C106" s="24"/>
      <c r="D106" s="24"/>
      <c r="E106" s="24"/>
      <c r="F106" s="24"/>
      <c r="G106" s="24"/>
      <c r="I106" s="23"/>
    </row>
    <row r="107" spans="3:9">
      <c r="C107" s="24"/>
      <c r="D107" s="24"/>
      <c r="E107" s="24"/>
      <c r="F107" s="24"/>
      <c r="G107" s="24"/>
      <c r="I107" s="23"/>
    </row>
    <row r="108" spans="3:9">
      <c r="C108" s="24"/>
      <c r="D108" s="24"/>
      <c r="E108" s="24"/>
      <c r="F108" s="24"/>
      <c r="G108" s="24"/>
      <c r="I108" s="23"/>
    </row>
    <row r="109" spans="3:9">
      <c r="C109" s="24"/>
      <c r="D109" s="24"/>
      <c r="E109" s="24"/>
      <c r="F109" s="24"/>
      <c r="G109" s="24"/>
      <c r="I109" s="23"/>
    </row>
    <row r="110" spans="3:9">
      <c r="C110" s="24"/>
      <c r="D110" s="24"/>
      <c r="E110" s="24"/>
      <c r="F110" s="24"/>
      <c r="G110" s="24"/>
      <c r="I110" s="23"/>
    </row>
    <row r="111" spans="3:9">
      <c r="I111" s="23"/>
    </row>
  </sheetData>
  <mergeCells count="5">
    <mergeCell ref="C1:G1"/>
    <mergeCell ref="C2:G2"/>
    <mergeCell ref="C3:G3"/>
    <mergeCell ref="C4:G4"/>
    <mergeCell ref="C5:G5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30"/>
  <sheetViews>
    <sheetView workbookViewId="0"/>
  </sheetViews>
  <sheetFormatPr defaultColWidth="9.109375" defaultRowHeight="13.8"/>
  <cols>
    <col min="1" max="1" width="9.6640625" style="36" customWidth="1"/>
    <col min="2" max="2" width="14" style="36" bestFit="1" customWidth="1"/>
    <col min="3" max="3" width="25.44140625" style="36" customWidth="1"/>
    <col min="4" max="4" width="20" style="36" customWidth="1"/>
    <col min="5" max="16384" width="9.109375" style="36"/>
  </cols>
  <sheetData>
    <row r="1" spans="1:4">
      <c r="A1" s="60" t="s">
        <v>42</v>
      </c>
    </row>
    <row r="3" spans="1:4" ht="27.6">
      <c r="B3" s="59" t="s">
        <v>36</v>
      </c>
      <c r="C3" s="59" t="s">
        <v>41</v>
      </c>
      <c r="D3" s="58" t="s">
        <v>40</v>
      </c>
    </row>
    <row r="4" spans="1:4">
      <c r="B4" s="57" t="s">
        <v>35</v>
      </c>
      <c r="C4" s="56" t="s">
        <v>39</v>
      </c>
      <c r="D4" s="49">
        <v>21443205.879999999</v>
      </c>
    </row>
    <row r="5" spans="1:4">
      <c r="B5" s="57" t="s">
        <v>34</v>
      </c>
      <c r="C5" s="56" t="s">
        <v>38</v>
      </c>
      <c r="D5" s="49">
        <v>86309.98</v>
      </c>
    </row>
    <row r="6" spans="1:4">
      <c r="B6" s="57" t="s">
        <v>33</v>
      </c>
      <c r="C6" s="56" t="s">
        <v>37</v>
      </c>
      <c r="D6" s="49">
        <v>1168045.574</v>
      </c>
    </row>
    <row r="7" spans="1:4" ht="14.4" thickBot="1">
      <c r="C7" s="55" t="s">
        <v>32</v>
      </c>
      <c r="D7" s="52">
        <v>22697561.434</v>
      </c>
    </row>
    <row r="8" spans="1:4" ht="14.4" thickTop="1"/>
    <row r="10" spans="1:4" ht="15" customHeight="1">
      <c r="B10" s="67" t="s">
        <v>10</v>
      </c>
      <c r="C10" s="67"/>
      <c r="D10" s="67"/>
    </row>
    <row r="11" spans="1:4">
      <c r="B11" s="53" t="s">
        <v>7</v>
      </c>
      <c r="C11" s="53" t="s">
        <v>9</v>
      </c>
      <c r="D11" s="54" t="s">
        <v>36</v>
      </c>
    </row>
    <row r="12" spans="1:4" ht="15" customHeight="1">
      <c r="B12" s="50">
        <v>189655.27999999962</v>
      </c>
      <c r="C12" s="49">
        <v>12741918.770000003</v>
      </c>
      <c r="D12" s="48" t="s">
        <v>35</v>
      </c>
    </row>
    <row r="13" spans="1:4">
      <c r="A13" s="51"/>
      <c r="B13" s="41">
        <v>3256.98</v>
      </c>
      <c r="C13" s="47">
        <v>86309.98</v>
      </c>
      <c r="D13" s="48" t="s">
        <v>34</v>
      </c>
    </row>
    <row r="14" spans="1:4">
      <c r="C14" s="47">
        <v>563969.49343815295</v>
      </c>
      <c r="D14" s="46" t="s">
        <v>33</v>
      </c>
    </row>
    <row r="15" spans="1:4" ht="15" customHeight="1" thickBot="1">
      <c r="B15" s="45">
        <v>192912.25999999963</v>
      </c>
      <c r="C15" s="52">
        <v>13392198.243438156</v>
      </c>
      <c r="D15" s="43" t="s">
        <v>32</v>
      </c>
    </row>
    <row r="16" spans="1:4" ht="14.4" thickTop="1">
      <c r="A16" s="51"/>
      <c r="D16" s="43"/>
    </row>
    <row r="17" spans="2:4" ht="15" customHeight="1">
      <c r="B17" s="68" t="s">
        <v>11</v>
      </c>
      <c r="C17" s="68"/>
      <c r="D17" s="68"/>
    </row>
    <row r="18" spans="2:4" ht="15" customHeight="1">
      <c r="B18" s="50">
        <v>206631.18</v>
      </c>
      <c r="C18" s="49">
        <v>8701287.099999994</v>
      </c>
      <c r="D18" s="48" t="s">
        <v>35</v>
      </c>
    </row>
    <row r="19" spans="2:4">
      <c r="B19" s="41">
        <v>0</v>
      </c>
      <c r="C19" s="41">
        <v>0</v>
      </c>
      <c r="D19" s="48" t="s">
        <v>34</v>
      </c>
    </row>
    <row r="20" spans="2:4">
      <c r="B20" s="41">
        <v>0</v>
      </c>
      <c r="C20" s="47">
        <v>604076.08056184719</v>
      </c>
      <c r="D20" s="46" t="s">
        <v>33</v>
      </c>
    </row>
    <row r="21" spans="2:4" ht="14.4" thickBot="1">
      <c r="B21" s="45">
        <v>206631.18</v>
      </c>
      <c r="C21" s="44">
        <v>9305363.1805618405</v>
      </c>
      <c r="D21" s="43" t="s">
        <v>32</v>
      </c>
    </row>
    <row r="22" spans="2:4" ht="14.4" thickTop="1"/>
    <row r="26" spans="2:4">
      <c r="B26" s="42" t="s">
        <v>7</v>
      </c>
      <c r="C26" s="42" t="s">
        <v>31</v>
      </c>
      <c r="D26" s="42" t="s">
        <v>30</v>
      </c>
    </row>
    <row r="27" spans="2:4">
      <c r="B27" s="41">
        <f>B15</f>
        <v>192912.25999999963</v>
      </c>
      <c r="C27" s="36" t="s">
        <v>29</v>
      </c>
      <c r="D27" s="39">
        <f>B27/B29</f>
        <v>0.4828317541642026</v>
      </c>
    </row>
    <row r="28" spans="2:4">
      <c r="B28" s="41">
        <f>B21</f>
        <v>206631.18</v>
      </c>
      <c r="C28" s="40" t="s">
        <v>28</v>
      </c>
      <c r="D28" s="39">
        <f>B28/B29</f>
        <v>0.51716824583579746</v>
      </c>
    </row>
    <row r="29" spans="2:4" ht="14.4" thickBot="1">
      <c r="B29" s="38">
        <f>SUM(B27:B28)</f>
        <v>399543.43999999959</v>
      </c>
      <c r="D29" s="37">
        <f>SUM(D27:D28)</f>
        <v>1</v>
      </c>
    </row>
    <row r="30" spans="2:4" ht="14.4" thickTop="1"/>
  </sheetData>
  <mergeCells count="2">
    <mergeCell ref="B10:D10"/>
    <mergeCell ref="B17:D17"/>
  </mergeCells>
  <pageMargins left="0.7" right="0.7" top="0.75" bottom="0.75" header="0.3" footer="0.3"/>
  <pageSetup orientation="portrait" horizontalDpi="300" verticalDpi="0" r:id="rId1"/>
  <ignoredErrors>
    <ignoredError sqref="D12:D14 D18:D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BE4DF6F1-0FB8-4248-B5CB-F7B7FFD20C8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0B3C4AA-33A4-4CAF-AC4E-B3A10968B122}"/>
</file>

<file path=customXml/itemProps3.xml><?xml version="1.0" encoding="utf-8"?>
<ds:datastoreItem xmlns:ds="http://schemas.openxmlformats.org/officeDocument/2006/customXml" ds:itemID="{23A29925-B08E-4D55-8464-4E597B915F7C}"/>
</file>

<file path=customXml/itemProps4.xml><?xml version="1.0" encoding="utf-8"?>
<ds:datastoreItem xmlns:ds="http://schemas.openxmlformats.org/officeDocument/2006/customXml" ds:itemID="{FCB85D74-2CB8-4D25-8564-7453F33BB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W51 Mar 2020</vt:lpstr>
      <vt:lpstr>Supporting Data</vt:lpstr>
      <vt:lpstr>'W51 Mar 2020'!Print_Area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s007506</dc:creator>
  <cp:keywords/>
  <cp:lastModifiedBy>s012197</cp:lastModifiedBy>
  <dcterms:created xsi:type="dcterms:W3CDTF">2020-04-22T21:30:14Z</dcterms:created>
  <dcterms:modified xsi:type="dcterms:W3CDTF">2020-07-24T19:54:50Z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24739b9a-a558-45ea-8756-2775213906ac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6A8SrxgYPnHPzBbfLtJelfLhT12u1Hz3</vt:lpwstr>
  </property>
  <property fmtid="{D5CDD505-2E9C-101B-9397-08002B2CF9AE}" pid="7" name="ContentTypeId">
    <vt:lpwstr>0x0101002135A8D66889804D93A541DC7FCD6740</vt:lpwstr>
  </property>
</Properties>
</file>