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autoCompressPictures="0"/>
  <mc:AlternateContent xmlns:mc="http://schemas.openxmlformats.org/markup-compatibility/2006">
    <mc:Choice Requires="x15">
      <x15ac:absPath xmlns:x15ac="http://schemas.microsoft.com/office/spreadsheetml/2010/11/ac" url="D:\ky power 2020 174\requests for information to kyseia attachments\"/>
    </mc:Choice>
  </mc:AlternateContent>
  <xr:revisionPtr revIDLastSave="0" documentId="8_{087798CC-F54C-49D1-ABBD-FB678A9657E6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RR 1 Customer" sheetId="1" r:id="rId1"/>
    <sheet name="RR 4 Customer" sheetId="2" r:id="rId2"/>
    <sheet name="Customer Charge Alt. Derivation" sheetId="5" r:id="rId3"/>
  </sheets>
  <externalReferences>
    <externalReference r:id="rId4"/>
  </externalReferences>
  <definedNames>
    <definedName name="_xlnm._FilterDatabase" localSheetId="1" hidden="1">'RR 4 Customer'!$B$1:$B$676</definedName>
    <definedName name="Amount">'[1]RevReq by Func,Class,CC'!$E:$E</definedName>
    <definedName name="Classification">'[1]RevReq by Func,Class,CC'!$C:$C</definedName>
    <definedName name="Cust_Class">'[1]RevReq by Func,Class,CC'!$D:$D</definedName>
    <definedName name="Function">'[1]RevReq by Func,Class,CC'!$B:$B</definedName>
    <definedName name="gIsBlank" hidden="1">ISBLANK(gIsRef)</definedName>
    <definedName name="gIsError" hidden="1">ISERROR(gIsRef)</definedName>
    <definedName name="gIsInPrintArea" hidden="1">NOT(ISERROR(gIsRef !Print_Area))</definedName>
    <definedName name="gIsInPrintTitles" hidden="1">NOT(ISERROR(gIsRef !Print_Titles))</definedName>
    <definedName name="gIsNumber" hidden="1">ISNUMBER(gIsRef)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_xlnm.Print_Titles" localSheetId="0">'RR 1 Customer'!$A:$C,'RR 1 Customer'!$1:$7</definedName>
    <definedName name="_xlnm.Print_Titles" localSheetId="1">'RR 4 Customer'!$A:$B,'RR 4 Customer'!$1:$8</definedName>
    <definedName name="TM1REBUILDOPTION">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5" l="1"/>
  <c r="G8" i="1"/>
  <c r="G24" i="1" s="1"/>
  <c r="G34" i="1" s="1"/>
  <c r="G11" i="1"/>
  <c r="G12" i="1"/>
  <c r="G13" i="1"/>
  <c r="G14" i="1"/>
  <c r="G16" i="1"/>
  <c r="G18" i="1"/>
  <c r="D51" i="5"/>
  <c r="D37" i="5"/>
  <c r="D32" i="5"/>
  <c r="D34" i="5" s="1"/>
  <c r="D39" i="5" s="1"/>
  <c r="D43" i="5" s="1"/>
  <c r="D48" i="5" s="1"/>
  <c r="D53" i="5" s="1"/>
  <c r="I34" i="5"/>
  <c r="I35" i="5" s="1"/>
  <c r="D30" i="5"/>
  <c r="D31" i="5" s="1"/>
  <c r="D35" i="5" s="1"/>
  <c r="D40" i="5" s="1"/>
  <c r="D576" i="2"/>
  <c r="B48" i="1"/>
  <c r="A46" i="1"/>
  <c r="A47" i="1"/>
  <c r="A48" i="1" s="1"/>
  <c r="F11" i="1"/>
  <c r="F14" i="1" s="1"/>
  <c r="F18" i="1" s="1"/>
  <c r="F8" i="1"/>
  <c r="F24" i="1"/>
  <c r="F12" i="1"/>
  <c r="F13" i="1"/>
  <c r="F16" i="1"/>
  <c r="E11" i="1"/>
  <c r="E14" i="1" s="1"/>
  <c r="E18" i="1" s="1"/>
  <c r="E8" i="1"/>
  <c r="E24" i="1"/>
  <c r="E12" i="1"/>
  <c r="E13" i="1"/>
  <c r="E16" i="1"/>
  <c r="D11" i="1"/>
  <c r="D42" i="1" s="1"/>
  <c r="D44" i="1" s="1"/>
  <c r="E43" i="1"/>
  <c r="D8" i="1"/>
  <c r="D24" i="1" s="1"/>
  <c r="D34" i="1" s="1"/>
  <c r="D12" i="1"/>
  <c r="D13" i="1"/>
  <c r="D14" i="1"/>
  <c r="D18" i="1" s="1"/>
  <c r="D20" i="1" s="1"/>
  <c r="D16" i="1"/>
  <c r="G20" i="1"/>
  <c r="D35" i="1" l="1"/>
  <c r="E20" i="1"/>
  <c r="E34" i="1"/>
  <c r="F20" i="1"/>
  <c r="F34" i="1"/>
  <c r="G35" i="1"/>
  <c r="D44" i="5"/>
  <c r="D49" i="5" s="1"/>
  <c r="D54" i="5" s="1"/>
  <c r="F35" i="1" l="1"/>
  <c r="F39" i="1"/>
  <c r="E35" i="1"/>
  <c r="E39" i="1"/>
  <c r="E40" i="1" l="1"/>
  <c r="E42" i="1"/>
  <c r="E44" i="1" s="1"/>
  <c r="F40" i="1"/>
  <c r="F42" i="1"/>
  <c r="F44" i="1" s="1"/>
  <c r="D36" i="1" l="1"/>
  <c r="E36" i="1"/>
  <c r="F36" i="1"/>
  <c r="G36" i="1"/>
  <c r="D37" i="1"/>
  <c r="E37" i="1"/>
  <c r="F37" i="1"/>
  <c r="G37" i="1"/>
  <c r="G39" i="1"/>
  <c r="G40" i="1"/>
  <c r="G42" i="1"/>
  <c r="G44" i="1"/>
  <c r="G48" i="1"/>
</calcChain>
</file>

<file path=xl/sharedStrings.xml><?xml version="1.0" encoding="utf-8"?>
<sst xmlns="http://schemas.openxmlformats.org/spreadsheetml/2006/main" count="2183" uniqueCount="914">
  <si>
    <t>Entergy New Orleans, LLC</t>
  </si>
  <si>
    <t>Cost of Service</t>
  </si>
  <si>
    <t>Summary Model Results - Revenue Requirement Calculation - Period II</t>
  </si>
  <si>
    <t>Functional Revenue Requirement - Electric Customer Costs</t>
  </si>
  <si>
    <t>For the Test Year Ended December 31, 2018</t>
  </si>
  <si>
    <t>Line No.</t>
  </si>
  <si>
    <t>Description</t>
  </si>
  <si>
    <t>Line Item</t>
  </si>
  <si>
    <t>Per Book</t>
  </si>
  <si>
    <t>Adjustments</t>
  </si>
  <si>
    <t>Total Adjusted</t>
  </si>
  <si>
    <t>RES</t>
  </si>
  <si>
    <t>1</t>
  </si>
  <si>
    <t>Rate Base: Rate Base (see RR4 Customer rows 1-60)</t>
  </si>
  <si>
    <t>RBTOA</t>
  </si>
  <si>
    <t>2</t>
  </si>
  <si>
    <t/>
  </si>
  <si>
    <t>3</t>
  </si>
  <si>
    <t>Revenues</t>
  </si>
  <si>
    <t>4</t>
  </si>
  <si>
    <t>Rate Schedule Revenue: Rate Schedule Revenue (see RR4 Customer rows 61 &amp; 62)</t>
  </si>
  <si>
    <t>RSRTOA</t>
  </si>
  <si>
    <t>5</t>
  </si>
  <si>
    <t>Other Sales for Resale: Other Sales for Resale (see RR4 Customer row 64)</t>
  </si>
  <si>
    <t>RSORTOA</t>
  </si>
  <si>
    <t>6</t>
  </si>
  <si>
    <t>Other Operating Revenues: Other Operating Revenues (see RR4 Customer rows 65 &amp; 66)</t>
  </si>
  <si>
    <t>ROTOA</t>
  </si>
  <si>
    <t>7</t>
  </si>
  <si>
    <t>Total Revenues (L4 + L5 + L6)</t>
  </si>
  <si>
    <t>RTOA</t>
  </si>
  <si>
    <t>8</t>
  </si>
  <si>
    <t>9</t>
  </si>
  <si>
    <t>Total Operating Expenses: Total Operating Expenses (see RR4 Customer rows 68-119)</t>
  </si>
  <si>
    <t>OETOA</t>
  </si>
  <si>
    <t>10</t>
  </si>
  <si>
    <t>11</t>
  </si>
  <si>
    <t>Total Operating Income (L7 - L9)</t>
  </si>
  <si>
    <t>OITOA</t>
  </si>
  <si>
    <t>12</t>
  </si>
  <si>
    <t>13</t>
  </si>
  <si>
    <t>Earned Rate of Return on Rate Base (L11 / L1)</t>
  </si>
  <si>
    <t>EROR</t>
  </si>
  <si>
    <t>14</t>
  </si>
  <si>
    <t>15</t>
  </si>
  <si>
    <t>REVENUE REQUIREMENT DETERMINATION</t>
  </si>
  <si>
    <t>16</t>
  </si>
  <si>
    <t>Required Rate of Return</t>
  </si>
  <si>
    <t>ROR</t>
  </si>
  <si>
    <t>17</t>
  </si>
  <si>
    <r>
      <t>Required Operating Income: Required Operating Income</t>
    </r>
    <r>
      <rPr>
        <vertAlign val="superscript"/>
        <sz val="10"/>
        <rFont val="Arial"/>
        <family val="2"/>
      </rPr>
      <t xml:space="preserve"> (1)</t>
    </r>
  </si>
  <si>
    <t>ROI</t>
  </si>
  <si>
    <t>18</t>
  </si>
  <si>
    <t>19</t>
  </si>
  <si>
    <t>REVENUE CONVERSION FACTORS</t>
  </si>
  <si>
    <t>20</t>
  </si>
  <si>
    <r>
      <t>Income Tax Revenue Conversion Factor</t>
    </r>
    <r>
      <rPr>
        <vertAlign val="superscript"/>
        <sz val="10"/>
        <rFont val="Arial"/>
        <family val="2"/>
      </rPr>
      <t xml:space="preserve"> (2)</t>
    </r>
  </si>
  <si>
    <t>REVCOFIT</t>
  </si>
  <si>
    <t>21</t>
  </si>
  <si>
    <r>
      <t>Regulatory Commission Expense Revenue Conversion Factor</t>
    </r>
    <r>
      <rPr>
        <vertAlign val="superscript"/>
        <sz val="10"/>
        <rFont val="Arial"/>
        <family val="2"/>
      </rPr>
      <t xml:space="preserve"> (2)</t>
    </r>
  </si>
  <si>
    <t>REVCOFRC</t>
  </si>
  <si>
    <t>22</t>
  </si>
  <si>
    <r>
      <t>Bad Debt Revenue Conversion Factor</t>
    </r>
    <r>
      <rPr>
        <vertAlign val="superscript"/>
        <sz val="10"/>
        <rFont val="Arial"/>
        <family val="2"/>
      </rPr>
      <t xml:space="preserve"> (2)</t>
    </r>
  </si>
  <si>
    <t>REVCOFBD</t>
  </si>
  <si>
    <t>23</t>
  </si>
  <si>
    <t>24</t>
  </si>
  <si>
    <r>
      <t>Revenue Conversion Factor</t>
    </r>
    <r>
      <rPr>
        <vertAlign val="superscript"/>
        <sz val="10"/>
        <rFont val="Arial"/>
        <family val="2"/>
      </rPr>
      <t xml:space="preserve"> (3)</t>
    </r>
  </si>
  <si>
    <t>REVCOF</t>
  </si>
  <si>
    <t>25</t>
  </si>
  <si>
    <t>26</t>
  </si>
  <si>
    <t>REVENUE DEFICIENCY</t>
  </si>
  <si>
    <t>27</t>
  </si>
  <si>
    <r>
      <t>Operating Income Deficiency/(Excess)</t>
    </r>
    <r>
      <rPr>
        <vertAlign val="superscript"/>
        <sz val="10"/>
        <rFont val="Arial"/>
        <family val="2"/>
      </rPr>
      <t xml:space="preserve"> (4)</t>
    </r>
  </si>
  <si>
    <t>OIDEF</t>
  </si>
  <si>
    <t>28</t>
  </si>
  <si>
    <r>
      <t>Incremental Income Tax: Incremental Income Tax</t>
    </r>
    <r>
      <rPr>
        <vertAlign val="superscript"/>
        <sz val="10"/>
        <rFont val="Arial"/>
        <family val="2"/>
      </rPr>
      <t xml:space="preserve"> (5)</t>
    </r>
  </si>
  <si>
    <t>ITDEF</t>
  </si>
  <si>
    <t>29</t>
  </si>
  <si>
    <r>
      <t>Incremental Regulatory Commission Expense: Incremental Regulatory Commission Expense</t>
    </r>
    <r>
      <rPr>
        <vertAlign val="superscript"/>
        <sz val="10"/>
        <rFont val="Arial"/>
        <family val="2"/>
      </rPr>
      <t xml:space="preserve"> (6)</t>
    </r>
  </si>
  <si>
    <t>RCDEF</t>
  </si>
  <si>
    <t>30</t>
  </si>
  <si>
    <r>
      <t>Incremental Bad Debt Expense: Incremental Bad Debt Expense</t>
    </r>
    <r>
      <rPr>
        <vertAlign val="superscript"/>
        <sz val="10"/>
        <rFont val="Arial"/>
        <family val="2"/>
      </rPr>
      <t xml:space="preserve"> (7)</t>
    </r>
  </si>
  <si>
    <t>BDDEF</t>
  </si>
  <si>
    <t>31</t>
  </si>
  <si>
    <t>32</t>
  </si>
  <si>
    <t>Total Revenue Deficiency/(Excess) (L27 + L28 + L29 + L30)</t>
  </si>
  <si>
    <t>REVDEF</t>
  </si>
  <si>
    <t>33</t>
  </si>
  <si>
    <t>% Increase/(Decrease) (L32 / L4)</t>
  </si>
  <si>
    <t>REVDEFPCT</t>
  </si>
  <si>
    <t>34</t>
  </si>
  <si>
    <t>35</t>
  </si>
  <si>
    <t>Rate Schedule Revenue Requirement (L4 + L32)</t>
  </si>
  <si>
    <t>REVREQ</t>
  </si>
  <si>
    <t>36</t>
  </si>
  <si>
    <t>NOL Carryback Revenue Requirement: NOL Carryback Revenue Requirement</t>
  </si>
  <si>
    <t>REVREQNOLCB</t>
  </si>
  <si>
    <t>37</t>
  </si>
  <si>
    <t>Total Rate Schedule Revenue Requirement (L35 + L36)</t>
  </si>
  <si>
    <t>REVREQTOT</t>
  </si>
  <si>
    <t>Adjusted Bills</t>
  </si>
  <si>
    <t>UNIT COSTS - CUSTOMER (See Billing Determinants, column Adjusted Bills)</t>
  </si>
  <si>
    <t>Notes:</t>
  </si>
  <si>
    <r>
      <rPr>
        <vertAlign val="superscript"/>
        <sz val="10"/>
        <rFont val="Arial"/>
        <family val="2"/>
      </rPr>
      <t xml:space="preserve">(3) </t>
    </r>
    <r>
      <rPr>
        <sz val="10"/>
        <rFont val="Arial"/>
        <family val="2"/>
      </rPr>
      <t>Reference MD 1 for calculation</t>
    </r>
  </si>
  <si>
    <r>
      <rPr>
        <vertAlign val="superscript"/>
        <sz val="10"/>
        <rFont val="Arial"/>
        <family val="2"/>
      </rPr>
      <t xml:space="preserve">(4) </t>
    </r>
    <r>
      <rPr>
        <sz val="10"/>
        <rFont val="Arial"/>
        <family val="2"/>
      </rPr>
      <t>Line 17 - Line 11</t>
    </r>
  </si>
  <si>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>Line 27 * Line 20</t>
    </r>
  </si>
  <si>
    <r>
      <rPr>
        <vertAlign val="superscript"/>
        <sz val="10"/>
        <rFont val="Arial"/>
        <family val="2"/>
      </rPr>
      <t xml:space="preserve">(6) </t>
    </r>
    <r>
      <rPr>
        <sz val="10"/>
        <rFont val="Arial"/>
        <family val="2"/>
      </rPr>
      <t>(Line 27 + Line 28 + Line 30) * Line 21</t>
    </r>
  </si>
  <si>
    <r>
      <rPr>
        <vertAlign val="superscript"/>
        <sz val="10"/>
        <rFont val="Arial"/>
        <family val="2"/>
      </rPr>
      <t xml:space="preserve">(7) </t>
    </r>
    <r>
      <rPr>
        <sz val="10"/>
        <rFont val="Arial"/>
        <family val="2"/>
      </rPr>
      <t>(Line 27 + Line 28 + Line 29) * Line 22</t>
    </r>
  </si>
  <si>
    <t>Model Detail Results - Revenue Requirement Calculation - Period II</t>
  </si>
  <si>
    <t>Customer Class Allocator</t>
  </si>
  <si>
    <t>RBTOA: RATE BASE</t>
  </si>
  <si>
    <t>PLTOA: PLANT IN SERVICE</t>
  </si>
  <si>
    <t>PLDTOA: DISTRIBUTION PLANT IN SERVICE</t>
  </si>
  <si>
    <t>PLD369TOA: 369  SERVICES</t>
  </si>
  <si>
    <t>PLD3691: 369.1  OVERHEAD SERVICES</t>
  </si>
  <si>
    <t>DV-CC-TO</t>
  </si>
  <si>
    <t>PLD3691C: 369.1  OVERHEAD SERVICES - CONTRA</t>
  </si>
  <si>
    <t>PLD3692: 369.2  UNDERGROUND SERVICES</t>
  </si>
  <si>
    <t>PLD3692C: 369.2  UNDERGROUND SERVICES - CONTRA</t>
  </si>
  <si>
    <t>Sub-Total PLD369TOA: 369  SERVICES</t>
  </si>
  <si>
    <t>PLD370TOA: 370  METERS</t>
  </si>
  <si>
    <t>PLD370: 370  METERS</t>
  </si>
  <si>
    <t>DM-CC-TO</t>
  </si>
  <si>
    <t>PLD370C: 370  METERS - CONTRA</t>
  </si>
  <si>
    <t>Sub-Total PLD370TOA: 370  METERS</t>
  </si>
  <si>
    <t>PLD371TOA: 371  INSTALL ON CUST PREMISES</t>
  </si>
  <si>
    <t>PLD371O: 371  INSTALL ON CUST PREMISES - OTHER</t>
  </si>
  <si>
    <t>DG-CC-TO</t>
  </si>
  <si>
    <t>Sub-Total PLD371TOA: 371  INSTALL ON CUST PREMISES</t>
  </si>
  <si>
    <t>PLDL373TOA: 373  ST LIGHT &amp; SIGNAL SYS</t>
  </si>
  <si>
    <t>PLD3731R: 373.1  ST LIGHT &amp; SIGNAL SYS - ROADWAY</t>
  </si>
  <si>
    <t>DI-LL-TO</t>
  </si>
  <si>
    <t>PLD3731RC: 373.1  ST LIGHT &amp; SIGNAL SYS - ROADWAY - CONTRA</t>
  </si>
  <si>
    <t>PLD3732N: 373.2  ST LIGHT &amp; SIGNAL SYS - NON RDWAY</t>
  </si>
  <si>
    <t>Sub-Total PLDL373TOA: 373  ST LIGHT &amp; SIGNAL SYS</t>
  </si>
  <si>
    <t>Sub-Total PLDTOA: DISTRIBUTION PLANT IN SERVICE</t>
  </si>
  <si>
    <t>PLGTOA: GENERAL PLANT IN SERVICE</t>
  </si>
  <si>
    <t>PLG389TOA: 389  LAND &amp; LAND RIGHTS</t>
  </si>
  <si>
    <t>PLG389: 389  LAND &amp; LAND RIGHTS</t>
  </si>
  <si>
    <t>LOMTOA</t>
  </si>
  <si>
    <t>Sub-Total PLG389TOA: 389  LAND &amp; LAND RIGHTS</t>
  </si>
  <si>
    <t>PLG390TOA: 390  STRUCTURES &amp; IMPROVEMENTS</t>
  </si>
  <si>
    <t>PLG390: 390  STRUCTURES &amp; IMPROVEMENTS</t>
  </si>
  <si>
    <t>Sub-Total PLG390TOA: 390  STRUCTURES &amp; IMPROVEMENTS</t>
  </si>
  <si>
    <t>PLG391TOA: 391  OFFICE FURNITURE &amp; EQUIPMENT</t>
  </si>
  <si>
    <t>PLG391: 391  OFFICE FURNITURE &amp; EQUIPMENT</t>
  </si>
  <si>
    <t>Sub-Total PLG391TOA: 391  OFFICE FURNITURE &amp; EQUIPMENT</t>
  </si>
  <si>
    <t>PLG392TOA: 392  TRANSPORTATION EQUIPMENT</t>
  </si>
  <si>
    <t>PLG392: 392  TRANSPORTATION EQUIPMENT</t>
  </si>
  <si>
    <t>PLTDTOA</t>
  </si>
  <si>
    <t>Sub-Total PLG392TOA: 392  TRANSPORTATION EQUIPMENT</t>
  </si>
  <si>
    <t>PLG393TOA: 393  STORES EQUIPMENT</t>
  </si>
  <si>
    <t>PLG393: 393  STORES EQUIPMENT</t>
  </si>
  <si>
    <t>PLDTOA</t>
  </si>
  <si>
    <t>Sub-Total PLG393TOA: 393  STORES EQUIPMENT</t>
  </si>
  <si>
    <t>PLG394TOA: 394  TOOLS, SHOP, &amp; GARAGE EQUIP</t>
  </si>
  <si>
    <t>PLG394: 394  TOOLS, SHOP, &amp; GARAGE EQUIP</t>
  </si>
  <si>
    <t>Sub-Total PLG394TOA: 394  TOOLS, SHOP, &amp; GARAGE EQUIP</t>
  </si>
  <si>
    <t>PLG395TOA: 395  LABORATORY EQUIPMENT</t>
  </si>
  <si>
    <t>PLG395: 395  LABORATORY EQUIPMENT</t>
  </si>
  <si>
    <t>Sub-Total PLG395TOA: 395  LABORATORY EQUIPMENT</t>
  </si>
  <si>
    <t>PLG396TOA: 396  POWER OPERATED EQUIPMENT</t>
  </si>
  <si>
    <t>PLG396: 396  POWER OPERATED EQUIPMENT</t>
  </si>
  <si>
    <t>Sub-Total PLG396TOA: 396  POWER OPERATED EQUIPMENT</t>
  </si>
  <si>
    <t>PLG397TOA: 397  COMMUNICATION EQUIPMENT</t>
  </si>
  <si>
    <t>PLG397: 397  COMMUNICATION EQUIPMENT</t>
  </si>
  <si>
    <t>Sub-Total PLG397TOA: 397  COMMUNICATION EQUIPMENT</t>
  </si>
  <si>
    <t>PLG398TOA: 398  MISCELLANEOUS EQUIPMENT</t>
  </si>
  <si>
    <t>PLG398: 398  MISCELLANEOUS EQUIPMENT</t>
  </si>
  <si>
    <t>Sub-Total PLG398TOA: 398  MISCELLANEOUS EQUIPMENT</t>
  </si>
  <si>
    <t>Sub-Total PLGTOA: GENERAL PLANT IN SERVICE</t>
  </si>
  <si>
    <t>PLITOA: INTANGIBLE PLANT IN SERVICE (A/C 301 AND 303)</t>
  </si>
  <si>
    <t>PLI301TOA: INTANGIBLE PLANT IN SERVICE (A/C 301)</t>
  </si>
  <si>
    <t>PLI301O: 301  ORGANIZATION</t>
  </si>
  <si>
    <t>PLTOAXINT</t>
  </si>
  <si>
    <t>Sub-Total PLI301TOA: INTANGIBLE PLANT IN SERVICE (A/C 301)</t>
  </si>
  <si>
    <t>PLITOAXC: OTHER MISCELLANEOUS (A/C 303)</t>
  </si>
  <si>
    <t>PLI303CA: 303  CUSTOMER ACCOUNTING</t>
  </si>
  <si>
    <t>OMCATOA</t>
  </si>
  <si>
    <t>PLI303CS: 303  CUSTOMER SERVICE</t>
  </si>
  <si>
    <t>CS-CC-TO</t>
  </si>
  <si>
    <t>PLI303CIS: 303  CUSTOMER CIS</t>
  </si>
  <si>
    <t>CR-CC-TO</t>
  </si>
  <si>
    <t>PLI303CCS: 303  CUSTOMER CCS</t>
  </si>
  <si>
    <t>PLI303D: 303  DISTRIBUTION</t>
  </si>
  <si>
    <t>PLI303AGM: 303  A&amp;G / MISC</t>
  </si>
  <si>
    <t>PLI303L: 303  A&amp;G / MISC - LABOR RELATED</t>
  </si>
  <si>
    <t>PLI303TD: 303  TRANSMISSION &amp; DISTRIBUTION</t>
  </si>
  <si>
    <t>Sub-Total PLITOAXC: OTHER MISCELLANEOUS (A/C 303)</t>
  </si>
  <si>
    <t>Sub-Total PLITOA: INTANGIBLE PLANT IN SERVICE (A/C 301 AND 303)</t>
  </si>
  <si>
    <t>Sub-Total PLTOA: PLANT IN SERVICE</t>
  </si>
  <si>
    <t>ADTOA: ACCUMULATED DEPRECIATION / AMORTIZATION</t>
  </si>
  <si>
    <t>ADDTOA: DISTRIBUTION ACCUMULATED DEPRECIATION</t>
  </si>
  <si>
    <t>ADD369TOA: 369  SERVICES</t>
  </si>
  <si>
    <t>ADD3691: 369.1  OVERHEAD SERVICES</t>
  </si>
  <si>
    <t>ADD3691C: 369.1  OVERHEAD SERVICES - CONTRA</t>
  </si>
  <si>
    <t>ADD3692: 369.2  UNDERGROUND SERVICES</t>
  </si>
  <si>
    <t>ADD3692C: 369.2  UNDERGROUND SERVICES - CONTRA</t>
  </si>
  <si>
    <t>Sub-Total ADD369TOA: 369  SERVICES</t>
  </si>
  <si>
    <t>ADD370TOA: 370  METERS</t>
  </si>
  <si>
    <t>ADD370: 370  METERS</t>
  </si>
  <si>
    <t>ADD370C: 370  METERS - CONTRA</t>
  </si>
  <si>
    <t>Sub-Total ADD370TOA: 370  METERS</t>
  </si>
  <si>
    <t>ADD371TOA: 371  INSTALL ON CUST PREMISES</t>
  </si>
  <si>
    <t>ADD371O: 371  INSTALL ON CUST PREMISES - OTHER</t>
  </si>
  <si>
    <t>Sub-Total ADD371TOA: 371  INSTALL ON CUST PREMISES</t>
  </si>
  <si>
    <t>ADD373TOA: 373 ST LIGHT &amp; SIGNAL SYS</t>
  </si>
  <si>
    <t>ADD373R: 373  ST LIGHT &amp; SIGNAL SYS - ROADWAY</t>
  </si>
  <si>
    <t>ADD373RC: 373  ST LIGHT &amp; SIGNAL SYS - ROADWAY - CONTRA</t>
  </si>
  <si>
    <t>ADD3732N: 373.2  ST LIGHT &amp; SIGNAL SYS - NON RDWAY</t>
  </si>
  <si>
    <t>Sub-Total ADD373TOA: 373 ST LIGHT &amp; SIGNAL SYS</t>
  </si>
  <si>
    <t>Sub-Total ADDTOA: DISTRIBUTION ACCUMULATED DEPRECIATION</t>
  </si>
  <si>
    <t>ADGTOA: GENERAL PLANT ACCUMULATED DEPRECIATION</t>
  </si>
  <si>
    <t>ADG390TOA: 390  STRUCTURES &amp; IMPROVEMENTS</t>
  </si>
  <si>
    <t>ADG390: 390  STRUCTURES &amp; IMPROVEMENTS</t>
  </si>
  <si>
    <t>Sub-Total ADG390TOA: 390  STRUCTURES &amp; IMPROVEMENTS</t>
  </si>
  <si>
    <t>ADG391TOA: 391  OFFICE FURNITURE &amp; EQUIPMENT</t>
  </si>
  <si>
    <t>ADG391: 391  OFFICE FURNITURE &amp; EQUIPMENT</t>
  </si>
  <si>
    <t>Sub-Total ADG391TOA: 391  OFFICE FURNITURE &amp; EQUIPMENT</t>
  </si>
  <si>
    <t>ADG392TOA: 392  TRANSPORTATION EQUIPMENT</t>
  </si>
  <si>
    <t>ADG392: 392  TRANSPORTATION EQUIPMENT</t>
  </si>
  <si>
    <t>Sub-Total ADG392TOA: 392  TRANSPORTATION EQUIPMENT</t>
  </si>
  <si>
    <t>ADG393TOA: 393  STORES EQUIPMENT</t>
  </si>
  <si>
    <t>ADG393: 393  STORES EQUIPMENT</t>
  </si>
  <si>
    <t>Sub-Total ADG393TOA: 393  STORES EQUIPMENT</t>
  </si>
  <si>
    <t>ADG394TOA: 394  TOOLS, SHOP, &amp; GARAGE EQUIP</t>
  </si>
  <si>
    <t>ADG394: 394  TOOLS, SHOP, &amp; GARAGE EQUIP</t>
  </si>
  <si>
    <t>Sub-Total ADG394TOA: 394  TOOLS, SHOP, &amp; GARAGE EQUIP</t>
  </si>
  <si>
    <t>ADG395TOA: 395  LABORATORY EQUIPMENT</t>
  </si>
  <si>
    <t>ADG395: 395  LABORATORY EQUIPMENT</t>
  </si>
  <si>
    <t>Sub-Total ADG395TOA: 395  LABORATORY EQUIPMENT</t>
  </si>
  <si>
    <t>ADG396TOA: 396  POWER OPERATED EQUIPMENT</t>
  </si>
  <si>
    <t>ADG396: 396  POWER OPERATED EQUIPMENT</t>
  </si>
  <si>
    <t>Sub-Total ADG396TOA: 396  POWER OPERATED EQUIPMENT</t>
  </si>
  <si>
    <t>ADG397TOA: 397  COMMUNICATION EQUIPMENT</t>
  </si>
  <si>
    <t>ADG397: 397  COMMUNICATION EQUIPMENT</t>
  </si>
  <si>
    <t>Sub-Total ADG397TOA: 397  COMMUNICATION EQUIPMENT</t>
  </si>
  <si>
    <t>ADG398TOA: 398  MISCELLANEOUS EQUIPMENT</t>
  </si>
  <si>
    <t>ADG398: 398  MISCELLANEOUS EQUIPMENT</t>
  </si>
  <si>
    <t>Sub-Total ADG398TOA: 398  MISCELLANEOUS EQUIPMENT</t>
  </si>
  <si>
    <t>Sub-Total ADGTOA: GENERAL PLANT ACCUMULATED DEPRECIATION</t>
  </si>
  <si>
    <t>ADITOA: INTANGIBLE PLANT ACCUMULATED DEPRECIATION</t>
  </si>
  <si>
    <t>ADI301TOA: INTANGIBLE PLANT ACCUMULATED DEPRECIATION (A/C 301)</t>
  </si>
  <si>
    <t>ADI301O: 301  ORGANIZATION</t>
  </si>
  <si>
    <t>Sub-Total ADI301TOA: INTANGIBLE PLANT ACCUMULATED DEPRECIATION (A/C 301)</t>
  </si>
  <si>
    <t>ADI303TOA: INTANGIBLE PLANT ACCUMULATED DEPRECIATION (A/C 303)</t>
  </si>
  <si>
    <t>ADI303CA: 303  CUSTOMER ACCOUNTING</t>
  </si>
  <si>
    <t>ADI303CS: 303  CUSTOMER SERVICE</t>
  </si>
  <si>
    <t>ADI303CIS: 303  CUSTOMER CIS</t>
  </si>
  <si>
    <t>ADI303CCS: 303  CUSTOMER CCS</t>
  </si>
  <si>
    <t>ADI303D: 303  DISTRIBUTION</t>
  </si>
  <si>
    <t>ADI303AGM: 303  A&amp;G / MISC</t>
  </si>
  <si>
    <t>ADI303L: 303  A&amp;G / MISC LABOR RELATED</t>
  </si>
  <si>
    <t>ADI303TD: 303  TRANSMISSION &amp; DISTRIBUTION</t>
  </si>
  <si>
    <t>Sub-Total ADI303TOA: INTANGIBLE PLANT ACCUMULATED DEPRECIATION (A/C 303)</t>
  </si>
  <si>
    <t>38</t>
  </si>
  <si>
    <t>Sub-Total ADITOA: INTANGIBLE PLANT ACCUMULATED DEPRECIATION</t>
  </si>
  <si>
    <t>39</t>
  </si>
  <si>
    <t>Sub-Total ADTOA: ACCUMULATED DEPRECIATION / AMORTIZATION</t>
  </si>
  <si>
    <t>WCTOA: WORKING CASH</t>
  </si>
  <si>
    <t>WCTO: WORKING CASH</t>
  </si>
  <si>
    <t>RBXNISC</t>
  </si>
  <si>
    <t>40</t>
  </si>
  <si>
    <t>Sub-Total WCTOA: WORKING CASH</t>
  </si>
  <si>
    <t>MSTOA: MATERIALS AND SUPPLIES</t>
  </si>
  <si>
    <t>MSXATOA: MATERIALS AND SUPPLIES EXCLUDING ALLOWANCES</t>
  </si>
  <si>
    <t>MS154PTD: 154  PRODUCT / TRANSMISSION / DISTRIBUTION</t>
  </si>
  <si>
    <t>PLPTDTOA</t>
  </si>
  <si>
    <t>MS163PTD: 163  PRODUCT / TRANSMISSION / DISTRIBUTION</t>
  </si>
  <si>
    <t>41</t>
  </si>
  <si>
    <t>Sub-Total MSXATOA: MATERIALS AND SUPPLIES EXCLUDING ALLOWANCES</t>
  </si>
  <si>
    <t>42</t>
  </si>
  <si>
    <t>Sub-Total MSTOA: MATERIALS AND SUPPLIES</t>
  </si>
  <si>
    <t>PPTOA: PREPAYMENTS</t>
  </si>
  <si>
    <t>PP165TP: 165  PLANT</t>
  </si>
  <si>
    <t>PLTOA</t>
  </si>
  <si>
    <t>PP165L: 165  LABOR</t>
  </si>
  <si>
    <t>PP165RSRT: 165  REVENUE TAXES</t>
  </si>
  <si>
    <t>RSRRTOA</t>
  </si>
  <si>
    <t>PP165TD: 165  TRANS &amp; DISTR</t>
  </si>
  <si>
    <t>PP165GP: 165  GENERAL PLANT</t>
  </si>
  <si>
    <t>PLGTOA</t>
  </si>
  <si>
    <t>43</t>
  </si>
  <si>
    <t>Sub-Total PPTOA: PREPAYMENTS</t>
  </si>
  <si>
    <t>PIRTOA: PROPERTY INSURANCE RESERVE</t>
  </si>
  <si>
    <t>PIR228: 228  PROPERTY INSURANCE RESERVE</t>
  </si>
  <si>
    <t>44</t>
  </si>
  <si>
    <t>Sub-Total PIRTOA: PROPERTY INSURANCE RESERVE</t>
  </si>
  <si>
    <t>IDRTOA: INJURIES &amp; DAMAGES RESERVES</t>
  </si>
  <si>
    <t>IDR228: 228  INJURIES &amp; DAMAGES RESERVES</t>
  </si>
  <si>
    <t>45</t>
  </si>
  <si>
    <t>Sub-Total IDRTOA: INJURIES &amp; DAMAGES RESERVES</t>
  </si>
  <si>
    <t>PENTOA: UNFUNDED PENSION</t>
  </si>
  <si>
    <t>PEN242: 242 UNFUNDED PENSION</t>
  </si>
  <si>
    <t>PEN253TOA: 253 UNFUNDED PENSION</t>
  </si>
  <si>
    <t>PEN253012: 253012 UNFUNDED PENSION</t>
  </si>
  <si>
    <t>PEN253013: 253013 UNFUNDED PENSION</t>
  </si>
  <si>
    <t>46</t>
  </si>
  <si>
    <t>Sub-Total PEN253TOA: 253 UNFUNDED PENSION</t>
  </si>
  <si>
    <t>47</t>
  </si>
  <si>
    <t>Sub-Total PENTOA: UNFUNDED PENSION</t>
  </si>
  <si>
    <t>CDTOA: CUSTOMER DEPOSITS</t>
  </si>
  <si>
    <t>CD235: 235  CUSTOMER DEPOSITS</t>
  </si>
  <si>
    <t>48</t>
  </si>
  <si>
    <t>Sub-Total CDTOA: CUSTOMER DEPOSITS</t>
  </si>
  <si>
    <t>ADITTOA: ACCUMULATED DEFERRED INCOME TAXES</t>
  </si>
  <si>
    <t>ADITFTOA: ACCUMULATED DEFERRED FEDERAL INC TAXES</t>
  </si>
  <si>
    <t>ADFIT190TOA: 190  - FEDERAL - TOTAL</t>
  </si>
  <si>
    <t>ADFIT190: 190 - FEDERAL</t>
  </si>
  <si>
    <t>49</t>
  </si>
  <si>
    <t>Sub-Total ADFIT190TOA: 190  - FEDERAL - TOTAL</t>
  </si>
  <si>
    <t>ADFIT282TOA: 282  - FEDERAL - TOTAL</t>
  </si>
  <si>
    <t>ADFIT282: 282 - FEDERAL</t>
  </si>
  <si>
    <t>50</t>
  </si>
  <si>
    <t>Sub-Total ADFIT282TOA: 282  - FEDERAL - TOTAL</t>
  </si>
  <si>
    <t>ADFIT283TOA: 283  - FEDERAL - TOTAL</t>
  </si>
  <si>
    <t>ADFIT283: 283 - FEDERAL</t>
  </si>
  <si>
    <t>51</t>
  </si>
  <si>
    <t>Sub-Total ADFIT283TOA: 283  - FEDERAL - TOTAL</t>
  </si>
  <si>
    <t>52</t>
  </si>
  <si>
    <t>Sub-Total ADITFTOA: ACCUMULATED DEFERRED FEDERAL INC TAXES</t>
  </si>
  <si>
    <t>ADITSTOA: ACCUMULATED DEFERRED STATE INC TAXES</t>
  </si>
  <si>
    <t>ADSIT190TOA: 190  - STATE - TOTAL</t>
  </si>
  <si>
    <t>ADSIT190: 190 ADIT - STATE</t>
  </si>
  <si>
    <t>53</t>
  </si>
  <si>
    <t>Sub-Total ADSIT190TOA: 190  - STATE - TOTAL</t>
  </si>
  <si>
    <t>ADSIT282TOA: 282  - STATE - TOTAL</t>
  </si>
  <si>
    <t>ADSIT282: 282 ADIT - STATE</t>
  </si>
  <si>
    <t>54</t>
  </si>
  <si>
    <t>Sub-Total ADSIT282TOA: 282  - STATE - TOTAL</t>
  </si>
  <si>
    <t>ADSIT283TOA: 283  - STATE - TOTAL</t>
  </si>
  <si>
    <t>ADSIT283: 283 - STATE</t>
  </si>
  <si>
    <t>55</t>
  </si>
  <si>
    <t>Sub-Total ADSIT283TOA: 283  - STATE - TOTAL</t>
  </si>
  <si>
    <t>56</t>
  </si>
  <si>
    <t>Sub-Total ADITSTOA: ACCUMULATED DEFERRED STATE INC TAXES</t>
  </si>
  <si>
    <t>57</t>
  </si>
  <si>
    <t>Sub-Total ADITTOA: ACCUMULATED DEFERRED INCOME TAXES</t>
  </si>
  <si>
    <t>REGASSLIABTOA: REGULATORY ASSETS AND LIABILITIES</t>
  </si>
  <si>
    <t>182HCM: 182  REGULATORY ASSET - HCM</t>
  </si>
  <si>
    <t>182UGP: 182  REGULATORY ASSET - UNRECOVERED GEN PLT</t>
  </si>
  <si>
    <t>182DOM: 182  REGULATORY ASSET - DEF O&amp;M STORM COST</t>
  </si>
  <si>
    <t>1823AC: 182 REGULATORY ASSET- OTHER</t>
  </si>
  <si>
    <t>254NOL: 254  REGULATORY LIABILITY - R-09-136 NOL CB</t>
  </si>
  <si>
    <t>1823RC: 182  REGULATORY ASSET - RATE CASE EXPENSE DEFERRAL</t>
  </si>
  <si>
    <t>1823TC: 182  REGULATORY ASSET - ALGIERS TRANS COSTS</t>
  </si>
  <si>
    <t>1823STM: 182 ALGIERS STORM COSTS</t>
  </si>
  <si>
    <t>58</t>
  </si>
  <si>
    <t>Sub-Total REGASSLIABTOA: REGULATORY ASSETS AND LIABILITIES</t>
  </si>
  <si>
    <t>OTHRBTOA: OTHER RATE BASE</t>
  </si>
  <si>
    <t>CAC252: 252 CUSTOMER ADVANCES</t>
  </si>
  <si>
    <t>ISC123: 123 INVESTMENT IN SUB - CAPITAL</t>
  </si>
  <si>
    <t>59</t>
  </si>
  <si>
    <t>Sub-Total OTHRBTOA: OTHER RATE BASE</t>
  </si>
  <si>
    <t>60</t>
  </si>
  <si>
    <t>Sub-Total RBTOA: RATE BASE</t>
  </si>
  <si>
    <t>OITOA: OPERATING INCOME</t>
  </si>
  <si>
    <t>RTOA: REVENUES</t>
  </si>
  <si>
    <t>RSTOA: SALES REVENUES</t>
  </si>
  <si>
    <t>RSRTOA: RATE SCHEDULE REVENUE</t>
  </si>
  <si>
    <t>RSRRTOA: RETAIL SALES</t>
  </si>
  <si>
    <t>RSRR: 440-445  SALES-RETAIL</t>
  </si>
  <si>
    <t>RSRRT: 440-445  SALES-RETAIL</t>
  </si>
  <si>
    <t>RV-RR-TO</t>
  </si>
  <si>
    <t>61</t>
  </si>
  <si>
    <t>Sub-Total RSRRTOA: RETAIL SALES</t>
  </si>
  <si>
    <t>62</t>
  </si>
  <si>
    <t>Sub-Total RSRTOA: RATE SCHEDULE REVENUE</t>
  </si>
  <si>
    <t>RSORTOA: OTHER SALES FOR RESALE</t>
  </si>
  <si>
    <t>RSRWTOA: WHOLESALE SALES OTHER</t>
  </si>
  <si>
    <t>RSRRID: 448  INTERDEPARTMENTAL SALES</t>
  </si>
  <si>
    <t>63</t>
  </si>
  <si>
    <t>Sub-Total RSRWTOA: WHOLESALE SALES OTHER</t>
  </si>
  <si>
    <t>64</t>
  </si>
  <si>
    <t>Sub-Total RSORTOA: OTHER SALES FOR RESALE</t>
  </si>
  <si>
    <t>65</t>
  </si>
  <si>
    <t>Sub-Total RSTOA: SALES REVENUES</t>
  </si>
  <si>
    <t>ROTOA: OTHER OPERATING REVENUES</t>
  </si>
  <si>
    <t>RO450: 450  FORFEITED DISCOUNTS</t>
  </si>
  <si>
    <t>RO451: 451  MISCELLANEOUS SERVICE REVENUES</t>
  </si>
  <si>
    <t>RO454P: 454  RENTS OTHER</t>
  </si>
  <si>
    <t>RO456: 456  OTHER REVENUE - MISC</t>
  </si>
  <si>
    <t>RO456ASF: 456  AFFILIATE SERVICE FEE REVENUE</t>
  </si>
  <si>
    <t>RO456D: 456  OTHER ELECTRIC REVENUE - DATALINK</t>
  </si>
  <si>
    <t>RO456TP: 456  PLANT</t>
  </si>
  <si>
    <t>RO456UR: 456  UNBILLED REVENUE</t>
  </si>
  <si>
    <t>66</t>
  </si>
  <si>
    <t>Sub-Total ROTOA: OTHER OPERATING REVENUES</t>
  </si>
  <si>
    <t>67</t>
  </si>
  <si>
    <t>Sub-Total RTOA: REVENUES</t>
  </si>
  <si>
    <t>OETOA: OPERATING EXPENSES</t>
  </si>
  <si>
    <t>OMTOA: OPERATION &amp; MAINTENANCE EXPENSE</t>
  </si>
  <si>
    <t>OMDTOA: DISTRIBUTION EXPENSES</t>
  </si>
  <si>
    <t>OMDOTOA: OPERATION</t>
  </si>
  <si>
    <t>OMD580: 580  OPER SUPVSN &amp; ENGINEERING</t>
  </si>
  <si>
    <t>OMDOTOA</t>
  </si>
  <si>
    <t>OMD583: 583  OVERHEAD LINE EXP</t>
  </si>
  <si>
    <t>OMD584: 584  UNDERGROUND LINE EXP</t>
  </si>
  <si>
    <t>OMD585: 585  STREET LIGHT AND SIGNAL SYSTEMS</t>
  </si>
  <si>
    <t>OMD586: 586  METER EXPENSES</t>
  </si>
  <si>
    <t>OMD587: 587  CUST INSTALLATIONS EXP</t>
  </si>
  <si>
    <t>OMD588: 588  MISC DISTRIBUTION EXP</t>
  </si>
  <si>
    <t>OMD870TOA: 870  OPERATION SUPERVISION &amp; ENG</t>
  </si>
  <si>
    <t>OMD870: 870  OPERATION SUPERVISION &amp; ENG</t>
  </si>
  <si>
    <t>OMDOTOA-DT</t>
  </si>
  <si>
    <t>68</t>
  </si>
  <si>
    <t>Sub-Total OMD870TOA: 870  OPERATION SUPERVISION &amp; ENG</t>
  </si>
  <si>
    <t>69</t>
  </si>
  <si>
    <t>Sub-Total OMDOTOA: OPERATION</t>
  </si>
  <si>
    <t>OMDMTOA: MAINTENANCE</t>
  </si>
  <si>
    <t>OMD590: 590  MAINT SUPVSN &amp; ENGINEERING</t>
  </si>
  <si>
    <t>OMDMTOA</t>
  </si>
  <si>
    <t>OMD593: 593  MAINT OF OVERHEAD LINES</t>
  </si>
  <si>
    <t>OMD594: 594  MAINT OF UNDERGROUND LINES</t>
  </si>
  <si>
    <t>OMD596TOA: 596  MNT OF ST LIGHT &amp; SIGNAL SYSTEMS</t>
  </si>
  <si>
    <t>OMD596NR: 596  MNT OF ST LGT &amp; SIGNALS - NON-RDWY</t>
  </si>
  <si>
    <t>OMD596R: 596  MNT OF ST LIGHT &amp; SIGNAL SYS -RDWY</t>
  </si>
  <si>
    <t>70</t>
  </si>
  <si>
    <t>Sub-Total OMD596TOA: 596  MNT OF ST LIGHT &amp; SIGNAL SYSTEMS</t>
  </si>
  <si>
    <t>OMD597: 597  MAINTENANCE OF METERS</t>
  </si>
  <si>
    <t>OMD598: 598  MAINT OF MISC DISTRIBUTION PLT</t>
  </si>
  <si>
    <t>71</t>
  </si>
  <si>
    <t>Sub-Total OMDMTOA: MAINTENANCE</t>
  </si>
  <si>
    <t>72</t>
  </si>
  <si>
    <t>Sub-Total OMDTOA: DISTRIBUTION EXPENSES</t>
  </si>
  <si>
    <t>OMCATOA: CUSTOMER ACCOUNTING EXPENSES</t>
  </si>
  <si>
    <t>OMCAOTOA: OPERATION</t>
  </si>
  <si>
    <t>OMCA901: 901  SUPERVISION</t>
  </si>
  <si>
    <t>OMCA902: 902  METER READING EXPENSE</t>
  </si>
  <si>
    <t>CM-CC-TO</t>
  </si>
  <si>
    <t>OMCA903: 903  CUSTOMER RECORDS &amp; COLLECTION EXP</t>
  </si>
  <si>
    <t>OMCA904: 904  UNCOLLECTIBLE ACCOUNTS</t>
  </si>
  <si>
    <t>RU-RR-TO</t>
  </si>
  <si>
    <t>OMCA905: 905  MISC CUST ACCOUNTS EXP</t>
  </si>
  <si>
    <t>73</t>
  </si>
  <si>
    <t>Sub-Total OMCAOTOA: OPERATION</t>
  </si>
  <si>
    <t>74</t>
  </si>
  <si>
    <t>Sub-Total OMCATOA: CUSTOMER ACCOUNTING EXPENSES</t>
  </si>
  <si>
    <t>OMCSTOA: CUSTOMER SERVICES EXPENSES</t>
  </si>
  <si>
    <t>OMCSOTOA: OPERATION</t>
  </si>
  <si>
    <t>OMCS907: 907  SUPERVISION</t>
  </si>
  <si>
    <t>OMCS908: 908  CUSTOMER ASSISTANCE EXP</t>
  </si>
  <si>
    <t>OMCS909: 909  INFORM &amp; INSTR ADVTSNG EXP</t>
  </si>
  <si>
    <t>OMCS910: 910  MISC CUST SVC &amp; INFORM EXP</t>
  </si>
  <si>
    <t>75</t>
  </si>
  <si>
    <t>Sub-Total OMCSOTOA: OPERATION</t>
  </si>
  <si>
    <t>76</t>
  </si>
  <si>
    <t>Sub-Total OMCSTOA: CUSTOMER SERVICES EXPENSES</t>
  </si>
  <si>
    <t>OMSTOA: SALES EXPENSES</t>
  </si>
  <si>
    <t>OMSEOTOA: OPERATION</t>
  </si>
  <si>
    <t>OMS911: 911 SUPERVISION</t>
  </si>
  <si>
    <t>OMS912: 912  DEMONSTRATION &amp; SELLING EXP</t>
  </si>
  <si>
    <t>OMS913: 913  ADVERTISING EXP</t>
  </si>
  <si>
    <t>OMS916: 916  MISC SALES EXP</t>
  </si>
  <si>
    <t>77</t>
  </si>
  <si>
    <t>Sub-Total OMSEOTOA: OPERATION</t>
  </si>
  <si>
    <t>78</t>
  </si>
  <si>
    <t>Sub-Total OMSTOA: SALES EXPENSES</t>
  </si>
  <si>
    <t>OMAGTOA: ADMINISTRATIVE &amp; GENERAL EXPENSES</t>
  </si>
  <si>
    <t>OMAGOTOA: OPERATION</t>
  </si>
  <si>
    <t>OMAG920: 920  SALARIES</t>
  </si>
  <si>
    <t>OMAG921: 921  OFFICE SUPPLIES &amp; EXP</t>
  </si>
  <si>
    <t>OMAG922: 922  ADM EXPENSES TRANSFER - CR</t>
  </si>
  <si>
    <t>OMAG923: 923  OUTSIDE SERVICES</t>
  </si>
  <si>
    <t>OMAG924TOA: 924  PROPERTY INSURANCE</t>
  </si>
  <si>
    <t>OMAG924: 924  PROPERTY INSURANCE</t>
  </si>
  <si>
    <t>OMAG924ER: 924  ENVIRONMENTAL RESERVE ACCRUAL</t>
  </si>
  <si>
    <t>OMAG924SC: 924  STORM COST ACCRUAL</t>
  </si>
  <si>
    <t>79</t>
  </si>
  <si>
    <t>Sub-Total OMAG924TOA: 924  PROPERTY INSURANCE</t>
  </si>
  <si>
    <t>OMAG925: 925  INJURIES &amp; DAMAGES</t>
  </si>
  <si>
    <t>OMAG926: 926  PENSIONS &amp; BENEFITS</t>
  </si>
  <si>
    <t>OMAG928TOA: 928 REGULATORY COMMISSION EXPENSES</t>
  </si>
  <si>
    <t>OMAG928RS: 928  REGULATORY COMMISSION EXP - RETAIL SALES</t>
  </si>
  <si>
    <t>OMAG928GL: 928  REGULATORY COMMISSION EXP - GENERAL LABOR</t>
  </si>
  <si>
    <t>OMAG928PD: 928  REGULATORY COMMISSION EXP - PROD DEMAND</t>
  </si>
  <si>
    <t>OMAG928PE: 928  REGULATORY COMMISSION EXP - ENERGY GENERAL</t>
  </si>
  <si>
    <t>OMAG928D: 928  REGULATORY COMMISSION EXP - DISTRIBUTION</t>
  </si>
  <si>
    <t>OMAG928RB: 928  REGULATORY COMMISSION EXP - RATEBASE</t>
  </si>
  <si>
    <t>OMAG928L: 928  REGULATORY COMMISSION EXP - LIGHTING</t>
  </si>
  <si>
    <t>80</t>
  </si>
  <si>
    <t>Sub-Total OMAG928TOA: 928 REGULATORY COMMISSION EXPENSES</t>
  </si>
  <si>
    <t>OMAG9301CS: 930.1  GENERAL ADVTSNG EXP</t>
  </si>
  <si>
    <t>OMCSTOA</t>
  </si>
  <si>
    <t>OMAG9302: 930.2  MISC GENERAL EXPENSES</t>
  </si>
  <si>
    <t>OMAG931: 931  RENTS</t>
  </si>
  <si>
    <t>81</t>
  </si>
  <si>
    <t>Sub-Total OMAGOTOA: OPERATION</t>
  </si>
  <si>
    <t>OMAGMTOA: MAINTENANCE</t>
  </si>
  <si>
    <t>OMAG932: 932  MNTNCE OF GAS GEN PLT</t>
  </si>
  <si>
    <t>OMAG935: 935  MNTNCE OF GENERAL PLT</t>
  </si>
  <si>
    <t>82</t>
  </si>
  <si>
    <t>Sub-Total OMAGMTOA: MAINTENANCE</t>
  </si>
  <si>
    <t>83</t>
  </si>
  <si>
    <t>Sub-Total OMAGTOA: ADMINISTRATIVE &amp; GENERAL EXPENSES</t>
  </si>
  <si>
    <t>84</t>
  </si>
  <si>
    <t>Sub-Total OMTOA: OPERATION &amp; MAINTENANCE EXPENSE</t>
  </si>
  <si>
    <t>RDCTOA: REGULATORY DEBITS AND CREDITS</t>
  </si>
  <si>
    <t>RD407TOA: 407  REGULATORY DEBITS</t>
  </si>
  <si>
    <t>RD407D: 407.348  REGULATORY DEBITS</t>
  </si>
  <si>
    <t>RD407RBGG: 407.365  REGULATORY DEBITS - RB3/GG3 AMORT</t>
  </si>
  <si>
    <t>85</t>
  </si>
  <si>
    <t>Sub-Total RD407TOA: 407  REGULATORY DEBITS</t>
  </si>
  <si>
    <t>86</t>
  </si>
  <si>
    <t>Sub-Total RDCTOA: REGULATORY DEBITS AND CREDITS</t>
  </si>
  <si>
    <t>ICDTOA: INTEREST ON CUSTOMER DEPOSITS</t>
  </si>
  <si>
    <t>ICDTO: 235  CUSTOMER DEPOSITS</t>
  </si>
  <si>
    <t>87</t>
  </si>
  <si>
    <t>Sub-Total ICDTOA: INTEREST ON CUSTOMER DEPOSITS</t>
  </si>
  <si>
    <t>OCFTOA: OTHER CREDIT FEES</t>
  </si>
  <si>
    <t>OCFBL: BANK LOANS - INTEREST EXP</t>
  </si>
  <si>
    <t>88</t>
  </si>
  <si>
    <t>Sub-Total OCFTOA: OTHER CREDIT FEES</t>
  </si>
  <si>
    <t>DXTOA: DEPRECIATION AND AMORTIZATION EXPENSE</t>
  </si>
  <si>
    <t>DXDTOA: DISTRIBUTION DEPRECIATION EXPENSE</t>
  </si>
  <si>
    <t>DXD369TOA: 369 SERVICES</t>
  </si>
  <si>
    <t>DXD3691: 369.1  OVERHEAD SERVICES</t>
  </si>
  <si>
    <t>DXD3691C: 369.1  OVERHEAD SERVICES - CONTRA</t>
  </si>
  <si>
    <t>DXD3692: 369.2  UNDERGROUND SERVICES</t>
  </si>
  <si>
    <t>DXD3692C: 369.2  UNDERGROUND SERVICES - CONTRA</t>
  </si>
  <si>
    <t>89</t>
  </si>
  <si>
    <t>Sub-Total DXD369TOA: 369 SERVICES</t>
  </si>
  <si>
    <t>DXD370TOA: 370 METERS</t>
  </si>
  <si>
    <t>DXD370: 370  METERS</t>
  </si>
  <si>
    <t>DXD370C: 370  METERS  - CONTRA</t>
  </si>
  <si>
    <t>90</t>
  </si>
  <si>
    <t>Sub-Total DXD370TOA: 370 METERS</t>
  </si>
  <si>
    <t>DXD371TOA: 371  INSTALL ON CUST PREMISES</t>
  </si>
  <si>
    <t>DXD371O: 371  INSTALL ON CUST PREMISES - OTHER</t>
  </si>
  <si>
    <t>91</t>
  </si>
  <si>
    <t>Sub-Total DXD371TOA: 371  INSTALL ON CUST PREMISES</t>
  </si>
  <si>
    <t>DXD373TOA: 373 STREET LIGHTING AND SIGNAL SYSTEMS</t>
  </si>
  <si>
    <t>DXD373NR: 373  ST LIGHT &amp; SIGNAL SYS - NON RDWAY</t>
  </si>
  <si>
    <t>DXD373R: 373  ST LIGHT &amp; SIGNAL SYS - ROADWAY</t>
  </si>
  <si>
    <t>DXD373RC: 373  ST LIGHT &amp; SIGNAL SYS - ROADWAY - CONTRA</t>
  </si>
  <si>
    <t>92</t>
  </si>
  <si>
    <t>Sub-Total DXD373TOA: 373 STREET LIGHTING AND SIGNAL SYSTEMS</t>
  </si>
  <si>
    <t>93</t>
  </si>
  <si>
    <t>Sub-Total DXDTOA: DISTRIBUTION DEPRECIATION EXPENSE</t>
  </si>
  <si>
    <t>DXGTOA: GENERAL PLANT DEPRECIATION EXPENSE</t>
  </si>
  <si>
    <t>DXGXESITOA: GENERAL PLANT DEPRECIATION EXPENSE EXCL ESI</t>
  </si>
  <si>
    <t>DXG390TOA: 390 STRUCTURES AND IMPROVEMENTS</t>
  </si>
  <si>
    <t>DXG390: 390  STRUCTURES &amp; IMPROVEMENTS</t>
  </si>
  <si>
    <t>94</t>
  </si>
  <si>
    <t>Sub-Total DXG390TOA: 390 STRUCTURES AND IMPROVEMENTS</t>
  </si>
  <si>
    <t>DXG391TOA: 391  OFFICE FURNITURE &amp; EQUIPMENT</t>
  </si>
  <si>
    <t>DXG391: 391  OFFICE FURNITURE &amp; EQUIPMENT</t>
  </si>
  <si>
    <t>95</t>
  </si>
  <si>
    <t>Sub-Total DXG391TOA: 391  OFFICE FURNITURE &amp; EQUIPMENT</t>
  </si>
  <si>
    <t>DXG392TOA: 392  TRANSPORTATION EQUIPMENT</t>
  </si>
  <si>
    <t>DXG392: 392  TRANSPORTATION EQUIPMENT</t>
  </si>
  <si>
    <t>96</t>
  </si>
  <si>
    <t>Sub-Total DXG392TOA: 392  TRANSPORTATION EQUIPMENT</t>
  </si>
  <si>
    <t>DXG394TOA: 394  TOOLS, SHOP, &amp; GARAGE EQUIP</t>
  </si>
  <si>
    <t>DXG394: 394  TOOLS, SHOP, &amp; GARAGE EQUIP</t>
  </si>
  <si>
    <t>97</t>
  </si>
  <si>
    <t>Sub-Total DXG394TOA: 394  TOOLS, SHOP, &amp; GARAGE EQUIP</t>
  </si>
  <si>
    <t>DXG395TOA: 395  LABORATORY EQUIPMENT</t>
  </si>
  <si>
    <t>DXG395: 395  LABORATORY EQUIPMENT</t>
  </si>
  <si>
    <t>98</t>
  </si>
  <si>
    <t>Sub-Total DXG395TOA: 395  LABORATORY EQUIPMENT</t>
  </si>
  <si>
    <t>DXG397TOA: 397  COMMUNICATION EQUIPMENT</t>
  </si>
  <si>
    <t>DXG397: 397  COMMUNICATION EQUIPMENT</t>
  </si>
  <si>
    <t>99</t>
  </si>
  <si>
    <t>Sub-Total DXG397TOA: 397  COMMUNICATION EQUIPMENT</t>
  </si>
  <si>
    <t>DXG398TOA: 398  MISCELLANEOUS EQUIPMENT</t>
  </si>
  <si>
    <t>DXG398: 398  MISCELLANEOUS EQUIPMENT</t>
  </si>
  <si>
    <t>100</t>
  </si>
  <si>
    <t>Sub-Total DXG398TOA: 398  MISCELLANEOUS EQUIPMENT</t>
  </si>
  <si>
    <t>101</t>
  </si>
  <si>
    <t>Sub-Total DXGXESITOA: GENERAL PLANT DEPRECIATION EXPENSE EXCL ESI</t>
  </si>
  <si>
    <t>DXGESITOA: ESI DEPRECIATION/AMORTIZATION</t>
  </si>
  <si>
    <t>DXGESI: ESI DEPRECIATION/AMORTIZATION</t>
  </si>
  <si>
    <t>102</t>
  </si>
  <si>
    <t>Sub-Total DXGESITOA: ESI DEPRECIATION/AMORTIZATION</t>
  </si>
  <si>
    <t>103</t>
  </si>
  <si>
    <t>Sub-Total DXGTOA: GENERAL PLANT DEPRECIATION EXPENSE</t>
  </si>
  <si>
    <t>AXITOA: INTANGIBLE PLANT DEPRECIATION EXPENSE</t>
  </si>
  <si>
    <t>AXI301OTOA: ORGANIZATION COSTS (A/C 301)</t>
  </si>
  <si>
    <t>AXI301O: 301  ORGANIZATION</t>
  </si>
  <si>
    <t>104</t>
  </si>
  <si>
    <t>Sub-Total AXI301OTOA: ORGANIZATION COSTS (A/C 301)</t>
  </si>
  <si>
    <t>AXI303MTOA: 303 MISCELLANEOUS</t>
  </si>
  <si>
    <t>AXI303CA: 303  CUSTOMER ACCOUNTING</t>
  </si>
  <si>
    <t>AXI303CCS: 303  CUSTOMER CCS</t>
  </si>
  <si>
    <t>AXI303CS: 303  CUSTOMER SERVICE</t>
  </si>
  <si>
    <t>AXI303D: 303  DISTRIBUTION</t>
  </si>
  <si>
    <t>AXI303TPXI: 303  A&amp;G / MISC</t>
  </si>
  <si>
    <t>AXI303L: 303  A&amp;G / MISC - LABOR RELATED</t>
  </si>
  <si>
    <t>AXI303TD: 303  TRANSMISSION &amp; DISTRIBUTION</t>
  </si>
  <si>
    <t>105</t>
  </si>
  <si>
    <t>Sub-Total AXI303MTOA: 303 MISCELLANEOUS</t>
  </si>
  <si>
    <t>106</t>
  </si>
  <si>
    <t>Sub-Total AXITOA: INTANGIBLE PLANT DEPRECIATION EXPENSE</t>
  </si>
  <si>
    <t>107</t>
  </si>
  <si>
    <t>Sub-Total DXTOA: DEPRECIATION AND AMORTIZATION EXPENSE</t>
  </si>
  <si>
    <t>TOTOA: TAXES OTHER THAN INCOME</t>
  </si>
  <si>
    <t>TOFE: 408.110  EMPLOYMENT TAXES</t>
  </si>
  <si>
    <t>TODET: 408.122  EXCISE TAX</t>
  </si>
  <si>
    <t>TODETF: 408.123  EXCISE TAX FEDERAL</t>
  </si>
  <si>
    <t>TOOAV: 408.142  AD VALOREM - PROPERTY TAX</t>
  </si>
  <si>
    <t>TOSLCF: 408.152  FRANCHISE TAX-STATE</t>
  </si>
  <si>
    <t>TOSLFTL: 408.154  FRANCHISE TAX-LOCAL</t>
  </si>
  <si>
    <t>TOSLCFM: 408.155  FRANCHISE TAX-STATE-MS</t>
  </si>
  <si>
    <t>TOSLFTLA: 408.158  FRANCHISE TAX-LOUISIANA</t>
  </si>
  <si>
    <t>TOSLGRS: 408.164  GROSS RECEIPTS &amp; SALES TAX</t>
  </si>
  <si>
    <t>TOSLCO: 408.165  CITY OCCUPATION TAX</t>
  </si>
  <si>
    <t>TOSLRCL: 408.173  REGULATORY COMMISSION-LOCAL</t>
  </si>
  <si>
    <t>108</t>
  </si>
  <si>
    <t>Sub-Total TOTOA: TAXES OTHER THAN INCOME</t>
  </si>
  <si>
    <t>CITTOA: CURRENT INCOME TAXES</t>
  </si>
  <si>
    <t>STTOA: STATE INCOME TAX</t>
  </si>
  <si>
    <t>STCALC: STATE INCOME TAX</t>
  </si>
  <si>
    <t>0</t>
  </si>
  <si>
    <t>STATO: ADJUSTMENTS TO STATE INCOME TAX</t>
  </si>
  <si>
    <t>SITAESI: ESI CURRENT STATE TAXES</t>
  </si>
  <si>
    <t>SITAPY: PRIOR YEAR ADJUSTMENT</t>
  </si>
  <si>
    <t>SITAMISC: MISCELLANEOUS ADJUSTMENT</t>
  </si>
  <si>
    <t>SITATA: TAX ADJUSTMENT</t>
  </si>
  <si>
    <t>109</t>
  </si>
  <si>
    <t>Sub-Total STATO: ADJUSTMENTS TO STATE INCOME TAX</t>
  </si>
  <si>
    <t>110</t>
  </si>
  <si>
    <t>Sub-Total STTOA: STATE INCOME TAX</t>
  </si>
  <si>
    <t>FTTOA: FEDERAL INCOME TAX</t>
  </si>
  <si>
    <t>FTCALC: FEDERAL INCOME TAX @ 35%</t>
  </si>
  <si>
    <t>FTATO: ADJUSTMENTS TO FEDERAL INCOME TAX</t>
  </si>
  <si>
    <t>FITAPY: PRIOR YEAR ADJUSTMENT</t>
  </si>
  <si>
    <t>FITAESI: ESI CURRENT FEDERAL TAXES</t>
  </si>
  <si>
    <t>FITAMISC: MISCELLANEOUS ADJUSTMENTS</t>
  </si>
  <si>
    <t>FITATR: TAX RATE ADJUSTMENT</t>
  </si>
  <si>
    <t>FITAUIT: UNCERTAIN INCOME TAXES</t>
  </si>
  <si>
    <t>111</t>
  </si>
  <si>
    <t>Sub-Total FTATO: ADJUSTMENTS TO FEDERAL INCOME TAX</t>
  </si>
  <si>
    <t>112</t>
  </si>
  <si>
    <t>Sub-Total FTTOA: FEDERAL INCOME TAX</t>
  </si>
  <si>
    <t>113</t>
  </si>
  <si>
    <t>Sub-Total CITTOA: CURRENT INCOME TAXES</t>
  </si>
  <si>
    <t>DTTOA: PROVISION FOR DEFERRED INCOME TAXES</t>
  </si>
  <si>
    <t>DTFTOA: PROVISION FOR DEFERRED INCOME TAXES - FEDERAL</t>
  </si>
  <si>
    <t>DTF263AD: 263A METHOD CHANGE - DSC - FEDERAL</t>
  </si>
  <si>
    <t>DTFAMC: ACCRUED MEDICAL CLAIMS - FEDERAL</t>
  </si>
  <si>
    <t>DTFBRL: BOND REDEMPTION LOSS - FEDERAL</t>
  </si>
  <si>
    <t>DTFCR: CAPITALIZED REPAIRS - FEDERAL</t>
  </si>
  <si>
    <t>DTFCLSD: CASUALTY LOSS (STORM DAMAGE) - FEDERAL</t>
  </si>
  <si>
    <t>DTFCSC: COMPUTER SOFTWARE CAPITALIZED - FEDERAL</t>
  </si>
  <si>
    <t>AXITOA</t>
  </si>
  <si>
    <t>DTFCS: CONTRA SECURITIZATION - FEDERAL</t>
  </si>
  <si>
    <t>DTFCDR: CONTRACT DEFERRED REVENUE - FEDERAL</t>
  </si>
  <si>
    <t>DTFCAC: CONTRIBUTION IN AID OF CONSTRUCTION - FEDERAL</t>
  </si>
  <si>
    <t>DTFER: ENVIRONMENTAL RESERVE - FEDERAL</t>
  </si>
  <si>
    <t>DTFESI: ESI  - FEDERAL</t>
  </si>
  <si>
    <t>DTFF106: FAS 106 - OTHER RETIRE BENEFITS - FEDERAL</t>
  </si>
  <si>
    <t>DTFIC: INCENTIVE COMPENSATION - FEDERAL</t>
  </si>
  <si>
    <t>DTFIDR: INJURIES AND DAMAGES RESERVE - FEDERAL</t>
  </si>
  <si>
    <t>DTFICAFDC: INTEREST CAPITALIZED - AFDC - FEDERAL</t>
  </si>
  <si>
    <t>DTFITD: INTEREST / TAX - TAX DEFICIENCY - FEDERAL</t>
  </si>
  <si>
    <t>DTFLDTOA: LIBERALIZED DEPRECIATION</t>
  </si>
  <si>
    <t>DTFLD: LIBERALIZED DEPRECIATION - FEDERAL</t>
  </si>
  <si>
    <t>114</t>
  </si>
  <si>
    <t>Sub-Total DTFLDTOA: LIBERALIZED DEPRECIATION</t>
  </si>
  <si>
    <t>DTFLTIC: LONG-TERM INCENTIVE COMP - FEDERAL</t>
  </si>
  <si>
    <t>DTFPPE: PREPAID EXPENSES - FEDERAL</t>
  </si>
  <si>
    <t>DTFPI: PROPERTY INSURANCE - FEDERAL</t>
  </si>
  <si>
    <t>DTFRR: RATE REFUND - FEDERAL</t>
  </si>
  <si>
    <t>DTFCOR: REMOVAL COSTS -  FEDERAL</t>
  </si>
  <si>
    <t>DTFRM: REPAIRS &amp; MAINTENANCE - FEDERAL</t>
  </si>
  <si>
    <t>DTFRED: RESEARCH &amp; EXPERIMENTAL DEDUCTION - FEDERAL</t>
  </si>
  <si>
    <t>DTFS481: SECTION 481A ADJ. - FEDERAL</t>
  </si>
  <si>
    <t>DTFSO: STOCK OPTIONS - FEDERAL</t>
  </si>
  <si>
    <t>DTFSOE: STOCK OPTIONS EXERCISED - FEDERAL</t>
  </si>
  <si>
    <t>DTFTI: TAX INTEREST - AVOIDED COST - FEDERAL</t>
  </si>
  <si>
    <t>DTFUR: UNBILLED REVENUE - FEDERAL</t>
  </si>
  <si>
    <t>DTFUA: UNCOLLECTIBLE ACCTS - FEDERAL</t>
  </si>
  <si>
    <t>DTFUP: UNFUNDED PENSION - FEDERAL</t>
  </si>
  <si>
    <t>DTFWSC: WASTE SITE CLEAN UP COSTS - FEDERAL</t>
  </si>
  <si>
    <t>DTFADC: ACCRUED DUES &amp; CONTRIB-FEDERAL</t>
  </si>
  <si>
    <t>DTFAMTCF: ADIT-AMT CR C/F-TAP-FEDERAL</t>
  </si>
  <si>
    <t>DTFTAP: ADIT-TAX CR C/F-TAP-FEDERAL</t>
  </si>
  <si>
    <t>DTFBLG: BLDG S/L TAX GAIN-FEDERAL</t>
  </si>
  <si>
    <t>DTFCDBG: COMM DEV BLOCK GRANT-FEDERAL</t>
  </si>
  <si>
    <t>DTFCFW: CONTRIBUTION CARRYFORWARD - FEDERAL</t>
  </si>
  <si>
    <t>DTFCD: CUSTOMER DEPOSITS-FEDERAL</t>
  </si>
  <si>
    <t>DTFESIP: ENTERGY STOCK INVSTMNT PLAN-FEDERAL</t>
  </si>
  <si>
    <t>DTFADITS: FEDERAL ADIT ON STATE TAX ACCRUAL</t>
  </si>
  <si>
    <t>DTFRAST: REGULATORY ASSET-FEDERAL</t>
  </si>
  <si>
    <t>DTFRLIA: REGULATORY LIABILITY-FEDERAL</t>
  </si>
  <si>
    <t>DTFSEV: SEVERANCE ACCRUAL - FEDERAL</t>
  </si>
  <si>
    <t>DTFSPEN: SUPPLEMENTAL PENSION PLAN-FEDERAL</t>
  </si>
  <si>
    <t>DTFTC: TAXES CAPITALIZED - FEDERAL</t>
  </si>
  <si>
    <t>DTFWAR: WARRANTY EXPENSE - FEDERAL</t>
  </si>
  <si>
    <t>DTFUPD: UNIT OF PRODUCTION DED</t>
  </si>
  <si>
    <t>DTFPIL: PARTNERSHIP INCOME/LOSS</t>
  </si>
  <si>
    <t>DTFBPD: ADIT BEN POTNT DISALL</t>
  </si>
  <si>
    <t>DTFNOLNC: ADIT-NOL C/F TAP-NON-CURRENT - FEDERAL</t>
  </si>
  <si>
    <t>DTFCTC: CONTRACT TERMINATION COSTS</t>
  </si>
  <si>
    <t>DTFRSA: RESTRICTED STOCK AWARDS - FEDERAL</t>
  </si>
  <si>
    <t>DTFRBS: RESTRUCTURING BASIS STEPUP – FEDERAL</t>
  </si>
  <si>
    <t>DTFMCC: MISC CAP COSTS - FEDERAL</t>
  </si>
  <si>
    <t>DTFROB: REORGANIZATION COSTS-BANKRUPTCY - FEDERAL</t>
  </si>
  <si>
    <t>DTFRASTM: REG ASSET STORM COSTS - FEDERAL</t>
  </si>
  <si>
    <t>DTFTPR: TANGIBLE PROP REGS - 481ADJ - FEDERAL</t>
  </si>
  <si>
    <t>DTFRET: RETENTION ACCRUAL - FEDERAL</t>
  </si>
  <si>
    <t>DTFRAH: REG ASSET - HCM - FEDERAL</t>
  </si>
  <si>
    <t>DTFBSU: BASIS STEP UP - FEDERAL</t>
  </si>
  <si>
    <t>DTFNOLTA: TAX ATTRIBUTE-NOL/CR FED</t>
  </si>
  <si>
    <t>DTFREGUTP: REG LIABILITY - UTP - FED</t>
  </si>
  <si>
    <t>DTFINSEF: INSURANCE ESCROW-FED</t>
  </si>
  <si>
    <t>DTFEXCADITRTL: RETAIL EXCESS ADIT - FEDERAL</t>
  </si>
  <si>
    <t>DTFPROTEXCFED: PROTECTED EXCESS ADIT - FEDERAL</t>
  </si>
  <si>
    <t>115</t>
  </si>
  <si>
    <t>Sub-Total DTFTOA: PROVISION FOR DEFERRED INCOME TAXES - FEDERAL</t>
  </si>
  <si>
    <t>DTSTOA: PROVISION FOR DEFERRED INCOME TAXES - STATE</t>
  </si>
  <si>
    <t>DTS263AD: 263A METHOD CHANGE - DSC-STATE</t>
  </si>
  <si>
    <t>DTSADC: ACCRUED DUES &amp; CONTRIB-STATE</t>
  </si>
  <si>
    <t>DTSAMC: ACCRUED MEDICAL CLAIMS-STATE</t>
  </si>
  <si>
    <t>DTSBLG: BLDG S/L TAX GAIN-STATE</t>
  </si>
  <si>
    <t>DTSBOND: BOND REACQUISITION LOSS - STATE</t>
  </si>
  <si>
    <t>DTSCR: CAPITALIZED REPAIRS - STATE</t>
  </si>
  <si>
    <t>DTSCLD: CASUALTY LOSS DEDUCTION-STATE</t>
  </si>
  <si>
    <t>DTSCDBG: COMM DEV BLOCK GRANT-STATE</t>
  </si>
  <si>
    <t>DTSCSC: COMPUTER SOFTWARE CAPITALIZED - STATE</t>
  </si>
  <si>
    <t>DTSCS: CONTRA SECURITIZATION - STATE</t>
  </si>
  <si>
    <t>DTSCDR: CONTRACT DEFERRED REVENUE-STATE</t>
  </si>
  <si>
    <t>DTSCAC: CONTRIBUTION IN AID OF CONSTRUCTION - STATE</t>
  </si>
  <si>
    <t>DTSCD: CUSTOMER DEPOSITS-STATE</t>
  </si>
  <si>
    <t>DTSESIP: ENTERGY STOCK INVSTMNT PLAN-STATE</t>
  </si>
  <si>
    <t>DTSER: ENVIRONMENTAL RESERVE-STATE</t>
  </si>
  <si>
    <t>DTSESI: ESI STATE DEFERRED TAXES</t>
  </si>
  <si>
    <t>DTSF106: FAS 106 OTHER RETIRE BEN-STATE</t>
  </si>
  <si>
    <t>DTSINC: INCENTIVE-STATE</t>
  </si>
  <si>
    <t>DTSIDR: INJURIES AND DAMAGES RESERVE - STATE</t>
  </si>
  <si>
    <t>DTSINT: INTEREST CAP - AFDC - STATE</t>
  </si>
  <si>
    <t>DTSTAXD: INTRST/TAX-TAX DEFICIENCI-STATE</t>
  </si>
  <si>
    <t>DTSLIB: LIBERALIZED DEPRECIATION - STATE</t>
  </si>
  <si>
    <t>DTSLTI: LONG-TERM INCENTIVE COMP-STATE</t>
  </si>
  <si>
    <t>DTSPENC: PENSIONS CAPITALIZED - STATE</t>
  </si>
  <si>
    <t>DTSPPE: PREPAID EXPENSES - STATE</t>
  </si>
  <si>
    <t>DTSPIR: PROPERTY INS RESERVE-STATE</t>
  </si>
  <si>
    <t>DTSRR: RATE REFUND-STATE</t>
  </si>
  <si>
    <t>DTSRAST: REGULATORY ASSET-STATE</t>
  </si>
  <si>
    <t>DTSRLIA: REGULATORY LIABILITY-STATE</t>
  </si>
  <si>
    <t>DTSRC: REMOVAL COST - STATE</t>
  </si>
  <si>
    <t>DTSRME: REPAIRS &amp; MAINT EXP - STATE</t>
  </si>
  <si>
    <t>DTSRED: RESEARCH &amp; EXPERIMENTAL DEDUCTION - STATE</t>
  </si>
  <si>
    <t>DTS481A: SECTION 481A ADJ STATE</t>
  </si>
  <si>
    <t>DTSSEV: SEVERANCE ACCRUAL - STATE</t>
  </si>
  <si>
    <t>DTSSO: STOCK OPTIONS - STATE</t>
  </si>
  <si>
    <t>DTSSOE: STOCK OPTIONS EXERCISED-STATE</t>
  </si>
  <si>
    <t>DTSSPEN: SUPPLEMENTAL PENSION PLAN-STATE</t>
  </si>
  <si>
    <t>DTSAC: TAX INT (AVOIDED COST) - STATE</t>
  </si>
  <si>
    <t>DTSTUR: TAXABLE UNBILLED REVENUE-STATE</t>
  </si>
  <si>
    <t>DTSTC: TAXES CAPITALIZED - STATE</t>
  </si>
  <si>
    <t>DTSUNCOL: UNCOLLECT ACCTS RESERVE-STATE</t>
  </si>
  <si>
    <t>DTSUPEN: UNFUNDED PENSION EXP-STATE</t>
  </si>
  <si>
    <t>DTSWAR: WARRANTY EXPENSE - STATE</t>
  </si>
  <si>
    <t>DTSWSC: WASTE SITE CLEAN UP COSTS - STATE</t>
  </si>
  <si>
    <t>DTSUPD: UNIT OF PRODUCTION DED</t>
  </si>
  <si>
    <t>DTSPIL: PARTNERSHIP INCOME/LOSS</t>
  </si>
  <si>
    <t>DTSNOLNC: ADIT-NOL C/F TAP-NON-CURRENT - STATE</t>
  </si>
  <si>
    <t>DTSCFNC: ADIT-CONTRIB C/F TAP-ST-NON-CURRENT</t>
  </si>
  <si>
    <t>DTSCTC: CONTRACT TERMINATION COSTS-STATE</t>
  </si>
  <si>
    <t>DTSRSA: RESTRICTED STOCK AWARDS - STATE</t>
  </si>
  <si>
    <t>DTSRBS: RESTRUCTURING BASIS STEPUP – STATE</t>
  </si>
  <si>
    <t>DTSMCC: MISC CAP COSTS - STATE</t>
  </si>
  <si>
    <t>DTSROB: REORGANIZATION COSTS-BANKRUPTCY - STATE</t>
  </si>
  <si>
    <t>DTSRASTM: REG ASSET STORM COSTS - STATE</t>
  </si>
  <si>
    <t>DTSTPR: TANGIBLE PROP REGS - 481ADJ - STATE</t>
  </si>
  <si>
    <t>DTSRET: RETENTION ACCRUAL - STATE</t>
  </si>
  <si>
    <t>DTSRAH: REG ASSET - HCM - STATE</t>
  </si>
  <si>
    <t>DTSBSU: BASIS STEP UP - STATE</t>
  </si>
  <si>
    <t>DTSLAA: LA ADIT ON DEFERRED FITD</t>
  </si>
  <si>
    <t>DTSNOLTA: TAX ATTRIBUTE-NOL/CR STATE</t>
  </si>
  <si>
    <t>DTSREGUTP: REG LIABILITY - UTP - STATE</t>
  </si>
  <si>
    <t>DTSINSES: INSURANCE ESCROW-STATE</t>
  </si>
  <si>
    <t>116</t>
  </si>
  <si>
    <t>Sub-Total DTSTOA: PROVISION FOR DEFERRED INCOME TAXES - STATE</t>
  </si>
  <si>
    <t>117</t>
  </si>
  <si>
    <t>Sub-Total DTTOA: PROVISION FOR DEFERRED INCOME TAXES</t>
  </si>
  <si>
    <t>ITCTOA: INVESTMENT TAX CREDITS A/C 411</t>
  </si>
  <si>
    <t>ITC411: 411  ITC AMORTIZATION</t>
  </si>
  <si>
    <t>118</t>
  </si>
  <si>
    <t>Sub-Total ITCTOA: INVESTMENT TAX CREDITS A/C 411</t>
  </si>
  <si>
    <t>119</t>
  </si>
  <si>
    <t>Sub-Total OETOA: OPERATING EXPENSES</t>
  </si>
  <si>
    <t>120</t>
  </si>
  <si>
    <t>Sub-Total OITOA: OPERATING INCOME</t>
  </si>
  <si>
    <t>TAXADJ: TAX ADJUSTMENTS TO NET INC</t>
  </si>
  <si>
    <t>STATITO: STATE TAXABLE INCOME</t>
  </si>
  <si>
    <t>CTTITO: FEDERAL TAXABLE INCOME</t>
  </si>
  <si>
    <t>NIBTACALC: NET INCOME BEFORE INCOME TAXES</t>
  </si>
  <si>
    <t>CTTOA: ADJUSTMENTS TO NET INCOME</t>
  </si>
  <si>
    <t>CTAALRDB: AMORTIZATION OF LOSS ON REACQUIRED DEBT</t>
  </si>
  <si>
    <t>CTAAC: AVOIDED COST (TAX INTEREST)</t>
  </si>
  <si>
    <t>CTABM: BUSINESS MEALS</t>
  </si>
  <si>
    <t>CTACL: CASUALTY LOSS</t>
  </si>
  <si>
    <t>CTAIDR: CHANGE IN RESERVE - INJURY &amp; DAMAGES</t>
  </si>
  <si>
    <t>CTAPI: CHANGE IN RESERVE - PROPERTY INSURANCE</t>
  </si>
  <si>
    <t>CTACIAC: CIAC</t>
  </si>
  <si>
    <t>CTACS: COMPUTER SOFTWARE</t>
  </si>
  <si>
    <t>CTADCR: DEFERRED CONTRACT REVENUE</t>
  </si>
  <si>
    <t>CTADFSC: DEFERRED STORM COSTS</t>
  </si>
  <si>
    <t>CTAER: ENVIRONMENTAL RESERVE</t>
  </si>
  <si>
    <t>CTAESI: ESI TAXES</t>
  </si>
  <si>
    <t>CTAINCT: INCENTIVE</t>
  </si>
  <si>
    <t>CTAICA: INTEREST CAP - AFUDC</t>
  </si>
  <si>
    <t>CTAINT: INTEREST EXPENSE</t>
  </si>
  <si>
    <t>CTALTICP: LONG TERM INCENTIVE COMP PLAN</t>
  </si>
  <si>
    <t>CTAMISC: MISC ADJUSTMENTS</t>
  </si>
  <si>
    <t>CTAOPEB: OPEB RESERVE</t>
  </si>
  <si>
    <t>CTAOG: OPTION GRANT</t>
  </si>
  <si>
    <t>CTAPHR: PENSION &amp; HOSPITALIZATION RESERVE</t>
  </si>
  <si>
    <t>CTARR: RATE REFUND</t>
  </si>
  <si>
    <t>CTARCC: REGULATORY CAPITALIZED COSTS</t>
  </si>
  <si>
    <t>CTARE: RESEARCH &amp; EXPERIMENTATION</t>
  </si>
  <si>
    <t>CTARUNC: RESERVE FOR UNCOLLECTIBLE</t>
  </si>
  <si>
    <t>CTAS481: SECTION 481A ADJUST - INT</t>
  </si>
  <si>
    <t>CTAUP: UNFUNDED PENSION</t>
  </si>
  <si>
    <t>CTABSL: BUILDING S/L TAX GAIN</t>
  </si>
  <si>
    <t>CTACDBG: COMMUNITY DEV BLOCK GRANT</t>
  </si>
  <si>
    <t>CTAPACND: N/D PAC AND POLITICAL EXPENSES</t>
  </si>
  <si>
    <t>CTAPEN: PENSION - PRP/SRP</t>
  </si>
  <si>
    <t>CTARCTOA: REMOVAL COSTS</t>
  </si>
  <si>
    <t>CTARCX: REMOVAL COSTS</t>
  </si>
  <si>
    <t>121</t>
  </si>
  <si>
    <t>Sub-Total CTARCTOA: REMOVAL COSTS</t>
  </si>
  <si>
    <t>CTASRE: STORM RESERVE ESCROW</t>
  </si>
  <si>
    <t>CTA263DSC: 263A METHOD CHANGE DSC</t>
  </si>
  <si>
    <t>CTAAFUDCB: AFUDC BOOK ONLY GROSS</t>
  </si>
  <si>
    <t>CTAAFUDCE: AFUDC EQUITY FT PTAX</t>
  </si>
  <si>
    <t>CTACR: CAPITALIZED REPAIRS</t>
  </si>
  <si>
    <t>CTALD: LIBERALIZED DEPRECIATION</t>
  </si>
  <si>
    <t>CTAPWR: POWERTAX MISC ALL</t>
  </si>
  <si>
    <t>CTARME: REPAIRS &amp; MAINTENANCE EXPENSE</t>
  </si>
  <si>
    <t>CTATPC: TAXES &amp; PENSION CAPITALIZED</t>
  </si>
  <si>
    <t>CTAUPD: UNITS OF PROPERTY DEDUCTION</t>
  </si>
  <si>
    <t>CTAWE: WARRANTY EXPENSE</t>
  </si>
  <si>
    <t>CTASEC: SECURITIZATION</t>
  </si>
  <si>
    <t>CTARSA: RESTRICTED STOCK AWARD</t>
  </si>
  <si>
    <t>CTANOLFC: NOL C/F TAP-CURRENT - FEDERAL</t>
  </si>
  <si>
    <t>CTANOLFNC: NOL C/F TAP-NON-CURRENT - FEDERAL</t>
  </si>
  <si>
    <t>CTAPSIL: P/S INCOME/LOSS</t>
  </si>
  <si>
    <t>CTAIUTP: INTEREST PAYMENTS ON UTP'S</t>
  </si>
  <si>
    <t>CTACTC: CONTRACT TERMINATION COST</t>
  </si>
  <si>
    <t>CTARBS: RESTRUCTURING BASIS STEP UP</t>
  </si>
  <si>
    <t>CTAROC: REORGANIZATION COSTS</t>
  </si>
  <si>
    <t>CTAROB: REORGANIZATION COSTS-BANKRUPTCY</t>
  </si>
  <si>
    <t>CTAPPE: PREPAID EXPENSE</t>
  </si>
  <si>
    <t>CTAMCC: MISC CAPITALIZED COST</t>
  </si>
  <si>
    <t>CTARAH: REG ASSET - HCM</t>
  </si>
  <si>
    <t>CTARTA: RETENTION ACCRUAL</t>
  </si>
  <si>
    <t>CTAUR: UNBILLED REVENUE</t>
  </si>
  <si>
    <t>CTAS481ATP: SECTION 481A TANGIBLE PROPERTY</t>
  </si>
  <si>
    <t>CTAUPDRT: UNITS OF PROPERTY DEDUCTION - REPAIRS - TRANSMISSION</t>
  </si>
  <si>
    <t>CTABWOI: SM BOOK WRITE OFF OF INVESTMENT</t>
  </si>
  <si>
    <t>CTAECLI: SM ECONOMIC PERFORMANCE OF LIABS</t>
  </si>
  <si>
    <t>CTAGCS: SM GUARANTEED CUSTOMER SAVINGS</t>
  </si>
  <si>
    <t>CTABSUF: BASIS STEP UP - FEDERAL</t>
  </si>
  <si>
    <t>CTAACQADJ: ACQUISITION ADJUSTMENT</t>
  </si>
  <si>
    <t>CTAINSFED: INSURANCE-FED</t>
  </si>
  <si>
    <t>122</t>
  </si>
  <si>
    <t>Sub-Total CTTOA: ADJUSTMENTS TO NET INCOME</t>
  </si>
  <si>
    <t>123</t>
  </si>
  <si>
    <t>Sub-Total CTTITO: FEDERAL TAXABLE INCOME</t>
  </si>
  <si>
    <t>STATOA: STATE ADJUSTMENTS TO NET INCOME</t>
  </si>
  <si>
    <t>STAATD: APPORTIONED TAX DEDUCTIBLE</t>
  </si>
  <si>
    <t>STA263DSC: STATE TAX ADJ. 263A METHOD CHANGE DSC</t>
  </si>
  <si>
    <t>STACR: STATE TAX ADJ. CAPITALIZED REPAIRS</t>
  </si>
  <si>
    <t>STACIAC: CIAC</t>
  </si>
  <si>
    <t>STAWE: STATE TAX ADJ. WARRANTY EXPENSE</t>
  </si>
  <si>
    <t>STAPAM: POST APPORTION M ITEMS</t>
  </si>
  <si>
    <t>STATIAC: TAX INTEREST AVOIDED COST</t>
  </si>
  <si>
    <t>STANOLFNC: NOL C/F-TAP-FED-NON-CURRENT</t>
  </si>
  <si>
    <t>STASRLY: NOL C/F SRLY/DECON</t>
  </si>
  <si>
    <t>STAPTXF: POWERTAX MISC   FEDERAL</t>
  </si>
  <si>
    <t>STAPTXS: POWERTAX MISC   STATE</t>
  </si>
  <si>
    <t>STABSUF: BASIS STEP UP - FEDERAL</t>
  </si>
  <si>
    <t>STABUSS: BASIS STEP UP - STATE</t>
  </si>
  <si>
    <t>STACTC: CONTRACT TERMINATION COST-FED</t>
  </si>
  <si>
    <t>STARBS: RESTRUCT BASIS STEP UP-FED</t>
  </si>
  <si>
    <t>STALIBD: LIBERALIZED DEPRECIATION</t>
  </si>
  <si>
    <t>STAMISCCAPFED: MISC CAP COSTS-FED</t>
  </si>
  <si>
    <t>STAMISCCAPST: MISC CAP COSTS-ST</t>
  </si>
  <si>
    <t>STACTCST: CONTRACT TERMINATION COST-STATE</t>
  </si>
  <si>
    <t>STAINSURST: INSURANCE STATE</t>
  </si>
  <si>
    <t>STAINSURFED: INSURANCE FEDERAL STATE</t>
  </si>
  <si>
    <t>124</t>
  </si>
  <si>
    <t>Sub-Total STATOA: STATE ADJUSTMENTS TO NET INCOME</t>
  </si>
  <si>
    <t>125</t>
  </si>
  <si>
    <t>Sub-Total STATITO: STATE TAXABLE INCOME</t>
  </si>
  <si>
    <t>126</t>
  </si>
  <si>
    <t>Sub-Total TAXADJ: TAX ADJUSTMENTS TO NET INC</t>
  </si>
  <si>
    <t>Net In Service</t>
  </si>
  <si>
    <t>Net In Service Alternate</t>
  </si>
  <si>
    <t>Net ACCT 371</t>
  </si>
  <si>
    <t>Total Expense</t>
  </si>
  <si>
    <t>Total Alt Expense</t>
  </si>
  <si>
    <t>Return</t>
  </si>
  <si>
    <t>Alt. Return</t>
  </si>
  <si>
    <t>Tax Gross Up Factor</t>
  </si>
  <si>
    <t>Grossed Up Return</t>
  </si>
  <si>
    <t>Alt. Grossed Up Return</t>
  </si>
  <si>
    <t>Total Rev. Requirement</t>
  </si>
  <si>
    <t>Alt. Total Rev. Requirement</t>
  </si>
  <si>
    <t>Allocation Factor</t>
  </si>
  <si>
    <t>Allocated Revenue Rev.</t>
  </si>
  <si>
    <t>Alt. Allocated Revenue Rev.</t>
  </si>
  <si>
    <t>Annual Bills</t>
  </si>
  <si>
    <t>High End Customer Charge</t>
  </si>
  <si>
    <t>Low End Customer Charge</t>
  </si>
  <si>
    <t>RATE BASE ITEMS</t>
  </si>
  <si>
    <t>EXPENSES</t>
  </si>
  <si>
    <t>For Low-End</t>
  </si>
  <si>
    <t>From Thomas Direct</t>
  </si>
  <si>
    <r>
      <t>Description of Calculations</t>
    </r>
    <r>
      <rPr>
        <sz val="11"/>
        <color indexed="8"/>
        <rFont val="Calibri"/>
        <family val="2"/>
        <scheme val="minor"/>
      </rPr>
      <t>: Values at right sourced from Tab RR 4 Customer, which was provided by ENO in response to AAE 2-4. Number of customer months and tax gross up % was sourced from Tab RR 1 Revenue, also provided by ENO in response to AAE 2-4. Yellow highlighted cells denote values excluded from the low-end estimate for the reasons described in Direct Testimony.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</si>
</sst>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,##0_);\(#,##0\);&quot;-&quot;_)"/>
    <numFmt numFmtId="165" formatCode="#,##0_);[Red]\(#,##0\);&quot; &quot;"/>
    <numFmt numFmtId="166" formatCode="#,##0.00%_);[Black]\(#,##0.00%\);&quot; &quot;"/>
    <numFmt numFmtId="167" formatCode="#,##0.00%_);[Red]\(#,##0.00%\);&quot; &quot;"/>
    <numFmt numFmtId="168" formatCode="#,##0.0000_);[Red]\(#,##0.0000\);&quot; &quot;"/>
    <numFmt numFmtId="169" formatCode="_(* #,##0_);_(* \(#,##0\);_(* &quot;-&quot;??_);_(@_)"/>
    <numFmt numFmtId="170" formatCode="0.0000"/>
    <numFmt numFmtId="171" formatCode="&quot;$&quot;#,##0.00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sz val="10"/>
      <color rgb="FFFFFFFE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7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0" fontId="3" fillId="0" borderId="0" xfId="0" applyFont="1"/>
    <xf numFmtId="169" fontId="0" fillId="0" borderId="0" xfId="1" applyNumberFormat="1" applyFont="1"/>
    <xf numFmtId="0" fontId="6" fillId="0" borderId="0" xfId="2" quotePrefix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2" applyFont="1"/>
    <xf numFmtId="0" fontId="8" fillId="0" borderId="0" xfId="0" applyFont="1"/>
    <xf numFmtId="43" fontId="8" fillId="0" borderId="0" xfId="0" applyNumberFormat="1" applyFont="1"/>
    <xf numFmtId="43" fontId="0" fillId="0" borderId="0" xfId="0" applyNumberFormat="1"/>
    <xf numFmtId="164" fontId="0" fillId="0" borderId="0" xfId="0" applyNumberFormat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9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wrapText="1" indent="1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Alignment="1">
      <alignment horizontal="left" wrapText="1" indent="3"/>
    </xf>
    <xf numFmtId="0" fontId="3" fillId="0" borderId="0" xfId="0" applyFont="1" applyFill="1" applyAlignment="1">
      <alignment horizontal="left" wrapText="1" indent="4"/>
    </xf>
    <xf numFmtId="0" fontId="2" fillId="0" borderId="0" xfId="0" applyFont="1" applyFill="1" applyAlignment="1">
      <alignment horizontal="left" wrapText="1" indent="4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 indent="3"/>
    </xf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 horizontal="left" wrapText="1" indent="1"/>
    </xf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wrapText="1" indent="5"/>
    </xf>
    <xf numFmtId="0" fontId="2" fillId="0" borderId="0" xfId="0" applyFont="1" applyFill="1" applyAlignment="1">
      <alignment horizontal="left" wrapText="1" indent="5"/>
    </xf>
    <xf numFmtId="0" fontId="3" fillId="0" borderId="0" xfId="0" applyFont="1" applyFill="1" applyAlignment="1">
      <alignment horizontal="left" wrapText="1" indent="6"/>
    </xf>
    <xf numFmtId="0" fontId="2" fillId="0" borderId="0" xfId="0" applyFont="1" applyFill="1" applyAlignment="1">
      <alignment horizontal="left" wrapText="1" indent="6"/>
    </xf>
    <xf numFmtId="164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Continuous" vertical="distributed"/>
    </xf>
    <xf numFmtId="0" fontId="2" fillId="0" borderId="0" xfId="0" applyFont="1" applyAlignment="1">
      <alignment horizontal="centerContinuous"/>
    </xf>
    <xf numFmtId="164" fontId="0" fillId="0" borderId="0" xfId="0" applyNumberFormat="1" applyFill="1"/>
    <xf numFmtId="39" fontId="0" fillId="0" borderId="0" xfId="0" applyNumberFormat="1"/>
    <xf numFmtId="164" fontId="3" fillId="2" borderId="0" xfId="0" applyNumberFormat="1" applyFont="1" applyFill="1" applyAlignment="1">
      <alignment horizontal="right"/>
    </xf>
    <xf numFmtId="3" fontId="0" fillId="0" borderId="0" xfId="0" applyNumberFormat="1"/>
    <xf numFmtId="10" fontId="0" fillId="0" borderId="0" xfId="0" applyNumberFormat="1"/>
    <xf numFmtId="170" fontId="0" fillId="0" borderId="0" xfId="0" applyNumberFormat="1"/>
    <xf numFmtId="171" fontId="0" fillId="0" borderId="0" xfId="0" applyNumberFormat="1"/>
    <xf numFmtId="0" fontId="0" fillId="2" borderId="0" xfId="0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  <cellStyle name="Normal 2" xfId="2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walthe\AppData\Local\Microsoft\Windows\Temporary%20Internet%20Files\Content.Outlook\GMH08VXU\Unit%20Cost%20Report_EP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ributes"/>
      <sheetName val="RevReq by Func,Class,CC"/>
      <sheetName val="Header Info - need to update"/>
      <sheetName val="Bill Dtrmnts - need to update "/>
      <sheetName val="Check Totals"/>
      <sheetName val="Presentation"/>
    </sheetNames>
    <sheetDataSet>
      <sheetData sheetId="0"/>
      <sheetData sheetId="1">
        <row r="1">
          <cell r="B1" t="str">
            <v>Function</v>
          </cell>
          <cell r="C1" t="str">
            <v>Classification</v>
          </cell>
          <cell r="D1" t="str">
            <v>Cust Class</v>
          </cell>
          <cell r="E1">
            <v>201812</v>
          </cell>
        </row>
        <row r="2">
          <cell r="B2" t="str">
            <v>DM: Distribution Meters</v>
          </cell>
          <cell r="C2" t="str">
            <v>CC: Customer</v>
          </cell>
          <cell r="D2" t="str">
            <v>LARGE INTERRUPTIBLE SERVICE: LARGE INTERRUPTIBLE SERVICE</v>
          </cell>
          <cell r="E2">
            <v>35384.102514942213</v>
          </cell>
        </row>
        <row r="3">
          <cell r="B3" t="str">
            <v>CR: Customer Records</v>
          </cell>
          <cell r="C3" t="str">
            <v>CC: Customer</v>
          </cell>
          <cell r="D3" t="str">
            <v>LARGE ELECTRIC: LARGE ELECTRIC</v>
          </cell>
          <cell r="E3">
            <v>32299.053597035643</v>
          </cell>
        </row>
        <row r="4">
          <cell r="B4" t="str">
            <v>DM: Distribution Meters</v>
          </cell>
          <cell r="C4" t="str">
            <v>CC: Customer</v>
          </cell>
          <cell r="D4" t="str">
            <v>LARGE ELECTRIC: LARGE ELECTRIC</v>
          </cell>
          <cell r="E4">
            <v>272712.26445633598</v>
          </cell>
        </row>
        <row r="5">
          <cell r="B5" t="str">
            <v>DG: Distribution General</v>
          </cell>
          <cell r="C5" t="str">
            <v>CC: Customer</v>
          </cell>
          <cell r="D5" t="str">
            <v>LARGE ELECTRIC: LARGE ELECTRIC</v>
          </cell>
          <cell r="E5">
            <v>3956.8858246747936</v>
          </cell>
        </row>
        <row r="6">
          <cell r="B6" t="str">
            <v>CS: Customer Services</v>
          </cell>
          <cell r="C6" t="str">
            <v>CC: Customer</v>
          </cell>
          <cell r="D6" t="str">
            <v>LARGE ELECTRIC: LARGE ELECTRIC</v>
          </cell>
          <cell r="E6">
            <v>8514.4758582473587</v>
          </cell>
        </row>
        <row r="7">
          <cell r="B7" t="str">
            <v>DV: Distribution Services</v>
          </cell>
          <cell r="C7" t="str">
            <v>CC: Customer</v>
          </cell>
          <cell r="D7" t="str">
            <v>LARGE ELECTRIC: LARGE ELECTRIC</v>
          </cell>
          <cell r="E7">
            <v>88418.433564442676</v>
          </cell>
        </row>
        <row r="8">
          <cell r="B8" t="str">
            <v>CM: Customer Meter Reading</v>
          </cell>
          <cell r="C8" t="str">
            <v>CC: Customer</v>
          </cell>
          <cell r="D8" t="str">
            <v>LARGE ELECTRIC: LARGE ELECTRIC</v>
          </cell>
          <cell r="E8">
            <v>11815.963522250791</v>
          </cell>
        </row>
        <row r="9">
          <cell r="B9" t="str">
            <v>DS: Distribution Substations</v>
          </cell>
          <cell r="C9" t="str">
            <v>DD: Demand</v>
          </cell>
          <cell r="D9" t="str">
            <v>LARGE ELECTRIC: LARGE ELECTRIC</v>
          </cell>
          <cell r="E9">
            <v>683615.66909095389</v>
          </cell>
        </row>
        <row r="10">
          <cell r="B10" t="str">
            <v>TG: Transmission General</v>
          </cell>
          <cell r="C10" t="str">
            <v>DD: Demand</v>
          </cell>
          <cell r="D10" t="str">
            <v>LARGE ELECTRIC: LARGE ELECTRIC</v>
          </cell>
          <cell r="E10">
            <v>2167694.3221423258</v>
          </cell>
        </row>
        <row r="11">
          <cell r="B11" t="str">
            <v>PG: Production/Generation</v>
          </cell>
          <cell r="C11" t="str">
            <v>DD: Demand</v>
          </cell>
          <cell r="D11" t="str">
            <v>LARGE ELECTRIC: LARGE ELECTRIC</v>
          </cell>
          <cell r="E11">
            <v>19528459.948001739</v>
          </cell>
        </row>
        <row r="12">
          <cell r="B12" t="str">
            <v>D1: Distribution Primary</v>
          </cell>
          <cell r="C12" t="str">
            <v>DD: Demand</v>
          </cell>
          <cell r="D12" t="str">
            <v>LARGE ELECTRIC: LARGE ELECTRIC</v>
          </cell>
          <cell r="E12">
            <v>3115198.8506004158</v>
          </cell>
        </row>
        <row r="13">
          <cell r="B13" t="str">
            <v>DX: Distribution Line Transformers</v>
          </cell>
          <cell r="C13" t="str">
            <v>DD: Demand</v>
          </cell>
          <cell r="D13" t="str">
            <v>LARGE ELECTRIC: LARGE ELECTRIC</v>
          </cell>
          <cell r="E13">
            <v>1192135.5903013693</v>
          </cell>
        </row>
        <row r="14">
          <cell r="B14" t="str">
            <v>D2: Distribution Secondary</v>
          </cell>
          <cell r="C14" t="str">
            <v>DD: Demand</v>
          </cell>
          <cell r="D14" t="str">
            <v>LARGE ELECTRIC: LARGE ELECTRIC</v>
          </cell>
          <cell r="E14">
            <v>749793.51738099148</v>
          </cell>
        </row>
        <row r="15">
          <cell r="B15" t="str">
            <v>PG: Production/Generation</v>
          </cell>
          <cell r="C15" t="str">
            <v>EE: Energy</v>
          </cell>
          <cell r="D15" t="str">
            <v>LARGE ELECTRIC: LARGE ELECTRIC</v>
          </cell>
          <cell r="E15">
            <v>170274.63493145979</v>
          </cell>
        </row>
        <row r="16">
          <cell r="B16" t="str">
            <v>CR: Customer Records</v>
          </cell>
          <cell r="C16" t="str">
            <v>CC: Customer</v>
          </cell>
          <cell r="D16" t="str">
            <v>RES: RESIDENTIAL</v>
          </cell>
          <cell r="E16">
            <v>17797763.241862189</v>
          </cell>
        </row>
        <row r="17">
          <cell r="B17" t="str">
            <v>DM: Distribution Meters</v>
          </cell>
          <cell r="C17" t="str">
            <v>CC: Customer</v>
          </cell>
          <cell r="D17" t="str">
            <v>RES: RESIDENTIAL</v>
          </cell>
          <cell r="E17">
            <v>8059090.9670936521</v>
          </cell>
        </row>
        <row r="18">
          <cell r="B18" t="str">
            <v>DG: Distribution General</v>
          </cell>
          <cell r="C18" t="str">
            <v>CC: Customer</v>
          </cell>
          <cell r="D18" t="str">
            <v>RES: RESIDENTIAL</v>
          </cell>
          <cell r="E18">
            <v>2182547.2713047666</v>
          </cell>
        </row>
        <row r="19">
          <cell r="B19" t="str">
            <v>DV: Distribution Services</v>
          </cell>
          <cell r="C19" t="str">
            <v>CC: Customer</v>
          </cell>
          <cell r="D19" t="str">
            <v>RES: RESIDENTIAL</v>
          </cell>
          <cell r="E19">
            <v>11624643.824251952</v>
          </cell>
        </row>
        <row r="20">
          <cell r="B20" t="str">
            <v>CM: Customer Meter Reading</v>
          </cell>
          <cell r="C20" t="str">
            <v>CC: Customer</v>
          </cell>
          <cell r="D20" t="str">
            <v>RES: RESIDENTIAL</v>
          </cell>
          <cell r="E20">
            <v>1538089.2355231629</v>
          </cell>
        </row>
        <row r="21">
          <cell r="B21" t="str">
            <v>CS: Customer Services</v>
          </cell>
          <cell r="C21" t="str">
            <v>CC: Customer</v>
          </cell>
          <cell r="D21" t="str">
            <v>RES: RESIDENTIAL</v>
          </cell>
          <cell r="E21">
            <v>4691735.7809996409</v>
          </cell>
        </row>
        <row r="22">
          <cell r="B22" t="str">
            <v>DS: Distribution Substations</v>
          </cell>
          <cell r="C22" t="str">
            <v>DD: Demand</v>
          </cell>
          <cell r="D22" t="str">
            <v>RES: RESIDENTIAL</v>
          </cell>
          <cell r="E22">
            <v>5080976.2299852232</v>
          </cell>
        </row>
        <row r="23">
          <cell r="B23" t="str">
            <v>PG: Production/Generation</v>
          </cell>
          <cell r="C23" t="str">
            <v>DD: Demand</v>
          </cell>
          <cell r="D23" t="str">
            <v>RES: RESIDENTIAL</v>
          </cell>
          <cell r="E23">
            <v>116719112.97145268</v>
          </cell>
        </row>
        <row r="24">
          <cell r="B24" t="str">
            <v>TG: Transmission General</v>
          </cell>
          <cell r="C24" t="str">
            <v>DD: Demand</v>
          </cell>
          <cell r="D24" t="str">
            <v>RES: RESIDENTIAL</v>
          </cell>
          <cell r="E24">
            <v>12956032.331653288</v>
          </cell>
        </row>
        <row r="25">
          <cell r="B25" t="str">
            <v>D1: Distribution Primary</v>
          </cell>
          <cell r="C25" t="str">
            <v>DD: Demand</v>
          </cell>
          <cell r="D25" t="str">
            <v>RES: RESIDENTIAL</v>
          </cell>
          <cell r="E25">
            <v>23153728.077394396</v>
          </cell>
        </row>
        <row r="26">
          <cell r="B26" t="str">
            <v>DX: Distribution Line Transformers</v>
          </cell>
          <cell r="C26" t="str">
            <v>DD: Demand</v>
          </cell>
          <cell r="D26" t="str">
            <v>RES: RESIDENTIAL</v>
          </cell>
          <cell r="E26">
            <v>12184971.356874183</v>
          </cell>
        </row>
        <row r="27">
          <cell r="B27" t="str">
            <v>D2: Distribution Secondary</v>
          </cell>
          <cell r="C27" t="str">
            <v>DD: Demand</v>
          </cell>
          <cell r="D27" t="str">
            <v>RES: RESIDENTIAL</v>
          </cell>
          <cell r="E27">
            <v>7663736.0776618691</v>
          </cell>
        </row>
        <row r="28">
          <cell r="B28" t="str">
            <v>PG: Production/Generation</v>
          </cell>
          <cell r="C28" t="str">
            <v>EE: Energy</v>
          </cell>
          <cell r="D28" t="str">
            <v>RES: RESIDENTIAL</v>
          </cell>
          <cell r="E28">
            <v>789493.68654032354</v>
          </cell>
        </row>
        <row r="29">
          <cell r="B29" t="str">
            <v>PG: Production/Generation</v>
          </cell>
          <cell r="C29" t="str">
            <v>EE: Energy</v>
          </cell>
          <cell r="D29" t="str">
            <v>MASTER METERED NON RES: MASTER METERED NON RES</v>
          </cell>
          <cell r="E29">
            <v>240.86890218264594</v>
          </cell>
        </row>
        <row r="30">
          <cell r="B30" t="str">
            <v>DS: Distribution Substations</v>
          </cell>
          <cell r="C30" t="str">
            <v>DD: Demand</v>
          </cell>
          <cell r="D30" t="str">
            <v>MASTER METERED NON RES: MASTER METERED NON RES</v>
          </cell>
          <cell r="E30">
            <v>1073.6547960864746</v>
          </cell>
        </row>
        <row r="31">
          <cell r="B31" t="str">
            <v>PG: Production/Generation</v>
          </cell>
          <cell r="C31" t="str">
            <v>DD: Demand</v>
          </cell>
          <cell r="D31" t="str">
            <v>MASTER METERED NON RES: MASTER METERED NON RES</v>
          </cell>
          <cell r="E31">
            <v>28395.742390488147</v>
          </cell>
        </row>
        <row r="32">
          <cell r="B32" t="str">
            <v>TG: Transmission General</v>
          </cell>
          <cell r="C32" t="str">
            <v>DD: Demand</v>
          </cell>
          <cell r="D32" t="str">
            <v>MASTER METERED NON RES: MASTER METERED NON RES</v>
          </cell>
          <cell r="E32">
            <v>3151.9786873504063</v>
          </cell>
        </row>
        <row r="33">
          <cell r="B33" t="str">
            <v>D2: Distribution Secondary</v>
          </cell>
          <cell r="C33" t="str">
            <v>DD: Demand</v>
          </cell>
          <cell r="D33" t="str">
            <v>MASTER METERED NON RES: MASTER METERED NON RES</v>
          </cell>
          <cell r="E33">
            <v>1221.4779438387809</v>
          </cell>
        </row>
        <row r="34">
          <cell r="B34" t="str">
            <v>D1: Distribution Primary</v>
          </cell>
          <cell r="C34" t="str">
            <v>DD: Demand</v>
          </cell>
          <cell r="D34" t="str">
            <v>MASTER METERED NON RES: MASTER METERED NON RES</v>
          </cell>
          <cell r="E34">
            <v>4892.5856119679065</v>
          </cell>
        </row>
        <row r="35">
          <cell r="B35" t="str">
            <v>DX: Distribution Line Transformers</v>
          </cell>
          <cell r="C35" t="str">
            <v>DD: Demand</v>
          </cell>
          <cell r="D35" t="str">
            <v>MASTER METERED NON RES: MASTER METERED NON RES</v>
          </cell>
          <cell r="E35">
            <v>1942.0911169046922</v>
          </cell>
        </row>
        <row r="36">
          <cell r="B36" t="str">
            <v>DG: Distribution General</v>
          </cell>
          <cell r="C36" t="str">
            <v>CC: Customer</v>
          </cell>
          <cell r="D36" t="str">
            <v>MASTER METERED NON RES: MASTER METERED NON RES</v>
          </cell>
          <cell r="E36">
            <v>11.838585062545382</v>
          </cell>
        </row>
        <row r="37">
          <cell r="B37" t="str">
            <v>DM: Distribution Meters</v>
          </cell>
          <cell r="C37" t="str">
            <v>CC: Customer</v>
          </cell>
          <cell r="D37" t="str">
            <v>MASTER METERED NON RES: MASTER METERED NON RES</v>
          </cell>
          <cell r="E37">
            <v>726.70359065808407</v>
          </cell>
        </row>
        <row r="38">
          <cell r="B38" t="str">
            <v>DV: Distribution Services</v>
          </cell>
          <cell r="C38" t="str">
            <v>CC: Customer</v>
          </cell>
          <cell r="D38" t="str">
            <v>MASTER METERED NON RES: MASTER METERED NON RES</v>
          </cell>
          <cell r="E38">
            <v>188.90213672658524</v>
          </cell>
        </row>
        <row r="39">
          <cell r="B39" t="str">
            <v>CR: Customer Records</v>
          </cell>
          <cell r="C39" t="str">
            <v>CC: Customer</v>
          </cell>
          <cell r="D39" t="str">
            <v>MASTER METERED NON RES: MASTER METERED NON RES</v>
          </cell>
          <cell r="E39">
            <v>86.971825660822546</v>
          </cell>
        </row>
        <row r="40">
          <cell r="B40" t="str">
            <v>CM: Customer Meter Reading</v>
          </cell>
          <cell r="C40" t="str">
            <v>CC: Customer</v>
          </cell>
          <cell r="D40" t="str">
            <v>MASTER METERED NON RES: MASTER METERED NON RES</v>
          </cell>
          <cell r="E40">
            <v>24.994171645958517</v>
          </cell>
        </row>
        <row r="41">
          <cell r="B41" t="str">
            <v>CS: Customer Services</v>
          </cell>
          <cell r="C41" t="str">
            <v>CC: Customer</v>
          </cell>
          <cell r="D41" t="str">
            <v>MASTER METERED NON RES: MASTER METERED NON RES</v>
          </cell>
          <cell r="E41">
            <v>22.926972386730633</v>
          </cell>
        </row>
        <row r="42">
          <cell r="B42" t="str">
            <v>PG: Production/Generation</v>
          </cell>
          <cell r="C42" t="str">
            <v>EE: Energy</v>
          </cell>
          <cell r="D42" t="str">
            <v>MUNICIPAL BUILDING: MUNICIPAL BUILDING</v>
          </cell>
          <cell r="E42">
            <v>10683.699406574535</v>
          </cell>
        </row>
        <row r="43">
          <cell r="B43" t="str">
            <v>PG: Production/Generation</v>
          </cell>
          <cell r="C43" t="str">
            <v>DD: Demand</v>
          </cell>
          <cell r="D43" t="str">
            <v>MUNICIPAL BUILDING: MUNICIPAL BUILDING</v>
          </cell>
          <cell r="E43">
            <v>1418758.0020718556</v>
          </cell>
        </row>
        <row r="44">
          <cell r="B44" t="str">
            <v>TG: Transmission General</v>
          </cell>
          <cell r="C44" t="str">
            <v>DD: Demand</v>
          </cell>
          <cell r="D44" t="str">
            <v>MUNICIPAL BUILDING: MUNICIPAL BUILDING</v>
          </cell>
          <cell r="E44">
            <v>157484.70047172642</v>
          </cell>
        </row>
        <row r="45">
          <cell r="B45" t="str">
            <v>D2: Distribution Secondary</v>
          </cell>
          <cell r="C45" t="str">
            <v>DD: Demand</v>
          </cell>
          <cell r="D45" t="str">
            <v>MUNICIPAL BUILDING: MUNICIPAL BUILDING</v>
          </cell>
          <cell r="E45">
            <v>64366.03202710495</v>
          </cell>
        </row>
        <row r="46">
          <cell r="B46" t="str">
            <v>DX: Distribution Line Transformers</v>
          </cell>
          <cell r="C46" t="str">
            <v>DD: Demand</v>
          </cell>
          <cell r="D46" t="str">
            <v>MUNICIPAL BUILDING: MUNICIPAL BUILDING</v>
          </cell>
          <cell r="E46">
            <v>102338.89171783737</v>
          </cell>
        </row>
        <row r="47">
          <cell r="B47" t="str">
            <v>D1: Distribution Primary</v>
          </cell>
          <cell r="C47" t="str">
            <v>DD: Demand</v>
          </cell>
          <cell r="D47" t="str">
            <v>MUNICIPAL BUILDING: MUNICIPAL BUILDING</v>
          </cell>
          <cell r="E47">
            <v>226240.21005142393</v>
          </cell>
        </row>
        <row r="48">
          <cell r="B48" t="str">
            <v>DS: Distribution Substations</v>
          </cell>
          <cell r="C48" t="str">
            <v>DD: Demand</v>
          </cell>
          <cell r="D48" t="str">
            <v>MUNICIPAL BUILDING: MUNICIPAL BUILDING</v>
          </cell>
          <cell r="E48">
            <v>49647.345157363918</v>
          </cell>
        </row>
        <row r="49">
          <cell r="B49" t="str">
            <v>DG: Distribution General</v>
          </cell>
          <cell r="C49" t="str">
            <v>CC: Customer</v>
          </cell>
          <cell r="D49" t="str">
            <v>MUNICIPAL BUILDING: MUNICIPAL BUILDING</v>
          </cell>
          <cell r="E49">
            <v>3149.1804372428951</v>
          </cell>
        </row>
        <row r="50">
          <cell r="B50" t="str">
            <v>DM: Distribution Meters</v>
          </cell>
          <cell r="C50" t="str">
            <v>CC: Customer</v>
          </cell>
          <cell r="D50" t="str">
            <v>MUNICIPAL BUILDING: MUNICIPAL BUILDING</v>
          </cell>
          <cell r="E50">
            <v>81444.25680292325</v>
          </cell>
        </row>
        <row r="51">
          <cell r="B51" t="str">
            <v>DV: Distribution Services</v>
          </cell>
          <cell r="C51" t="str">
            <v>CC: Customer</v>
          </cell>
          <cell r="D51" t="str">
            <v>MUNICIPAL BUILDING: MUNICIPAL BUILDING</v>
          </cell>
          <cell r="E51">
            <v>39985.768774563323</v>
          </cell>
        </row>
        <row r="52">
          <cell r="B52" t="str">
            <v>CM: Customer Meter Reading</v>
          </cell>
          <cell r="C52" t="str">
            <v>CC: Customer</v>
          </cell>
          <cell r="D52" t="str">
            <v>MUNICIPAL BUILDING: MUNICIPAL BUILDING</v>
          </cell>
          <cell r="E52">
            <v>5290.6292404388187</v>
          </cell>
        </row>
        <row r="53">
          <cell r="B53" t="str">
            <v>CR: Customer Records</v>
          </cell>
          <cell r="C53" t="str">
            <v>CC: Customer</v>
          </cell>
          <cell r="D53" t="str">
            <v>MUNICIPAL BUILDING: MUNICIPAL BUILDING</v>
          </cell>
          <cell r="E53">
            <v>25657.640272953638</v>
          </cell>
        </row>
        <row r="54">
          <cell r="B54" t="str">
            <v>CS: Customer Services</v>
          </cell>
          <cell r="C54" t="str">
            <v>CC: Customer</v>
          </cell>
          <cell r="D54" t="str">
            <v>MUNICIPAL BUILDING: MUNICIPAL BUILDING</v>
          </cell>
          <cell r="E54">
            <v>6763.7077361210504</v>
          </cell>
        </row>
        <row r="55">
          <cell r="B55" t="str">
            <v>DG: Distribution General</v>
          </cell>
          <cell r="C55" t="str">
            <v>CC: Customer</v>
          </cell>
          <cell r="D55" t="str">
            <v>LARGE INTERRUPTIBLE SERVICE: LARGE INTERRUPTIBLE SERVICE</v>
          </cell>
          <cell r="E55">
            <v>11.831207108361387</v>
          </cell>
        </row>
        <row r="56">
          <cell r="B56" t="str">
            <v>CR: Customer Records</v>
          </cell>
          <cell r="C56" t="str">
            <v>CC: Customer</v>
          </cell>
          <cell r="D56" t="str">
            <v>LARGE INTERRUPTIBLE SERVICE: LARGE INTERRUPTIBLE SERVICE</v>
          </cell>
          <cell r="E56">
            <v>35288.555235188418</v>
          </cell>
        </row>
        <row r="57">
          <cell r="B57" t="str">
            <v>CM: Customer Meter Reading</v>
          </cell>
          <cell r="C57" t="str">
            <v>CC: Customer</v>
          </cell>
          <cell r="D57" t="str">
            <v>LARGE INTERRUPTIBLE SERVICE: LARGE INTERRUPTIBLE SERVICE</v>
          </cell>
          <cell r="E57">
            <v>3380.4365187023936</v>
          </cell>
        </row>
        <row r="58">
          <cell r="B58" t="str">
            <v>CS: Customer Services</v>
          </cell>
          <cell r="C58" t="str">
            <v>CC: Customer</v>
          </cell>
          <cell r="D58" t="str">
            <v>LARGE INTERRUPTIBLE SERVICE: LARGE INTERRUPTIBLE SERVICE</v>
          </cell>
          <cell r="E58">
            <v>9302.5497084538547</v>
          </cell>
        </row>
        <row r="59">
          <cell r="B59" t="str">
            <v>TG: Transmission General</v>
          </cell>
          <cell r="C59" t="str">
            <v>DD: Demand</v>
          </cell>
          <cell r="D59" t="str">
            <v>LARGE INTERRUPTIBLE SERVICE: LARGE INTERRUPTIBLE SERVICE</v>
          </cell>
          <cell r="E59">
            <v>600152.7311274095</v>
          </cell>
        </row>
        <row r="60">
          <cell r="B60" t="str">
            <v>PG: Production/Generation</v>
          </cell>
          <cell r="C60" t="str">
            <v>DD: Demand</v>
          </cell>
          <cell r="D60" t="str">
            <v>LARGE INTERRUPTIBLE SERVICE: LARGE INTERRUPTIBLE SERVICE</v>
          </cell>
          <cell r="E60">
            <v>1739979.6087403481</v>
          </cell>
        </row>
        <row r="61">
          <cell r="B61" t="str">
            <v>PG: Production/Generation</v>
          </cell>
          <cell r="C61" t="str">
            <v>EE: Energy</v>
          </cell>
          <cell r="D61" t="str">
            <v>LARGE INTERRUPTIBLE SERVICE: LARGE INTERRUPTIBLE SERVICE</v>
          </cell>
          <cell r="E61">
            <v>56252.180323391702</v>
          </cell>
        </row>
        <row r="62">
          <cell r="B62" t="str">
            <v>TG: Transmission General</v>
          </cell>
          <cell r="C62" t="str">
            <v>DD: Demand</v>
          </cell>
          <cell r="D62" t="str">
            <v>LIGHTING: LIGHTING</v>
          </cell>
          <cell r="E62">
            <v>121385.67030432672</v>
          </cell>
        </row>
        <row r="63">
          <cell r="B63" t="str">
            <v>PG: Production/Generation</v>
          </cell>
          <cell r="C63" t="str">
            <v>DD: Demand</v>
          </cell>
          <cell r="D63" t="str">
            <v>SMALL ELECTRIC: SMALL ELECTRIC</v>
          </cell>
          <cell r="E63">
            <v>39611958.423689373</v>
          </cell>
        </row>
        <row r="64">
          <cell r="B64" t="str">
            <v>CM: Customer Meter Reading</v>
          </cell>
          <cell r="C64" t="str">
            <v>CC: Customer</v>
          </cell>
          <cell r="D64" t="str">
            <v>0: 0-Empty</v>
          </cell>
          <cell r="E64">
            <v>0</v>
          </cell>
        </row>
        <row r="65">
          <cell r="B65" t="str">
            <v>CM: Customer Meter Reading</v>
          </cell>
          <cell r="C65" t="str">
            <v>CC: Customer</v>
          </cell>
          <cell r="D65" t="str">
            <v>HIGH VOLTAGE: HIGH VOLTAGE</v>
          </cell>
          <cell r="E65">
            <v>175.12549899429251</v>
          </cell>
        </row>
        <row r="66">
          <cell r="B66" t="str">
            <v>CM: Customer Meter Reading</v>
          </cell>
          <cell r="C66" t="str">
            <v>CC: Customer</v>
          </cell>
          <cell r="D66" t="str">
            <v>SMALL ELECTRIC: SMALL ELECTRIC</v>
          </cell>
          <cell r="E66">
            <v>325021.6419692497</v>
          </cell>
        </row>
        <row r="67">
          <cell r="B67" t="str">
            <v>CM: Customer Meter Reading</v>
          </cell>
          <cell r="C67" t="str">
            <v>CC: Customer</v>
          </cell>
          <cell r="D67" t="str">
            <v>LARGE ELECTRIC HIGH LOAD FACTOR: LARGE ELECTRIC HIGH LOAD FACTOR</v>
          </cell>
          <cell r="E67">
            <v>20460.554135199065</v>
          </cell>
        </row>
        <row r="68">
          <cell r="B68" t="str">
            <v>DG: Distribution General</v>
          </cell>
          <cell r="C68" t="str">
            <v>CC: Customer</v>
          </cell>
          <cell r="D68" t="str">
            <v>0: 0-Empty</v>
          </cell>
          <cell r="E68">
            <v>0</v>
          </cell>
        </row>
        <row r="69">
          <cell r="B69" t="str">
            <v>DG: Distribution General</v>
          </cell>
          <cell r="C69" t="str">
            <v>CC: Customer</v>
          </cell>
          <cell r="D69" t="str">
            <v>HIGH VOLTAGE: HIGH VOLTAGE</v>
          </cell>
          <cell r="E69">
            <v>23.699675106340486</v>
          </cell>
        </row>
        <row r="70">
          <cell r="B70" t="str">
            <v>DG: Distribution General</v>
          </cell>
          <cell r="C70" t="str">
            <v>CC: Customer</v>
          </cell>
          <cell r="D70" t="str">
            <v>LIGHTING: LIGHTING</v>
          </cell>
          <cell r="E70">
            <v>6609.4196510405336</v>
          </cell>
        </row>
        <row r="71">
          <cell r="B71" t="str">
            <v>DG: Distribution General</v>
          </cell>
          <cell r="C71" t="str">
            <v>CC: Customer</v>
          </cell>
          <cell r="D71" t="str">
            <v>SMALL ELECTRIC: SMALL ELECTRIC</v>
          </cell>
          <cell r="E71">
            <v>227461.71639772918</v>
          </cell>
        </row>
        <row r="72">
          <cell r="B72" t="str">
            <v>DG: Distribution General</v>
          </cell>
          <cell r="C72" t="str">
            <v>CC: Customer</v>
          </cell>
          <cell r="D72" t="str">
            <v>LARGE ELECTRIC HIGH LOAD FACTOR: LARGE ELECTRIC HIGH LOAD FACTOR</v>
          </cell>
          <cell r="E72">
            <v>7194.2170493894928</v>
          </cell>
        </row>
        <row r="73">
          <cell r="B73" t="str">
            <v>DS: Distribution Substations</v>
          </cell>
          <cell r="C73" t="str">
            <v>DD: Demand</v>
          </cell>
          <cell r="D73" t="str">
            <v>0: 0-Empty</v>
          </cell>
          <cell r="E73">
            <v>0</v>
          </cell>
        </row>
        <row r="74">
          <cell r="B74" t="str">
            <v>DS: Distribution Substations</v>
          </cell>
          <cell r="C74" t="str">
            <v>DD: Demand</v>
          </cell>
          <cell r="D74" t="str">
            <v>LIGHTING: LIGHTING</v>
          </cell>
          <cell r="E74">
            <v>125220.42699985392</v>
          </cell>
        </row>
        <row r="75">
          <cell r="B75" t="str">
            <v>DS: Distribution Substations</v>
          </cell>
          <cell r="C75" t="str">
            <v>DD: Demand</v>
          </cell>
          <cell r="D75" t="str">
            <v>SMALL ELECTRIC: SMALL ELECTRIC</v>
          </cell>
          <cell r="E75">
            <v>1392928.8958433606</v>
          </cell>
        </row>
        <row r="76">
          <cell r="B76" t="str">
            <v>DS: Distribution Substations</v>
          </cell>
          <cell r="C76" t="str">
            <v>DD: Demand</v>
          </cell>
          <cell r="D76" t="str">
            <v>LARGE ELECTRIC HIGH LOAD FACTOR: LARGE ELECTRIC HIGH LOAD FACTOR</v>
          </cell>
          <cell r="E76">
            <v>2418627.3703230224</v>
          </cell>
        </row>
        <row r="77">
          <cell r="B77" t="str">
            <v>D2: Distribution Secondary</v>
          </cell>
          <cell r="C77" t="str">
            <v>DD: Demand</v>
          </cell>
          <cell r="D77" t="str">
            <v>0: 0-Empty</v>
          </cell>
          <cell r="E77">
            <v>0</v>
          </cell>
        </row>
        <row r="78">
          <cell r="B78" t="str">
            <v>D2: Distribution Secondary</v>
          </cell>
          <cell r="C78" t="str">
            <v>DD: Demand</v>
          </cell>
          <cell r="D78" t="str">
            <v>LIGHTING: LIGHTING</v>
          </cell>
          <cell r="E78">
            <v>127603.14917184027</v>
          </cell>
        </row>
        <row r="79">
          <cell r="B79" t="str">
            <v>D2: Distribution Secondary</v>
          </cell>
          <cell r="C79" t="str">
            <v>DD: Demand</v>
          </cell>
          <cell r="D79" t="str">
            <v>SMALL ELECTRIC: SMALL ELECTRIC</v>
          </cell>
          <cell r="E79">
            <v>1742663.9675492551</v>
          </cell>
        </row>
        <row r="80">
          <cell r="B80" t="str">
            <v>D2: Distribution Secondary</v>
          </cell>
          <cell r="C80" t="str">
            <v>DD: Demand</v>
          </cell>
          <cell r="D80" t="str">
            <v>LARGE ELECTRIC HIGH LOAD FACTOR: LARGE ELECTRIC HIGH LOAD FACTOR</v>
          </cell>
          <cell r="E80">
            <v>2211157.6401379071</v>
          </cell>
        </row>
        <row r="81">
          <cell r="B81" t="str">
            <v>D1: Distribution Primary</v>
          </cell>
          <cell r="C81" t="str">
            <v>DD: Demand</v>
          </cell>
          <cell r="D81" t="str">
            <v>0: 0-Empty</v>
          </cell>
          <cell r="E81">
            <v>0</v>
          </cell>
        </row>
        <row r="82">
          <cell r="B82" t="str">
            <v>D1: Distribution Primary</v>
          </cell>
          <cell r="C82" t="str">
            <v>DD: Demand</v>
          </cell>
          <cell r="D82" t="str">
            <v>LIGHTING: LIGHTING</v>
          </cell>
          <cell r="E82">
            <v>570622.57039889181</v>
          </cell>
        </row>
        <row r="83">
          <cell r="B83" t="str">
            <v>D1: Distribution Primary</v>
          </cell>
          <cell r="C83" t="str">
            <v>DD: Demand</v>
          </cell>
          <cell r="D83" t="str">
            <v>SMALL ELECTRIC: SMALL ELECTRIC</v>
          </cell>
          <cell r="E83">
            <v>6347500.0522874286</v>
          </cell>
        </row>
        <row r="84">
          <cell r="B84" t="str">
            <v>D1: Distribution Primary</v>
          </cell>
          <cell r="C84" t="str">
            <v>DD: Demand</v>
          </cell>
          <cell r="D84" t="str">
            <v>LARGE ELECTRIC HIGH LOAD FACTOR: LARGE ELECTRIC HIGH LOAD FACTOR</v>
          </cell>
          <cell r="E84">
            <v>11021551.355135091</v>
          </cell>
        </row>
        <row r="85">
          <cell r="B85" t="str">
            <v>DV: Distribution Services</v>
          </cell>
          <cell r="C85" t="str">
            <v>CC: Customer</v>
          </cell>
          <cell r="D85" t="str">
            <v>0: 0-Empty</v>
          </cell>
          <cell r="E85">
            <v>0</v>
          </cell>
        </row>
        <row r="86">
          <cell r="B86" t="str">
            <v>DV: Distribution Services</v>
          </cell>
          <cell r="C86" t="str">
            <v>CC: Customer</v>
          </cell>
          <cell r="D86" t="str">
            <v>SMALL ELECTRIC: SMALL ELECTRIC</v>
          </cell>
          <cell r="E86">
            <v>2456211.0348361284</v>
          </cell>
        </row>
        <row r="87">
          <cell r="B87" t="str">
            <v>DV: Distribution Services</v>
          </cell>
          <cell r="C87" t="str">
            <v>CC: Customer</v>
          </cell>
          <cell r="D87" t="str">
            <v>LARGE ELECTRIC HIGH LOAD FACTOR: LARGE ELECTRIC HIGH LOAD FACTOR</v>
          </cell>
          <cell r="E87">
            <v>149207.43016404158</v>
          </cell>
        </row>
        <row r="88">
          <cell r="B88" t="str">
            <v>DM: Distribution Meters</v>
          </cell>
          <cell r="C88" t="str">
            <v>CC: Customer</v>
          </cell>
          <cell r="D88" t="str">
            <v>0: 0-Empty</v>
          </cell>
          <cell r="E88">
            <v>0</v>
          </cell>
        </row>
        <row r="89">
          <cell r="B89" t="str">
            <v>DM: Distribution Meters</v>
          </cell>
          <cell r="C89" t="str">
            <v>CC: Customer</v>
          </cell>
          <cell r="D89" t="str">
            <v>HIGH VOLTAGE: HIGH VOLTAGE</v>
          </cell>
          <cell r="E89">
            <v>17505.076964068827</v>
          </cell>
        </row>
        <row r="90">
          <cell r="B90" t="str">
            <v>CR: Customer Records</v>
          </cell>
          <cell r="C90" t="str">
            <v>CC: Customer</v>
          </cell>
          <cell r="D90" t="str">
            <v>SMALL ELECTRIC: SMALL ELECTRIC</v>
          </cell>
          <cell r="E90">
            <v>1854819.6715042675</v>
          </cell>
        </row>
        <row r="91">
          <cell r="B91" t="str">
            <v>DM: Distribution Meters</v>
          </cell>
          <cell r="C91" t="str">
            <v>CC: Customer</v>
          </cell>
          <cell r="D91" t="str">
            <v>SMALL ELECTRIC: SMALL ELECTRIC</v>
          </cell>
          <cell r="E91">
            <v>3175058.5035766778</v>
          </cell>
        </row>
        <row r="92">
          <cell r="B92" t="str">
            <v>DM: Distribution Meters</v>
          </cell>
          <cell r="C92" t="str">
            <v>CC: Customer</v>
          </cell>
          <cell r="D92" t="str">
            <v>LARGE ELECTRIC HIGH LOAD FACTOR: LARGE ELECTRIC HIGH LOAD FACTOR</v>
          </cell>
          <cell r="E92">
            <v>527994.62350836035</v>
          </cell>
        </row>
        <row r="93">
          <cell r="B93" t="str">
            <v>CR: Customer Records</v>
          </cell>
          <cell r="C93" t="str">
            <v>CC: Customer</v>
          </cell>
          <cell r="D93" t="str">
            <v>LARGE ELECTRIC HIGH LOAD FACTOR: LARGE ELECTRIC HIGH LOAD FACTOR</v>
          </cell>
          <cell r="E93">
            <v>58695.494256197271</v>
          </cell>
        </row>
        <row r="94">
          <cell r="B94" t="str">
            <v>PG: Production/Generation</v>
          </cell>
          <cell r="C94" t="str">
            <v>DD: Demand</v>
          </cell>
          <cell r="D94" t="str">
            <v>0: 0-Empty</v>
          </cell>
          <cell r="E94">
            <v>0</v>
          </cell>
        </row>
        <row r="95">
          <cell r="B95" t="str">
            <v>CS: Customer Services</v>
          </cell>
          <cell r="C95" t="str">
            <v>CC: Customer</v>
          </cell>
          <cell r="D95" t="str">
            <v>0: 0-Empty</v>
          </cell>
          <cell r="E95">
            <v>0</v>
          </cell>
        </row>
        <row r="96">
          <cell r="B96" t="str">
            <v>CS: Customer Services</v>
          </cell>
          <cell r="C96" t="str">
            <v>CC: Customer</v>
          </cell>
          <cell r="D96" t="str">
            <v>HIGH VOLTAGE: HIGH VOLTAGE</v>
          </cell>
          <cell r="E96">
            <v>160.64135017268333</v>
          </cell>
        </row>
        <row r="97">
          <cell r="B97" t="str">
            <v>PG: Production/Generation</v>
          </cell>
          <cell r="C97" t="str">
            <v>DD: Demand</v>
          </cell>
          <cell r="D97" t="str">
            <v>HIGH VOLTAGE: HIGH VOLTAGE</v>
          </cell>
          <cell r="E97">
            <v>5164545.8127052095</v>
          </cell>
        </row>
        <row r="98">
          <cell r="B98" t="str">
            <v>PG: Production/Generation</v>
          </cell>
          <cell r="C98" t="str">
            <v>DD: Demand</v>
          </cell>
          <cell r="D98" t="str">
            <v>LIGHTING: LIGHTING</v>
          </cell>
          <cell r="E98">
            <v>1093546.8052786377</v>
          </cell>
        </row>
        <row r="99">
          <cell r="B99" t="str">
            <v>PG: Production/Generation</v>
          </cell>
          <cell r="C99" t="str">
            <v>DD: Demand</v>
          </cell>
          <cell r="D99" t="str">
            <v>LARGE ELECTRIC HIGH LOAD FACTOR: LARGE ELECTRIC HIGH LOAD FACTOR</v>
          </cell>
          <cell r="E99">
            <v>68161652.087978318</v>
          </cell>
        </row>
        <row r="100">
          <cell r="B100" t="str">
            <v>CS: Customer Services</v>
          </cell>
          <cell r="C100" t="str">
            <v>CC: Customer</v>
          </cell>
          <cell r="D100" t="str">
            <v>LARGE ELECTRIC HIGH LOAD FACTOR: LARGE ELECTRIC HIGH LOAD FACTOR</v>
          </cell>
          <cell r="E100">
            <v>15472.941562540233</v>
          </cell>
        </row>
        <row r="101">
          <cell r="B101" t="str">
            <v>PG: Production/Generation</v>
          </cell>
          <cell r="C101" t="str">
            <v>EE: Energy</v>
          </cell>
          <cell r="D101" t="str">
            <v>0: 0-Empty</v>
          </cell>
          <cell r="E101">
            <v>0</v>
          </cell>
        </row>
        <row r="102">
          <cell r="B102" t="str">
            <v>PG: Production/Generation</v>
          </cell>
          <cell r="C102" t="str">
            <v>EE: Energy</v>
          </cell>
          <cell r="D102" t="str">
            <v>HIGH VOLTAGE: HIGH VOLTAGE</v>
          </cell>
          <cell r="E102">
            <v>54084.391259361262</v>
          </cell>
        </row>
        <row r="103">
          <cell r="B103" t="str">
            <v>PG: Production/Generation</v>
          </cell>
          <cell r="C103" t="str">
            <v>EE: Energy</v>
          </cell>
          <cell r="D103" t="str">
            <v>LIGHTING: LIGHTING</v>
          </cell>
          <cell r="E103">
            <v>20228.58258376097</v>
          </cell>
        </row>
        <row r="104">
          <cell r="B104" t="str">
            <v>PG: Production/Generation</v>
          </cell>
          <cell r="C104" t="str">
            <v>EE: Energy</v>
          </cell>
          <cell r="D104" t="str">
            <v>SMALL ELECTRIC: SMALL ELECTRIC</v>
          </cell>
          <cell r="E104">
            <v>299346.66368054226</v>
          </cell>
        </row>
        <row r="105">
          <cell r="B105" t="str">
            <v>PG: Production/Generation</v>
          </cell>
          <cell r="C105" t="str">
            <v>EE: Energy</v>
          </cell>
          <cell r="D105" t="str">
            <v>LARGE ELECTRIC HIGH LOAD FACTOR: LARGE ELECTRIC HIGH LOAD FACTOR</v>
          </cell>
          <cell r="E105">
            <v>650208.43801755854</v>
          </cell>
        </row>
        <row r="106">
          <cell r="B106" t="str">
            <v>TG: Transmission General</v>
          </cell>
          <cell r="C106" t="str">
            <v>DD: Demand</v>
          </cell>
          <cell r="D106" t="str">
            <v>0: 0-Empty</v>
          </cell>
          <cell r="E106">
            <v>0</v>
          </cell>
        </row>
        <row r="107">
          <cell r="B107" t="str">
            <v>TG: Transmission General</v>
          </cell>
          <cell r="C107" t="str">
            <v>DD: Demand</v>
          </cell>
          <cell r="D107" t="str">
            <v>HIGH VOLTAGE: HIGH VOLTAGE</v>
          </cell>
          <cell r="E107">
            <v>573273.91225187574</v>
          </cell>
        </row>
        <row r="108">
          <cell r="B108" t="str">
            <v>TG: Transmission General</v>
          </cell>
          <cell r="C108" t="str">
            <v>DD: Demand</v>
          </cell>
          <cell r="D108" t="str">
            <v>SMALL ELECTRIC: SMALL ELECTRIC</v>
          </cell>
          <cell r="E108">
            <v>4396998.9232436046</v>
          </cell>
        </row>
        <row r="109">
          <cell r="B109" t="str">
            <v>TG: Transmission General</v>
          </cell>
          <cell r="C109" t="str">
            <v>DD: Demand</v>
          </cell>
          <cell r="D109" t="str">
            <v>LARGE ELECTRIC HIGH LOAD FACTOR: LARGE ELECTRIC HIGH LOAD FACTOR</v>
          </cell>
          <cell r="E109">
            <v>7566066.4800180746</v>
          </cell>
        </row>
        <row r="110">
          <cell r="B110" t="str">
            <v>DI: Distribution Lighting</v>
          </cell>
          <cell r="C110" t="str">
            <v>CC: Customer</v>
          </cell>
          <cell r="D110" t="str">
            <v>LIGHTING: LIGHTING</v>
          </cell>
          <cell r="E110">
            <v>1515415.2134181401</v>
          </cell>
        </row>
        <row r="111">
          <cell r="B111" t="str">
            <v>DX: Distribution Line Transformers</v>
          </cell>
          <cell r="C111" t="str">
            <v>DD: Demand</v>
          </cell>
          <cell r="D111" t="str">
            <v>0: 0-Empty</v>
          </cell>
          <cell r="E111">
            <v>0</v>
          </cell>
        </row>
        <row r="112">
          <cell r="B112" t="str">
            <v>DX: Distribution Line Transformers</v>
          </cell>
          <cell r="C112" t="str">
            <v>DD: Demand</v>
          </cell>
          <cell r="D112" t="str">
            <v>LIGHTING: LIGHTING</v>
          </cell>
          <cell r="E112">
            <v>202882.86312962254</v>
          </cell>
        </row>
        <row r="113">
          <cell r="B113" t="str">
            <v>DX: Distribution Line Transformers</v>
          </cell>
          <cell r="C113" t="str">
            <v>DD: Demand</v>
          </cell>
          <cell r="D113" t="str">
            <v>SMALL ELECTRIC: SMALL ELECTRIC</v>
          </cell>
          <cell r="E113">
            <v>2770751.7996526281</v>
          </cell>
        </row>
        <row r="114">
          <cell r="B114" t="str">
            <v>DX: Distribution Line Transformers</v>
          </cell>
          <cell r="C114" t="str">
            <v>DD: Demand</v>
          </cell>
          <cell r="D114" t="str">
            <v>LARGE ELECTRIC HIGH LOAD FACTOR: LARGE ELECTRIC HIGH LOAD FACTOR</v>
          </cell>
          <cell r="E114">
            <v>3515634.1812378718</v>
          </cell>
        </row>
        <row r="115">
          <cell r="B115" t="str">
            <v>CR: Customer Records</v>
          </cell>
          <cell r="C115" t="str">
            <v>CC: Customer</v>
          </cell>
          <cell r="D115" t="str">
            <v>0: 0-Empty</v>
          </cell>
          <cell r="E115">
            <v>0</v>
          </cell>
        </row>
        <row r="116">
          <cell r="B116" t="str">
            <v>CR: Customer Records</v>
          </cell>
          <cell r="C116" t="str">
            <v>CC: Customer</v>
          </cell>
          <cell r="D116" t="str">
            <v>HIGH VOLTAGE: HIGH VOLTAGE</v>
          </cell>
          <cell r="E116">
            <v>609.38144232353386</v>
          </cell>
        </row>
        <row r="117">
          <cell r="B117" t="str">
            <v>CR: Customer Records</v>
          </cell>
          <cell r="C117" t="str">
            <v>CC: Customer</v>
          </cell>
          <cell r="D117" t="str">
            <v>LIGHTING: LIGHTING</v>
          </cell>
          <cell r="E117">
            <v>53931.745030600941</v>
          </cell>
        </row>
        <row r="118">
          <cell r="B118" t="str">
            <v>CS: Customer Services</v>
          </cell>
          <cell r="C118" t="str">
            <v>CC: Customer</v>
          </cell>
          <cell r="D118" t="str">
            <v>LIGHTING: LIGHTING</v>
          </cell>
          <cell r="E118">
            <v>14217.151585467749</v>
          </cell>
        </row>
        <row r="119">
          <cell r="B119" t="str">
            <v>CS: Customer Services</v>
          </cell>
          <cell r="C119" t="str">
            <v>CC: Customer</v>
          </cell>
          <cell r="D119" t="str">
            <v>SMALL ELECTRIC: SMALL ELECTRIC</v>
          </cell>
          <cell r="E119">
            <v>488956.03912910796</v>
          </cell>
        </row>
        <row r="120">
          <cell r="B120" t="str">
            <v>0: 0-Empty</v>
          </cell>
          <cell r="C120" t="str">
            <v>0: 0-Empty</v>
          </cell>
          <cell r="D120" t="str">
            <v>0: 0-Empty</v>
          </cell>
          <cell r="E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</row>
      </sheetData>
      <sheetData sheetId="2"/>
      <sheetData sheetId="3">
        <row r="10">
          <cell r="C10">
            <v>2178000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showGridLines="0" showZeros="0" workbookViewId="0">
      <pane xSplit="3" ySplit="7" topLeftCell="D8" activePane="bottomRight" state="frozen"/>
      <selection pane="topRight" activeCell="D1" sqref="D1"/>
      <selection pane="bottomLeft" activeCell="A10" sqref="A10"/>
      <selection pane="bottomRight" activeCell="H26" sqref="H26"/>
    </sheetView>
  </sheetViews>
  <sheetFormatPr defaultColWidth="8.85546875" defaultRowHeight="15" x14ac:dyDescent="0.25"/>
  <cols>
    <col min="1" max="1" width="9" customWidth="1"/>
    <col min="2" max="2" width="80.42578125" customWidth="1"/>
    <col min="3" max="3" width="15.42578125" customWidth="1"/>
    <col min="4" max="6" width="15.42578125" hidden="1" customWidth="1"/>
    <col min="7" max="7" width="15.42578125" customWidth="1"/>
    <col min="8" max="8" width="17" customWidth="1"/>
  </cols>
  <sheetData>
    <row r="1" spans="1:8" ht="15" customHeight="1" x14ac:dyDescent="0.25">
      <c r="A1" s="43" t="s">
        <v>0</v>
      </c>
      <c r="B1" s="43"/>
      <c r="C1" s="43"/>
      <c r="D1" s="43"/>
      <c r="E1" s="43"/>
      <c r="F1" s="43"/>
      <c r="G1" s="43"/>
    </row>
    <row r="2" spans="1:8" ht="15" customHeight="1" x14ac:dyDescent="0.25">
      <c r="A2" s="43" t="s">
        <v>1</v>
      </c>
      <c r="B2" s="43"/>
      <c r="C2" s="43"/>
      <c r="D2" s="43"/>
      <c r="E2" s="43"/>
      <c r="F2" s="43"/>
      <c r="G2" s="43"/>
    </row>
    <row r="3" spans="1:8" ht="15" customHeight="1" x14ac:dyDescent="0.25">
      <c r="A3" s="43" t="s">
        <v>2</v>
      </c>
      <c r="B3" s="43"/>
      <c r="C3" s="43"/>
      <c r="D3" s="43"/>
      <c r="E3" s="43"/>
      <c r="F3" s="43"/>
      <c r="G3" s="43"/>
    </row>
    <row r="4" spans="1:8" ht="15" customHeight="1" x14ac:dyDescent="0.25">
      <c r="A4" s="43" t="s">
        <v>3</v>
      </c>
      <c r="B4" s="43"/>
      <c r="C4" s="43"/>
      <c r="D4" s="43"/>
      <c r="E4" s="43"/>
      <c r="F4" s="43"/>
      <c r="G4" s="43"/>
    </row>
    <row r="5" spans="1:8" ht="15" customHeight="1" x14ac:dyDescent="0.25">
      <c r="A5" s="43" t="s">
        <v>4</v>
      </c>
      <c r="B5" s="43"/>
      <c r="C5" s="43"/>
      <c r="D5" s="43"/>
      <c r="E5" s="43"/>
      <c r="F5" s="43"/>
      <c r="G5" s="43"/>
    </row>
    <row r="7" spans="1:8" ht="51.75" customHeight="1" thickBot="1" x14ac:dyDescent="0.3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</row>
    <row r="8" spans="1:8" x14ac:dyDescent="0.25">
      <c r="A8" s="2" t="s">
        <v>12</v>
      </c>
      <c r="B8" s="3" t="s">
        <v>13</v>
      </c>
      <c r="C8" s="3" t="s">
        <v>14</v>
      </c>
      <c r="D8" s="4" t="e">
        <f>+'RR 4 Customer'!#REF!</f>
        <v>#REF!</v>
      </c>
      <c r="E8" s="4" t="e">
        <f>+'RR 4 Customer'!#REF!</f>
        <v>#REF!</v>
      </c>
      <c r="F8" s="4" t="e">
        <f>+'RR 4 Customer'!#REF!</f>
        <v>#REF!</v>
      </c>
      <c r="G8" s="4">
        <f>+'RR 4 Customer'!D215</f>
        <v>84208355.338746443</v>
      </c>
    </row>
    <row r="9" spans="1:8" x14ac:dyDescent="0.25">
      <c r="A9" s="2" t="s">
        <v>15</v>
      </c>
      <c r="B9" s="3" t="s">
        <v>16</v>
      </c>
      <c r="C9" s="3" t="s">
        <v>16</v>
      </c>
      <c r="D9" s="5">
        <v>0</v>
      </c>
      <c r="E9" s="5">
        <v>0</v>
      </c>
      <c r="F9" s="6">
        <v>0</v>
      </c>
      <c r="G9" s="6">
        <v>0</v>
      </c>
    </row>
    <row r="10" spans="1:8" x14ac:dyDescent="0.25">
      <c r="A10" s="2" t="s">
        <v>17</v>
      </c>
      <c r="B10" s="3" t="s">
        <v>18</v>
      </c>
      <c r="C10" s="3" t="s">
        <v>16</v>
      </c>
      <c r="D10" s="5">
        <v>0</v>
      </c>
      <c r="E10" s="5">
        <v>0</v>
      </c>
      <c r="F10" s="6">
        <v>0</v>
      </c>
      <c r="G10" s="6">
        <v>0</v>
      </c>
    </row>
    <row r="11" spans="1:8" x14ac:dyDescent="0.25">
      <c r="A11" s="2" t="s">
        <v>19</v>
      </c>
      <c r="B11" s="3" t="s">
        <v>20</v>
      </c>
      <c r="C11" s="3" t="s">
        <v>21</v>
      </c>
      <c r="D11" s="4" t="e">
        <f>+'RR 4 Customer'!#REF!</f>
        <v>#REF!</v>
      </c>
      <c r="E11" s="4" t="e">
        <f>+'RR 4 Customer'!#REF!</f>
        <v>#REF!</v>
      </c>
      <c r="F11" s="4" t="e">
        <f>+'RR 4 Customer'!#REF!</f>
        <v>#REF!</v>
      </c>
      <c r="G11" s="4">
        <f>+'RR 4 Customer'!D224</f>
        <v>27523519.16554093</v>
      </c>
    </row>
    <row r="12" spans="1:8" x14ac:dyDescent="0.25">
      <c r="A12" s="2" t="s">
        <v>22</v>
      </c>
      <c r="B12" s="3" t="s">
        <v>23</v>
      </c>
      <c r="C12" s="3" t="s">
        <v>24</v>
      </c>
      <c r="D12" s="4" t="e">
        <f>+'RR 4 Customer'!#REF!</f>
        <v>#REF!</v>
      </c>
      <c r="E12" s="4" t="e">
        <f>+'RR 4 Customer'!#REF!</f>
        <v>#REF!</v>
      </c>
      <c r="F12" s="4" t="e">
        <f>+'RR 4 Customer'!#REF!</f>
        <v>#REF!</v>
      </c>
      <c r="G12" s="4">
        <f>+'RR 4 Customer'!D229</f>
        <v>0</v>
      </c>
    </row>
    <row r="13" spans="1:8" x14ac:dyDescent="0.25">
      <c r="A13" s="2" t="s">
        <v>25</v>
      </c>
      <c r="B13" s="3" t="s">
        <v>26</v>
      </c>
      <c r="C13" s="3" t="s">
        <v>27</v>
      </c>
      <c r="D13" s="4" t="e">
        <f>+'RR 4 Customer'!#REF!</f>
        <v>#REF!</v>
      </c>
      <c r="E13" s="4" t="e">
        <f>+'RR 4 Customer'!#REF!</f>
        <v>#REF!</v>
      </c>
      <c r="F13" s="4" t="e">
        <f>+'RR 4 Customer'!#REF!</f>
        <v>#REF!</v>
      </c>
      <c r="G13" s="4">
        <f>+'RR 4 Customer'!D240</f>
        <v>592654.23880239553</v>
      </c>
    </row>
    <row r="14" spans="1:8" x14ac:dyDescent="0.25">
      <c r="A14" s="2" t="s">
        <v>28</v>
      </c>
      <c r="B14" s="3" t="s">
        <v>29</v>
      </c>
      <c r="C14" s="3" t="s">
        <v>30</v>
      </c>
      <c r="D14" s="4" t="e">
        <f t="shared" ref="D14:G14" si="0">SUM(D11:D13)</f>
        <v>#REF!</v>
      </c>
      <c r="E14" s="4" t="e">
        <f t="shared" si="0"/>
        <v>#REF!</v>
      </c>
      <c r="F14" s="4" t="e">
        <f t="shared" si="0"/>
        <v>#REF!</v>
      </c>
      <c r="G14" s="4">
        <f t="shared" si="0"/>
        <v>28116173.404343326</v>
      </c>
    </row>
    <row r="15" spans="1:8" x14ac:dyDescent="0.25">
      <c r="A15" s="2" t="s">
        <v>31</v>
      </c>
      <c r="B15" s="3" t="s">
        <v>16</v>
      </c>
      <c r="C15" s="3" t="s">
        <v>16</v>
      </c>
      <c r="D15" s="4" t="s">
        <v>16</v>
      </c>
      <c r="E15" s="4" t="s">
        <v>16</v>
      </c>
      <c r="F15" s="4" t="s">
        <v>16</v>
      </c>
      <c r="G15" s="4" t="s">
        <v>16</v>
      </c>
    </row>
    <row r="16" spans="1:8" x14ac:dyDescent="0.25">
      <c r="A16" s="2" t="s">
        <v>32</v>
      </c>
      <c r="B16" s="3" t="s">
        <v>33</v>
      </c>
      <c r="C16" s="3" t="s">
        <v>34</v>
      </c>
      <c r="D16" s="4" t="e">
        <f>+'RR 4 Customer'!#REF!</f>
        <v>#REF!</v>
      </c>
      <c r="E16" s="4" t="e">
        <f>+'RR 4 Customer'!#REF!</f>
        <v>#REF!</v>
      </c>
      <c r="F16" s="4" t="e">
        <f>+'RR 4 Customer'!#REF!</f>
        <v>#REF!</v>
      </c>
      <c r="G16" s="4">
        <f>+'RR 4 Customer'!D575</f>
        <v>35010888.030823052</v>
      </c>
      <c r="H16" s="4"/>
    </row>
    <row r="17" spans="1:8" x14ac:dyDescent="0.25">
      <c r="A17" s="2" t="s">
        <v>35</v>
      </c>
      <c r="B17" s="3" t="s">
        <v>16</v>
      </c>
      <c r="C17" s="3" t="s">
        <v>16</v>
      </c>
      <c r="D17" s="5">
        <v>0</v>
      </c>
      <c r="E17" s="5">
        <v>0</v>
      </c>
      <c r="F17" s="6">
        <v>0</v>
      </c>
      <c r="G17" s="6">
        <v>0</v>
      </c>
    </row>
    <row r="18" spans="1:8" x14ac:dyDescent="0.25">
      <c r="A18" s="2" t="s">
        <v>36</v>
      </c>
      <c r="B18" s="3" t="s">
        <v>37</v>
      </c>
      <c r="C18" s="3" t="s">
        <v>38</v>
      </c>
      <c r="D18" s="4" t="e">
        <f t="shared" ref="D18:G18" si="1">D14-D16</f>
        <v>#REF!</v>
      </c>
      <c r="E18" s="4" t="e">
        <f t="shared" si="1"/>
        <v>#REF!</v>
      </c>
      <c r="F18" s="4" t="e">
        <f t="shared" si="1"/>
        <v>#REF!</v>
      </c>
      <c r="G18" s="4">
        <f t="shared" si="1"/>
        <v>-6894714.6264797263</v>
      </c>
    </row>
    <row r="19" spans="1:8" x14ac:dyDescent="0.25">
      <c r="A19" s="2" t="s">
        <v>39</v>
      </c>
      <c r="B19" s="3" t="s">
        <v>16</v>
      </c>
      <c r="C19" s="3" t="s">
        <v>16</v>
      </c>
      <c r="D19" s="5" t="s">
        <v>16</v>
      </c>
      <c r="E19" s="5" t="s">
        <v>16</v>
      </c>
      <c r="F19" s="6" t="s">
        <v>16</v>
      </c>
      <c r="G19" s="6" t="s">
        <v>16</v>
      </c>
    </row>
    <row r="20" spans="1:8" x14ac:dyDescent="0.25">
      <c r="A20" s="2" t="s">
        <v>40</v>
      </c>
      <c r="B20" s="3" t="s">
        <v>41</v>
      </c>
      <c r="C20" s="3" t="s">
        <v>42</v>
      </c>
      <c r="D20" s="7" t="e">
        <f t="shared" ref="D20:G20" si="2">D18/D8</f>
        <v>#REF!</v>
      </c>
      <c r="E20" s="7" t="e">
        <f t="shared" si="2"/>
        <v>#REF!</v>
      </c>
      <c r="F20" s="7" t="e">
        <f t="shared" si="2"/>
        <v>#REF!</v>
      </c>
      <c r="G20" s="7">
        <f t="shared" si="2"/>
        <v>-8.1876847003414757E-2</v>
      </c>
    </row>
    <row r="21" spans="1:8" x14ac:dyDescent="0.25">
      <c r="A21" s="2" t="s">
        <v>43</v>
      </c>
      <c r="B21" s="3" t="s">
        <v>16</v>
      </c>
      <c r="C21" s="3" t="s">
        <v>16</v>
      </c>
      <c r="D21" s="5" t="s">
        <v>16</v>
      </c>
      <c r="E21" s="5" t="s">
        <v>16</v>
      </c>
      <c r="F21" s="6" t="s">
        <v>16</v>
      </c>
      <c r="G21" s="6" t="s">
        <v>16</v>
      </c>
    </row>
    <row r="22" spans="1:8" x14ac:dyDescent="0.25">
      <c r="A22" s="2" t="s">
        <v>44</v>
      </c>
      <c r="B22" s="8" t="s">
        <v>45</v>
      </c>
      <c r="C22" s="8" t="s">
        <v>16</v>
      </c>
      <c r="D22" s="5">
        <v>0</v>
      </c>
      <c r="E22" s="5">
        <v>0</v>
      </c>
      <c r="F22" s="6">
        <v>0</v>
      </c>
      <c r="G22" s="6">
        <v>0</v>
      </c>
    </row>
    <row r="23" spans="1:8" x14ac:dyDescent="0.25">
      <c r="A23" s="2" t="s">
        <v>46</v>
      </c>
      <c r="B23" s="3" t="s">
        <v>47</v>
      </c>
      <c r="C23" s="3" t="s">
        <v>48</v>
      </c>
      <c r="D23" s="9">
        <v>7.7851318644110754E-2</v>
      </c>
      <c r="E23" s="9">
        <v>7.7851318644110823E-2</v>
      </c>
      <c r="F23" s="9">
        <v>7.7851318644110754E-2</v>
      </c>
      <c r="G23" s="9">
        <v>7.7851318644110712E-2</v>
      </c>
    </row>
    <row r="24" spans="1:8" x14ac:dyDescent="0.25">
      <c r="A24" s="2" t="s">
        <v>49</v>
      </c>
      <c r="B24" s="3" t="s">
        <v>50</v>
      </c>
      <c r="C24" s="3" t="s">
        <v>51</v>
      </c>
      <c r="D24" s="4" t="e">
        <f t="shared" ref="D24:F24" si="3">D8*D23</f>
        <v>#REF!</v>
      </c>
      <c r="E24" s="4" t="e">
        <f t="shared" si="3"/>
        <v>#REF!</v>
      </c>
      <c r="F24" s="4" t="e">
        <f t="shared" si="3"/>
        <v>#REF!</v>
      </c>
      <c r="G24" s="4">
        <f>G8*G23</f>
        <v>6555731.5039732512</v>
      </c>
      <c r="H24" s="19"/>
    </row>
    <row r="25" spans="1:8" x14ac:dyDescent="0.25">
      <c r="A25" s="2" t="s">
        <v>52</v>
      </c>
      <c r="B25" s="3" t="s">
        <v>16</v>
      </c>
      <c r="C25" s="3" t="s">
        <v>16</v>
      </c>
      <c r="D25" s="5">
        <v>0</v>
      </c>
      <c r="E25" s="5">
        <v>0</v>
      </c>
      <c r="F25" s="6">
        <v>0</v>
      </c>
      <c r="G25" s="6">
        <v>0</v>
      </c>
      <c r="H25" s="45"/>
    </row>
    <row r="26" spans="1:8" x14ac:dyDescent="0.25">
      <c r="A26" s="2" t="s">
        <v>53</v>
      </c>
      <c r="B26" s="3" t="s">
        <v>54</v>
      </c>
      <c r="C26" s="3" t="s">
        <v>16</v>
      </c>
      <c r="D26" s="5">
        <v>0</v>
      </c>
      <c r="E26" s="5">
        <v>0</v>
      </c>
      <c r="F26" s="6">
        <v>0</v>
      </c>
      <c r="G26" s="6">
        <v>0</v>
      </c>
    </row>
    <row r="27" spans="1:8" x14ac:dyDescent="0.25">
      <c r="A27" s="2" t="s">
        <v>55</v>
      </c>
      <c r="B27" s="3" t="s">
        <v>56</v>
      </c>
      <c r="C27" s="3" t="s">
        <v>57</v>
      </c>
      <c r="D27" s="9">
        <v>0.3528083625201639</v>
      </c>
      <c r="E27" s="9">
        <v>0.35280836252017356</v>
      </c>
      <c r="F27" s="9">
        <v>0.35280836252017223</v>
      </c>
      <c r="G27" s="9">
        <v>0.35280836252017378</v>
      </c>
    </row>
    <row r="28" spans="1:8" x14ac:dyDescent="0.25">
      <c r="A28" s="2" t="s">
        <v>58</v>
      </c>
      <c r="B28" s="3" t="s">
        <v>59</v>
      </c>
      <c r="C28" s="3" t="s">
        <v>60</v>
      </c>
      <c r="D28" s="9">
        <v>1.8367197286026213E-3</v>
      </c>
      <c r="E28" s="9">
        <v>1.8367197286026534E-3</v>
      </c>
      <c r="F28" s="9">
        <v>1.8367197286026488E-3</v>
      </c>
      <c r="G28" s="9">
        <v>1.836719728602654E-3</v>
      </c>
    </row>
    <row r="29" spans="1:8" x14ac:dyDescent="0.25">
      <c r="A29" s="2" t="s">
        <v>61</v>
      </c>
      <c r="B29" s="3" t="s">
        <v>62</v>
      </c>
      <c r="C29" s="3" t="s">
        <v>63</v>
      </c>
      <c r="D29" s="9">
        <v>9.0994015713070208E-3</v>
      </c>
      <c r="E29" s="9">
        <v>4.8903716194939519E-3</v>
      </c>
      <c r="F29" s="9">
        <v>5.3317767335087337E-3</v>
      </c>
      <c r="G29" s="9">
        <v>7.7234919406030163E-3</v>
      </c>
    </row>
    <row r="30" spans="1:8" x14ac:dyDescent="0.25">
      <c r="A30" s="2" t="s">
        <v>64</v>
      </c>
      <c r="B30" s="3" t="s">
        <v>16</v>
      </c>
      <c r="C30" s="3" t="s">
        <v>16</v>
      </c>
      <c r="D30" s="5" t="s">
        <v>16</v>
      </c>
      <c r="E30" s="5" t="s">
        <v>16</v>
      </c>
      <c r="F30" s="6" t="s">
        <v>16</v>
      </c>
      <c r="G30" s="6" t="s">
        <v>16</v>
      </c>
    </row>
    <row r="31" spans="1:8" x14ac:dyDescent="0.25">
      <c r="A31" s="2" t="s">
        <v>65</v>
      </c>
      <c r="B31" s="3" t="s">
        <v>66</v>
      </c>
      <c r="C31" s="3" t="s">
        <v>67</v>
      </c>
      <c r="D31" s="10">
        <v>1.3676483059975861</v>
      </c>
      <c r="E31" s="10">
        <v>1.3619332124172008</v>
      </c>
      <c r="F31" s="10">
        <v>1.3625325557588015</v>
      </c>
      <c r="G31" s="10">
        <v>1.3657800624101466</v>
      </c>
    </row>
    <row r="32" spans="1:8" x14ac:dyDescent="0.25">
      <c r="A32" s="2" t="s">
        <v>68</v>
      </c>
      <c r="B32" s="3" t="s">
        <v>16</v>
      </c>
      <c r="C32" s="3" t="s">
        <v>16</v>
      </c>
      <c r="D32" s="5" t="s">
        <v>16</v>
      </c>
      <c r="E32" s="5" t="s">
        <v>16</v>
      </c>
      <c r="F32" s="6" t="s">
        <v>16</v>
      </c>
      <c r="G32" s="6" t="s">
        <v>16</v>
      </c>
    </row>
    <row r="33" spans="1:8" x14ac:dyDescent="0.25">
      <c r="A33" s="2" t="s">
        <v>69</v>
      </c>
      <c r="B33" s="3" t="s">
        <v>70</v>
      </c>
      <c r="C33" s="3" t="s">
        <v>16</v>
      </c>
      <c r="D33" s="5">
        <v>0</v>
      </c>
      <c r="E33" s="5">
        <v>0</v>
      </c>
      <c r="F33" s="6">
        <v>0</v>
      </c>
      <c r="G33" s="6">
        <v>0</v>
      </c>
    </row>
    <row r="34" spans="1:8" x14ac:dyDescent="0.25">
      <c r="A34" s="2" t="s">
        <v>71</v>
      </c>
      <c r="B34" s="3" t="s">
        <v>72</v>
      </c>
      <c r="C34" s="3" t="s">
        <v>73</v>
      </c>
      <c r="D34" s="4" t="e">
        <f t="shared" ref="D34:F34" si="4">D24-D18</f>
        <v>#REF!</v>
      </c>
      <c r="E34" s="4" t="e">
        <f t="shared" si="4"/>
        <v>#REF!</v>
      </c>
      <c r="F34" s="4" t="e">
        <f t="shared" si="4"/>
        <v>#REF!</v>
      </c>
      <c r="G34" s="4">
        <f>G24-G18</f>
        <v>13450446.130452977</v>
      </c>
    </row>
    <row r="35" spans="1:8" x14ac:dyDescent="0.25">
      <c r="A35" s="2" t="s">
        <v>74</v>
      </c>
      <c r="B35" s="3" t="s">
        <v>75</v>
      </c>
      <c r="C35" s="3" t="s">
        <v>76</v>
      </c>
      <c r="D35" s="4" t="e">
        <f t="shared" ref="D35:F35" si="5">D34*D27</f>
        <v>#REF!</v>
      </c>
      <c r="E35" s="4" t="e">
        <f t="shared" si="5"/>
        <v>#REF!</v>
      </c>
      <c r="F35" s="4" t="e">
        <f t="shared" si="5"/>
        <v>#REF!</v>
      </c>
      <c r="G35" s="4">
        <f>G34*G27</f>
        <v>4745429.8744509229</v>
      </c>
      <c r="H35" s="19"/>
    </row>
    <row r="36" spans="1:8" x14ac:dyDescent="0.25">
      <c r="A36" s="2" t="s">
        <v>77</v>
      </c>
      <c r="B36" s="3" t="s">
        <v>78</v>
      </c>
      <c r="C36" s="3" t="s">
        <v>79</v>
      </c>
      <c r="D36" s="4" t="e">
        <f t="shared" ref="D36:G36" ca="1" si="6">(D34+D35+D37)*D28</f>
        <v>#REF!</v>
      </c>
      <c r="E36" s="4" t="e">
        <f t="shared" ca="1" si="6"/>
        <v>#REF!</v>
      </c>
      <c r="F36" s="4" t="e">
        <f t="shared" ca="1" si="6"/>
        <v>#REF!</v>
      </c>
      <c r="G36" s="4">
        <f t="shared" ca="1" si="6"/>
        <v>33679.326904483576</v>
      </c>
    </row>
    <row r="37" spans="1:8" x14ac:dyDescent="0.25">
      <c r="A37" s="2" t="s">
        <v>80</v>
      </c>
      <c r="B37" s="3" t="s">
        <v>81</v>
      </c>
      <c r="C37" s="3" t="s">
        <v>82</v>
      </c>
      <c r="D37" s="4" t="e">
        <f t="shared" ref="D37:G37" ca="1" si="7">(D34+D35+D36)*D29</f>
        <v>#REF!</v>
      </c>
      <c r="E37" s="4" t="e">
        <f t="shared" ca="1" si="7"/>
        <v>#REF!</v>
      </c>
      <c r="F37" s="4" t="e">
        <f t="shared" ca="1" si="7"/>
        <v>#REF!</v>
      </c>
      <c r="G37" s="4">
        <f t="shared" ca="1" si="7"/>
        <v>140795.8236859988</v>
      </c>
    </row>
    <row r="38" spans="1:8" x14ac:dyDescent="0.25">
      <c r="A38" s="2" t="s">
        <v>83</v>
      </c>
      <c r="B38" s="3" t="s">
        <v>16</v>
      </c>
      <c r="C38" s="3" t="s">
        <v>16</v>
      </c>
      <c r="D38" s="5">
        <v>0</v>
      </c>
      <c r="E38" s="5">
        <v>0</v>
      </c>
      <c r="F38" s="6">
        <v>0</v>
      </c>
      <c r="G38" s="6">
        <v>0</v>
      </c>
    </row>
    <row r="39" spans="1:8" x14ac:dyDescent="0.25">
      <c r="A39" s="2" t="s">
        <v>84</v>
      </c>
      <c r="B39" s="3" t="s">
        <v>85</v>
      </c>
      <c r="C39" s="3" t="s">
        <v>86</v>
      </c>
      <c r="D39" s="4">
        <v>14220360.843661392</v>
      </c>
      <c r="E39" s="4" t="e">
        <f t="shared" ref="E39:F39" si="8">SUM(E34:E37)</f>
        <v>#REF!</v>
      </c>
      <c r="F39" s="4" t="e">
        <f t="shared" si="8"/>
        <v>#REF!</v>
      </c>
      <c r="G39" s="4">
        <f ca="1">SUM(G34:G37)</f>
        <v>18370351.155494384</v>
      </c>
    </row>
    <row r="40" spans="1:8" x14ac:dyDescent="0.25">
      <c r="A40" s="2" t="s">
        <v>87</v>
      </c>
      <c r="B40" s="3" t="s">
        <v>88</v>
      </c>
      <c r="C40" s="3" t="s">
        <v>89</v>
      </c>
      <c r="D40" s="9">
        <v>2.6354820133892998E-2</v>
      </c>
      <c r="E40" s="9" t="e">
        <f t="shared" ref="E40:G40" si="9">E39/E11</f>
        <v>#REF!</v>
      </c>
      <c r="F40" s="9" t="e">
        <f t="shared" si="9"/>
        <v>#REF!</v>
      </c>
      <c r="G40" s="9">
        <f t="shared" ca="1" si="9"/>
        <v>0.66744194465124262</v>
      </c>
    </row>
    <row r="41" spans="1:8" x14ac:dyDescent="0.25">
      <c r="A41" s="2" t="s">
        <v>90</v>
      </c>
      <c r="B41" s="3" t="s">
        <v>16</v>
      </c>
      <c r="C41" s="3" t="s">
        <v>16</v>
      </c>
      <c r="D41" s="5" t="s">
        <v>16</v>
      </c>
      <c r="E41" s="6" t="s">
        <v>16</v>
      </c>
      <c r="F41" s="6" t="s">
        <v>16</v>
      </c>
      <c r="G41" s="6" t="s">
        <v>16</v>
      </c>
    </row>
    <row r="42" spans="1:8" x14ac:dyDescent="0.25">
      <c r="A42" s="2" t="s">
        <v>91</v>
      </c>
      <c r="B42" s="3" t="s">
        <v>92</v>
      </c>
      <c r="C42" s="3" t="s">
        <v>93</v>
      </c>
      <c r="D42" s="4" t="e">
        <f t="shared" ref="D42:G42" si="10">D11+D39</f>
        <v>#REF!</v>
      </c>
      <c r="E42" s="4" t="e">
        <f t="shared" si="10"/>
        <v>#REF!</v>
      </c>
      <c r="F42" s="4" t="e">
        <f t="shared" si="10"/>
        <v>#REF!</v>
      </c>
      <c r="G42" s="4">
        <f t="shared" ca="1" si="10"/>
        <v>45893870.321035311</v>
      </c>
    </row>
    <row r="43" spans="1:8" x14ac:dyDescent="0.25">
      <c r="A43" s="2" t="s">
        <v>94</v>
      </c>
      <c r="B43" s="3" t="s">
        <v>95</v>
      </c>
      <c r="C43" s="3" t="s">
        <v>96</v>
      </c>
      <c r="D43" s="4">
        <v>-4579482.0000000298</v>
      </c>
      <c r="E43" s="4">
        <f>D43*-1</f>
        <v>4579482.0000000298</v>
      </c>
      <c r="F43" s="4">
        <v>0</v>
      </c>
      <c r="G43" s="4">
        <v>0</v>
      </c>
    </row>
    <row r="44" spans="1:8" x14ac:dyDescent="0.25">
      <c r="A44" s="2" t="s">
        <v>97</v>
      </c>
      <c r="B44" s="3" t="s">
        <v>98</v>
      </c>
      <c r="C44" s="3" t="s">
        <v>99</v>
      </c>
      <c r="D44" s="4" t="e">
        <f t="shared" ref="D44:G44" si="11">D42+D43</f>
        <v>#REF!</v>
      </c>
      <c r="E44" s="4" t="e">
        <f t="shared" si="11"/>
        <v>#REF!</v>
      </c>
      <c r="F44" s="4" t="e">
        <f t="shared" si="11"/>
        <v>#REF!</v>
      </c>
      <c r="G44" s="4">
        <f t="shared" ca="1" si="11"/>
        <v>45893870.321035311</v>
      </c>
    </row>
    <row r="45" spans="1:8" x14ac:dyDescent="0.25">
      <c r="A45" s="2" t="s">
        <v>16</v>
      </c>
      <c r="B45" s="11" t="s">
        <v>16</v>
      </c>
    </row>
    <row r="46" spans="1:8" x14ac:dyDescent="0.25">
      <c r="A46" s="2">
        <f>A44+1</f>
        <v>38</v>
      </c>
      <c r="B46" s="11" t="s">
        <v>100</v>
      </c>
      <c r="G46" s="12">
        <v>2178000</v>
      </c>
    </row>
    <row r="47" spans="1:8" x14ac:dyDescent="0.25">
      <c r="A47" s="2">
        <f>A46+1</f>
        <v>39</v>
      </c>
      <c r="B47" s="13" t="s">
        <v>101</v>
      </c>
    </row>
    <row r="48" spans="1:8" x14ac:dyDescent="0.25">
      <c r="A48" s="14">
        <f>A47+1</f>
        <v>40</v>
      </c>
      <c r="B48" s="15" t="str">
        <f>"$/CUSTOMER/MONTH (LINE "&amp;$A$54&amp;" / LINE "&amp;$A$57&amp;")"</f>
        <v>$/CUSTOMER/MONTH (LINE  / LINE )</v>
      </c>
      <c r="C48" s="16"/>
      <c r="D48" s="16"/>
      <c r="E48" s="16"/>
      <c r="F48" s="16"/>
      <c r="G48" s="17">
        <f t="shared" ref="G48" ca="1" si="12">G44/G46</f>
        <v>21.071565803964788</v>
      </c>
    </row>
    <row r="49" spans="1:7" x14ac:dyDescent="0.25">
      <c r="A49" s="2"/>
      <c r="B49" s="11"/>
    </row>
    <row r="50" spans="1:7" x14ac:dyDescent="0.25">
      <c r="A50" s="2"/>
      <c r="B50" s="11"/>
    </row>
    <row r="51" spans="1:7" x14ac:dyDescent="0.25">
      <c r="A51" s="2"/>
      <c r="B51" s="11"/>
      <c r="G51" s="18"/>
    </row>
    <row r="52" spans="1:7" x14ac:dyDescent="0.25">
      <c r="A52" s="2"/>
      <c r="B52" s="11"/>
    </row>
    <row r="53" spans="1:7" x14ac:dyDescent="0.25">
      <c r="A53" s="2"/>
      <c r="B53" s="11"/>
    </row>
    <row r="54" spans="1:7" x14ac:dyDescent="0.25">
      <c r="A54" s="2"/>
      <c r="B54" s="11"/>
    </row>
    <row r="55" spans="1:7" x14ac:dyDescent="0.25">
      <c r="A55" s="2" t="s">
        <v>16</v>
      </c>
      <c r="B55" s="11" t="s">
        <v>102</v>
      </c>
      <c r="D55" s="19"/>
      <c r="E55" s="19"/>
      <c r="F55" s="19"/>
    </row>
    <row r="56" spans="1:7" x14ac:dyDescent="0.25">
      <c r="A56" s="2" t="s">
        <v>16</v>
      </c>
      <c r="B56" s="11" t="s">
        <v>103</v>
      </c>
      <c r="D56" s="19"/>
      <c r="E56" s="19"/>
      <c r="F56" s="19"/>
    </row>
    <row r="57" spans="1:7" x14ac:dyDescent="0.25">
      <c r="A57" s="2" t="s">
        <v>16</v>
      </c>
      <c r="B57" s="11" t="s">
        <v>104</v>
      </c>
    </row>
    <row r="58" spans="1:7" x14ac:dyDescent="0.25">
      <c r="A58" s="2" t="s">
        <v>16</v>
      </c>
      <c r="B58" s="11" t="s">
        <v>105</v>
      </c>
    </row>
    <row r="59" spans="1:7" x14ac:dyDescent="0.25">
      <c r="A59" s="2" t="s">
        <v>16</v>
      </c>
      <c r="B59" s="11" t="s">
        <v>106</v>
      </c>
    </row>
    <row r="60" spans="1:7" x14ac:dyDescent="0.25">
      <c r="A60" s="2" t="s">
        <v>16</v>
      </c>
      <c r="B60" s="11" t="s">
        <v>107</v>
      </c>
    </row>
  </sheetData>
  <pageMargins left="0.75" right="0.75" top="0.75" bottom="0.75" header="0.5" footer="0.5"/>
  <pageSetup scale="55" pageOrder="overThenDown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76"/>
  <sheetViews>
    <sheetView showGridLines="0" showZeros="0" workbookViewId="0">
      <pane ySplit="8" topLeftCell="A9" activePane="bottomLeft" state="frozen"/>
      <selection activeCell="A4" sqref="A4"/>
      <selection pane="bottomLeft" activeCell="D8" sqref="D8"/>
    </sheetView>
  </sheetViews>
  <sheetFormatPr defaultColWidth="9.140625" defaultRowHeight="15" x14ac:dyDescent="0.25"/>
  <cols>
    <col min="1" max="1" width="5.42578125" style="20" customWidth="1"/>
    <col min="2" max="2" width="50.7109375" style="20" customWidth="1"/>
    <col min="3" max="4" width="15.42578125" style="20" customWidth="1"/>
    <col min="5" max="5" width="11.140625" style="20" bestFit="1" customWidth="1"/>
    <col min="6" max="6" width="10.140625" style="20" bestFit="1" customWidth="1"/>
    <col min="7" max="16384" width="9.140625" style="20"/>
  </cols>
  <sheetData>
    <row r="1" spans="1:4" ht="15" customHeight="1" x14ac:dyDescent="0.25">
      <c r="A1" s="42" t="s">
        <v>0</v>
      </c>
      <c r="B1" s="42"/>
      <c r="C1" s="42"/>
      <c r="D1" s="42"/>
    </row>
    <row r="2" spans="1:4" ht="15" customHeight="1" x14ac:dyDescent="0.25">
      <c r="A2" s="42" t="s">
        <v>1</v>
      </c>
      <c r="B2" s="42"/>
      <c r="C2" s="42"/>
      <c r="D2" s="42"/>
    </row>
    <row r="3" spans="1:4" x14ac:dyDescent="0.25">
      <c r="A3" s="42" t="s">
        <v>108</v>
      </c>
      <c r="B3" s="42"/>
      <c r="C3" s="42"/>
      <c r="D3" s="42"/>
    </row>
    <row r="4" spans="1:4" ht="15" customHeight="1" x14ac:dyDescent="0.25">
      <c r="A4" s="42" t="s">
        <v>3</v>
      </c>
      <c r="B4" s="42"/>
      <c r="C4" s="42"/>
      <c r="D4" s="42"/>
    </row>
    <row r="5" spans="1:4" ht="15" customHeight="1" x14ac:dyDescent="0.25">
      <c r="A5" s="42" t="s">
        <v>4</v>
      </c>
      <c r="B5" s="42"/>
      <c r="C5" s="42"/>
      <c r="D5" s="42"/>
    </row>
    <row r="8" spans="1:4" ht="26.25" thickBot="1" x14ac:dyDescent="0.3">
      <c r="A8" s="21" t="s">
        <v>5</v>
      </c>
      <c r="B8" s="21" t="s">
        <v>16</v>
      </c>
      <c r="C8" s="21" t="s">
        <v>109</v>
      </c>
      <c r="D8" s="21" t="s">
        <v>11</v>
      </c>
    </row>
    <row r="9" spans="1:4" x14ac:dyDescent="0.25">
      <c r="A9" s="22" t="s">
        <v>16</v>
      </c>
      <c r="B9" s="23" t="s">
        <v>110</v>
      </c>
      <c r="C9" s="24" t="s">
        <v>16</v>
      </c>
      <c r="D9" s="25"/>
    </row>
    <row r="10" spans="1:4" x14ac:dyDescent="0.25">
      <c r="A10" s="22" t="s">
        <v>16</v>
      </c>
      <c r="B10" s="26" t="s">
        <v>111</v>
      </c>
      <c r="C10" s="27"/>
      <c r="D10" s="25"/>
    </row>
    <row r="11" spans="1:4" x14ac:dyDescent="0.25">
      <c r="A11" s="22" t="s">
        <v>16</v>
      </c>
      <c r="B11" s="28" t="s">
        <v>112</v>
      </c>
      <c r="C11" s="27"/>
      <c r="D11" s="25"/>
    </row>
    <row r="12" spans="1:4" x14ac:dyDescent="0.25">
      <c r="A12" s="22" t="s">
        <v>16</v>
      </c>
      <c r="B12" s="29" t="s">
        <v>113</v>
      </c>
      <c r="C12" s="27"/>
      <c r="D12" s="25"/>
    </row>
    <row r="13" spans="1:4" x14ac:dyDescent="0.25">
      <c r="A13" s="22" t="s">
        <v>16</v>
      </c>
      <c r="B13" s="30" t="s">
        <v>114</v>
      </c>
      <c r="C13" s="27" t="s">
        <v>115</v>
      </c>
      <c r="D13" s="25">
        <v>47143771.350977331</v>
      </c>
    </row>
    <row r="14" spans="1:4" ht="26.25" x14ac:dyDescent="0.25">
      <c r="A14" s="22" t="s">
        <v>16</v>
      </c>
      <c r="B14" s="30" t="s">
        <v>116</v>
      </c>
      <c r="C14" s="27" t="s">
        <v>115</v>
      </c>
      <c r="D14" s="25">
        <v>-1110423.5607470663</v>
      </c>
    </row>
    <row r="15" spans="1:4" x14ac:dyDescent="0.25">
      <c r="A15" s="22" t="s">
        <v>16</v>
      </c>
      <c r="B15" s="30" t="s">
        <v>117</v>
      </c>
      <c r="C15" s="27" t="s">
        <v>115</v>
      </c>
      <c r="D15" s="25">
        <v>38814152.220424406</v>
      </c>
    </row>
    <row r="16" spans="1:4" ht="26.25" x14ac:dyDescent="0.25">
      <c r="A16" s="22" t="s">
        <v>16</v>
      </c>
      <c r="B16" s="30" t="s">
        <v>118</v>
      </c>
      <c r="C16" s="27" t="s">
        <v>115</v>
      </c>
      <c r="D16" s="25">
        <v>-89429.36750487992</v>
      </c>
    </row>
    <row r="17" spans="1:5" x14ac:dyDescent="0.25">
      <c r="A17" s="22" t="s">
        <v>12</v>
      </c>
      <c r="B17" s="31" t="s">
        <v>119</v>
      </c>
      <c r="C17" s="24" t="s">
        <v>16</v>
      </c>
      <c r="D17" s="32">
        <v>84758070.643149793</v>
      </c>
    </row>
    <row r="18" spans="1:5" x14ac:dyDescent="0.25">
      <c r="A18" s="22" t="s">
        <v>16</v>
      </c>
      <c r="B18" s="29" t="s">
        <v>120</v>
      </c>
      <c r="C18" s="27"/>
      <c r="D18" s="25"/>
    </row>
    <row r="19" spans="1:5" x14ac:dyDescent="0.25">
      <c r="A19" s="22" t="s">
        <v>16</v>
      </c>
      <c r="B19" s="30" t="s">
        <v>121</v>
      </c>
      <c r="C19" s="27" t="s">
        <v>122</v>
      </c>
      <c r="D19" s="25">
        <v>9490498.5894877128</v>
      </c>
    </row>
    <row r="20" spans="1:5" x14ac:dyDescent="0.25">
      <c r="A20" s="22" t="s">
        <v>16</v>
      </c>
      <c r="B20" s="30" t="s">
        <v>123</v>
      </c>
      <c r="C20" s="27" t="s">
        <v>122</v>
      </c>
      <c r="D20" s="25">
        <v>-180416.34197029323</v>
      </c>
    </row>
    <row r="21" spans="1:5" x14ac:dyDescent="0.25">
      <c r="A21" s="22" t="s">
        <v>15</v>
      </c>
      <c r="B21" s="31" t="s">
        <v>124</v>
      </c>
      <c r="C21" s="24" t="s">
        <v>16</v>
      </c>
      <c r="D21" s="32">
        <v>9310082.24751742</v>
      </c>
    </row>
    <row r="22" spans="1:5" x14ac:dyDescent="0.25">
      <c r="A22" s="22" t="s">
        <v>16</v>
      </c>
      <c r="B22" s="29" t="s">
        <v>125</v>
      </c>
      <c r="C22" s="27"/>
      <c r="D22" s="25"/>
    </row>
    <row r="23" spans="1:5" ht="26.25" x14ac:dyDescent="0.25">
      <c r="A23" s="22" t="s">
        <v>16</v>
      </c>
      <c r="B23" s="30" t="s">
        <v>126</v>
      </c>
      <c r="C23" s="27" t="s">
        <v>127</v>
      </c>
      <c r="D23" s="25">
        <v>9632205.5014824066</v>
      </c>
    </row>
    <row r="24" spans="1:5" ht="26.25" x14ac:dyDescent="0.25">
      <c r="A24" s="22" t="s">
        <v>17</v>
      </c>
      <c r="B24" s="31" t="s">
        <v>128</v>
      </c>
      <c r="C24" s="24" t="s">
        <v>16</v>
      </c>
      <c r="D24" s="32">
        <v>9632205.5014824066</v>
      </c>
    </row>
    <row r="25" spans="1:5" x14ac:dyDescent="0.25">
      <c r="A25" s="22" t="s">
        <v>16</v>
      </c>
      <c r="B25" s="29" t="s">
        <v>129</v>
      </c>
      <c r="C25" s="27"/>
      <c r="D25" s="25"/>
    </row>
    <row r="26" spans="1:5" ht="26.25" x14ac:dyDescent="0.25">
      <c r="A26" s="22" t="s">
        <v>16</v>
      </c>
      <c r="B26" s="30" t="s">
        <v>130</v>
      </c>
      <c r="C26" s="27" t="s">
        <v>131</v>
      </c>
      <c r="D26" s="25">
        <v>0</v>
      </c>
    </row>
    <row r="27" spans="1:5" ht="26.25" x14ac:dyDescent="0.25">
      <c r="A27" s="22" t="s">
        <v>16</v>
      </c>
      <c r="B27" s="30" t="s">
        <v>132</v>
      </c>
      <c r="C27" s="27" t="s">
        <v>131</v>
      </c>
      <c r="D27" s="25">
        <v>0</v>
      </c>
    </row>
    <row r="28" spans="1:5" ht="26.25" x14ac:dyDescent="0.25">
      <c r="A28" s="22" t="s">
        <v>16</v>
      </c>
      <c r="B28" s="30" t="s">
        <v>133</v>
      </c>
      <c r="C28" s="27" t="s">
        <v>131</v>
      </c>
      <c r="D28" s="25">
        <v>0</v>
      </c>
    </row>
    <row r="29" spans="1:5" ht="26.25" x14ac:dyDescent="0.25">
      <c r="A29" s="22" t="s">
        <v>19</v>
      </c>
      <c r="B29" s="31" t="s">
        <v>134</v>
      </c>
      <c r="C29" s="24" t="s">
        <v>16</v>
      </c>
      <c r="D29" s="32">
        <v>0</v>
      </c>
    </row>
    <row r="30" spans="1:5" ht="26.25" x14ac:dyDescent="0.25">
      <c r="A30" s="22" t="s">
        <v>22</v>
      </c>
      <c r="B30" s="33" t="s">
        <v>135</v>
      </c>
      <c r="C30" s="24" t="s">
        <v>16</v>
      </c>
      <c r="D30" s="32">
        <v>103700358.39214963</v>
      </c>
      <c r="E30" s="44"/>
    </row>
    <row r="31" spans="1:5" x14ac:dyDescent="0.25">
      <c r="A31" s="22" t="s">
        <v>16</v>
      </c>
      <c r="B31" s="28" t="s">
        <v>136</v>
      </c>
      <c r="C31" s="27"/>
      <c r="D31" s="25"/>
    </row>
    <row r="32" spans="1:5" x14ac:dyDescent="0.25">
      <c r="A32" s="22" t="s">
        <v>16</v>
      </c>
      <c r="B32" s="29" t="s">
        <v>137</v>
      </c>
      <c r="C32" s="27"/>
      <c r="D32" s="25"/>
    </row>
    <row r="33" spans="1:4" x14ac:dyDescent="0.25">
      <c r="A33" s="22" t="s">
        <v>16</v>
      </c>
      <c r="B33" s="30" t="s">
        <v>138</v>
      </c>
      <c r="C33" s="27" t="s">
        <v>139</v>
      </c>
      <c r="D33" s="25">
        <v>302330.14278139238</v>
      </c>
    </row>
    <row r="34" spans="1:4" ht="26.25" x14ac:dyDescent="0.25">
      <c r="A34" s="22" t="s">
        <v>25</v>
      </c>
      <c r="B34" s="31" t="s">
        <v>140</v>
      </c>
      <c r="C34" s="24" t="s">
        <v>16</v>
      </c>
      <c r="D34" s="32">
        <v>302330.14278139197</v>
      </c>
    </row>
    <row r="35" spans="1:4" ht="26.25" x14ac:dyDescent="0.25">
      <c r="A35" s="22" t="s">
        <v>16</v>
      </c>
      <c r="B35" s="29" t="s">
        <v>141</v>
      </c>
      <c r="C35" s="27"/>
      <c r="D35" s="25"/>
    </row>
    <row r="36" spans="1:4" x14ac:dyDescent="0.25">
      <c r="A36" s="22" t="s">
        <v>16</v>
      </c>
      <c r="B36" s="30" t="s">
        <v>142</v>
      </c>
      <c r="C36" s="27" t="s">
        <v>139</v>
      </c>
      <c r="D36" s="25">
        <v>13505199.121831564</v>
      </c>
    </row>
    <row r="37" spans="1:4" ht="26.25" x14ac:dyDescent="0.25">
      <c r="A37" s="22" t="s">
        <v>28</v>
      </c>
      <c r="B37" s="31" t="s">
        <v>143</v>
      </c>
      <c r="C37" s="24" t="s">
        <v>16</v>
      </c>
      <c r="D37" s="32">
        <v>13505199.121831564</v>
      </c>
    </row>
    <row r="38" spans="1:4" ht="26.25" x14ac:dyDescent="0.25">
      <c r="A38" s="22" t="s">
        <v>16</v>
      </c>
      <c r="B38" s="29" t="s">
        <v>144</v>
      </c>
      <c r="C38" s="27"/>
      <c r="D38" s="25"/>
    </row>
    <row r="39" spans="1:4" x14ac:dyDescent="0.25">
      <c r="A39" s="22" t="s">
        <v>16</v>
      </c>
      <c r="B39" s="30" t="s">
        <v>145</v>
      </c>
      <c r="C39" s="27" t="s">
        <v>139</v>
      </c>
      <c r="D39" s="25">
        <v>2083093.6520423533</v>
      </c>
    </row>
    <row r="40" spans="1:4" ht="26.25" x14ac:dyDescent="0.25">
      <c r="A40" s="22" t="s">
        <v>31</v>
      </c>
      <c r="B40" s="31" t="s">
        <v>146</v>
      </c>
      <c r="C40" s="24" t="s">
        <v>16</v>
      </c>
      <c r="D40" s="32">
        <v>2083093.6520423533</v>
      </c>
    </row>
    <row r="41" spans="1:4" x14ac:dyDescent="0.25">
      <c r="A41" s="22" t="s">
        <v>16</v>
      </c>
      <c r="B41" s="29" t="s">
        <v>147</v>
      </c>
      <c r="C41" s="27"/>
      <c r="D41" s="25"/>
    </row>
    <row r="42" spans="1:4" x14ac:dyDescent="0.25">
      <c r="A42" s="22" t="s">
        <v>16</v>
      </c>
      <c r="B42" s="30" t="s">
        <v>148</v>
      </c>
      <c r="C42" s="27" t="s">
        <v>149</v>
      </c>
      <c r="D42" s="25">
        <v>38194.150148622713</v>
      </c>
    </row>
    <row r="43" spans="1:4" ht="26.25" x14ac:dyDescent="0.25">
      <c r="A43" s="22" t="s">
        <v>32</v>
      </c>
      <c r="B43" s="31" t="s">
        <v>150</v>
      </c>
      <c r="C43" s="24" t="s">
        <v>16</v>
      </c>
      <c r="D43" s="32">
        <v>38194.150148622713</v>
      </c>
    </row>
    <row r="44" spans="1:4" x14ac:dyDescent="0.25">
      <c r="A44" s="22" t="s">
        <v>16</v>
      </c>
      <c r="B44" s="29" t="s">
        <v>151</v>
      </c>
      <c r="C44" s="27"/>
      <c r="D44" s="25"/>
    </row>
    <row r="45" spans="1:4" x14ac:dyDescent="0.25">
      <c r="A45" s="22" t="s">
        <v>16</v>
      </c>
      <c r="B45" s="30" t="s">
        <v>152</v>
      </c>
      <c r="C45" s="27" t="s">
        <v>153</v>
      </c>
      <c r="D45" s="25">
        <v>7273.9168125728775</v>
      </c>
    </row>
    <row r="46" spans="1:4" ht="26.25" x14ac:dyDescent="0.25">
      <c r="A46" s="22" t="s">
        <v>35</v>
      </c>
      <c r="B46" s="31" t="s">
        <v>154</v>
      </c>
      <c r="C46" s="24" t="s">
        <v>16</v>
      </c>
      <c r="D46" s="32">
        <v>7273.9168125728775</v>
      </c>
    </row>
    <row r="47" spans="1:4" ht="26.25" x14ac:dyDescent="0.25">
      <c r="A47" s="22" t="s">
        <v>16</v>
      </c>
      <c r="B47" s="29" t="s">
        <v>155</v>
      </c>
      <c r="C47" s="27"/>
      <c r="D47" s="25"/>
    </row>
    <row r="48" spans="1:4" x14ac:dyDescent="0.25">
      <c r="A48" s="22" t="s">
        <v>16</v>
      </c>
      <c r="B48" s="30" t="s">
        <v>156</v>
      </c>
      <c r="C48" s="27" t="s">
        <v>149</v>
      </c>
      <c r="D48" s="25">
        <v>699377.21511462599</v>
      </c>
    </row>
    <row r="49" spans="1:5" ht="26.25" x14ac:dyDescent="0.25">
      <c r="A49" s="22" t="s">
        <v>36</v>
      </c>
      <c r="B49" s="31" t="s">
        <v>157</v>
      </c>
      <c r="C49" s="24" t="s">
        <v>16</v>
      </c>
      <c r="D49" s="32">
        <v>699377.21511462599</v>
      </c>
    </row>
    <row r="50" spans="1:5" x14ac:dyDescent="0.25">
      <c r="A50" s="22" t="s">
        <v>16</v>
      </c>
      <c r="B50" s="29" t="s">
        <v>158</v>
      </c>
      <c r="C50" s="27"/>
      <c r="D50" s="25"/>
    </row>
    <row r="51" spans="1:5" x14ac:dyDescent="0.25">
      <c r="A51" s="22" t="s">
        <v>16</v>
      </c>
      <c r="B51" s="30" t="s">
        <v>159</v>
      </c>
      <c r="C51" s="27" t="s">
        <v>149</v>
      </c>
      <c r="D51" s="25">
        <v>40282.484794510645</v>
      </c>
    </row>
    <row r="52" spans="1:5" ht="26.25" x14ac:dyDescent="0.25">
      <c r="A52" s="22" t="s">
        <v>39</v>
      </c>
      <c r="B52" s="31" t="s">
        <v>160</v>
      </c>
      <c r="C52" s="24" t="s">
        <v>16</v>
      </c>
      <c r="D52" s="32">
        <v>40282.484794510645</v>
      </c>
    </row>
    <row r="53" spans="1:5" ht="26.25" x14ac:dyDescent="0.25">
      <c r="A53" s="22" t="s">
        <v>16</v>
      </c>
      <c r="B53" s="29" t="s">
        <v>161</v>
      </c>
      <c r="C53" s="27"/>
      <c r="D53" s="25"/>
    </row>
    <row r="54" spans="1:5" x14ac:dyDescent="0.25">
      <c r="A54" s="22" t="s">
        <v>16</v>
      </c>
      <c r="B54" s="30" t="s">
        <v>162</v>
      </c>
      <c r="C54" s="27" t="s">
        <v>149</v>
      </c>
      <c r="D54" s="25">
        <v>10808.623995303336</v>
      </c>
    </row>
    <row r="55" spans="1:5" ht="26.25" x14ac:dyDescent="0.25">
      <c r="A55" s="22" t="s">
        <v>40</v>
      </c>
      <c r="B55" s="31" t="s">
        <v>163</v>
      </c>
      <c r="C55" s="24" t="s">
        <v>16</v>
      </c>
      <c r="D55" s="32">
        <v>10808.623995303336</v>
      </c>
    </row>
    <row r="56" spans="1:5" x14ac:dyDescent="0.25">
      <c r="A56" s="22" t="s">
        <v>16</v>
      </c>
      <c r="B56" s="29" t="s">
        <v>164</v>
      </c>
      <c r="C56" s="27"/>
      <c r="D56" s="25"/>
    </row>
    <row r="57" spans="1:5" x14ac:dyDescent="0.25">
      <c r="A57" s="22" t="s">
        <v>16</v>
      </c>
      <c r="B57" s="30" t="s">
        <v>165</v>
      </c>
      <c r="C57" s="27" t="s">
        <v>139</v>
      </c>
      <c r="D57" s="25">
        <v>3181453.2482638443</v>
      </c>
    </row>
    <row r="58" spans="1:5" ht="26.25" x14ac:dyDescent="0.25">
      <c r="A58" s="22" t="s">
        <v>43</v>
      </c>
      <c r="B58" s="31" t="s">
        <v>166</v>
      </c>
      <c r="C58" s="24" t="s">
        <v>16</v>
      </c>
      <c r="D58" s="32">
        <v>3181453.2482638443</v>
      </c>
    </row>
    <row r="59" spans="1:5" x14ac:dyDescent="0.25">
      <c r="A59" s="22" t="s">
        <v>16</v>
      </c>
      <c r="B59" s="29" t="s">
        <v>167</v>
      </c>
      <c r="C59" s="27"/>
      <c r="D59" s="25"/>
    </row>
    <row r="60" spans="1:5" x14ac:dyDescent="0.25">
      <c r="A60" s="22" t="s">
        <v>16</v>
      </c>
      <c r="B60" s="30" t="s">
        <v>168</v>
      </c>
      <c r="C60" s="27" t="s">
        <v>139</v>
      </c>
      <c r="D60" s="25">
        <v>107729.32374495742</v>
      </c>
    </row>
    <row r="61" spans="1:5" ht="26.25" x14ac:dyDescent="0.25">
      <c r="A61" s="22" t="s">
        <v>44</v>
      </c>
      <c r="B61" s="31" t="s">
        <v>169</v>
      </c>
      <c r="C61" s="24" t="s">
        <v>16</v>
      </c>
      <c r="D61" s="32">
        <v>107729.32374495742</v>
      </c>
    </row>
    <row r="62" spans="1:5" x14ac:dyDescent="0.25">
      <c r="A62" s="22" t="s">
        <v>46</v>
      </c>
      <c r="B62" s="33" t="s">
        <v>170</v>
      </c>
      <c r="C62" s="24" t="s">
        <v>16</v>
      </c>
      <c r="D62" s="32">
        <v>19975741.879529744</v>
      </c>
      <c r="E62" s="44"/>
    </row>
    <row r="63" spans="1:5" ht="26.25" x14ac:dyDescent="0.25">
      <c r="A63" s="22" t="s">
        <v>16</v>
      </c>
      <c r="B63" s="28" t="s">
        <v>171</v>
      </c>
      <c r="C63" s="27"/>
      <c r="D63" s="25"/>
    </row>
    <row r="64" spans="1:5" ht="26.25" x14ac:dyDescent="0.25">
      <c r="A64" s="22" t="s">
        <v>16</v>
      </c>
      <c r="B64" s="29" t="s">
        <v>172</v>
      </c>
      <c r="C64" s="27"/>
      <c r="D64" s="25"/>
    </row>
    <row r="65" spans="1:5" x14ac:dyDescent="0.25">
      <c r="A65" s="22" t="s">
        <v>16</v>
      </c>
      <c r="B65" s="30" t="s">
        <v>173</v>
      </c>
      <c r="C65" s="27" t="s">
        <v>174</v>
      </c>
      <c r="D65" s="25">
        <v>600674.52563456621</v>
      </c>
    </row>
    <row r="66" spans="1:5" ht="26.25" x14ac:dyDescent="0.25">
      <c r="A66" s="22" t="s">
        <v>49</v>
      </c>
      <c r="B66" s="31" t="s">
        <v>175</v>
      </c>
      <c r="C66" s="24" t="s">
        <v>16</v>
      </c>
      <c r="D66" s="32">
        <v>600674.52563456621</v>
      </c>
      <c r="E66" s="44"/>
    </row>
    <row r="67" spans="1:5" x14ac:dyDescent="0.25">
      <c r="A67" s="22" t="s">
        <v>16</v>
      </c>
      <c r="B67" s="29" t="s">
        <v>176</v>
      </c>
      <c r="C67" s="27"/>
      <c r="D67" s="25"/>
    </row>
    <row r="68" spans="1:5" x14ac:dyDescent="0.25">
      <c r="A68" s="22" t="s">
        <v>16</v>
      </c>
      <c r="B68" s="30" t="s">
        <v>177</v>
      </c>
      <c r="C68" s="27" t="s">
        <v>178</v>
      </c>
      <c r="D68" s="25">
        <v>1903239.4418350433</v>
      </c>
    </row>
    <row r="69" spans="1:5" x14ac:dyDescent="0.25">
      <c r="A69" s="22" t="s">
        <v>16</v>
      </c>
      <c r="B69" s="30" t="s">
        <v>179</v>
      </c>
      <c r="C69" s="27" t="s">
        <v>180</v>
      </c>
      <c r="D69" s="25">
        <v>9100423.3707836997</v>
      </c>
    </row>
    <row r="70" spans="1:5" x14ac:dyDescent="0.25">
      <c r="A70" s="22" t="s">
        <v>16</v>
      </c>
      <c r="B70" s="30" t="s">
        <v>181</v>
      </c>
      <c r="C70" s="27" t="s">
        <v>182</v>
      </c>
      <c r="D70" s="25">
        <v>325725.32890239323</v>
      </c>
    </row>
    <row r="71" spans="1:5" x14ac:dyDescent="0.25">
      <c r="A71" s="22" t="s">
        <v>16</v>
      </c>
      <c r="B71" s="30" t="s">
        <v>183</v>
      </c>
      <c r="C71" s="27" t="s">
        <v>182</v>
      </c>
      <c r="D71" s="25">
        <v>32307456.164598845</v>
      </c>
    </row>
    <row r="72" spans="1:5" x14ac:dyDescent="0.25">
      <c r="A72" s="22" t="s">
        <v>16</v>
      </c>
      <c r="B72" s="30" t="s">
        <v>184</v>
      </c>
      <c r="C72" s="27" t="s">
        <v>153</v>
      </c>
      <c r="D72" s="25">
        <v>709532.98922752112</v>
      </c>
    </row>
    <row r="73" spans="1:5" x14ac:dyDescent="0.25">
      <c r="A73" s="22" t="s">
        <v>16</v>
      </c>
      <c r="B73" s="30" t="s">
        <v>185</v>
      </c>
      <c r="C73" s="27" t="s">
        <v>174</v>
      </c>
      <c r="D73" s="25">
        <v>2119929.8645025142</v>
      </c>
    </row>
    <row r="74" spans="1:5" x14ac:dyDescent="0.25">
      <c r="A74" s="22" t="s">
        <v>16</v>
      </c>
      <c r="B74" s="30" t="s">
        <v>186</v>
      </c>
      <c r="C74" s="27" t="s">
        <v>139</v>
      </c>
      <c r="D74" s="25">
        <v>1096787.136950603</v>
      </c>
    </row>
    <row r="75" spans="1:5" x14ac:dyDescent="0.25">
      <c r="A75" s="22" t="s">
        <v>16</v>
      </c>
      <c r="B75" s="30" t="s">
        <v>187</v>
      </c>
      <c r="C75" s="27" t="s">
        <v>149</v>
      </c>
      <c r="D75" s="25">
        <v>20392.435128061079</v>
      </c>
    </row>
    <row r="76" spans="1:5" ht="26.25" x14ac:dyDescent="0.25">
      <c r="A76" s="22" t="s">
        <v>52</v>
      </c>
      <c r="B76" s="31" t="s">
        <v>188</v>
      </c>
      <c r="C76" s="24" t="s">
        <v>16</v>
      </c>
      <c r="D76" s="32">
        <v>47583486.731928676</v>
      </c>
    </row>
    <row r="77" spans="1:5" ht="26.25" x14ac:dyDescent="0.25">
      <c r="A77" s="22" t="s">
        <v>53</v>
      </c>
      <c r="B77" s="33" t="s">
        <v>189</v>
      </c>
      <c r="C77" s="24" t="s">
        <v>16</v>
      </c>
      <c r="D77" s="32">
        <v>48184161.257563241</v>
      </c>
      <c r="E77" s="44"/>
    </row>
    <row r="78" spans="1:5" x14ac:dyDescent="0.25">
      <c r="A78" s="22" t="s">
        <v>55</v>
      </c>
      <c r="B78" s="34" t="s">
        <v>190</v>
      </c>
      <c r="C78" s="24" t="s">
        <v>16</v>
      </c>
      <c r="D78" s="32">
        <v>171860261.52924299</v>
      </c>
      <c r="E78" s="44"/>
    </row>
    <row r="79" spans="1:5" ht="26.25" x14ac:dyDescent="0.25">
      <c r="A79" s="22" t="s">
        <v>16</v>
      </c>
      <c r="B79" s="26" t="s">
        <v>191</v>
      </c>
      <c r="C79" s="27"/>
      <c r="D79" s="25"/>
    </row>
    <row r="80" spans="1:5" ht="26.25" x14ac:dyDescent="0.25">
      <c r="A80" s="22" t="s">
        <v>16</v>
      </c>
      <c r="B80" s="28" t="s">
        <v>192</v>
      </c>
      <c r="C80" s="27"/>
      <c r="D80" s="25"/>
    </row>
    <row r="81" spans="1:6" x14ac:dyDescent="0.25">
      <c r="A81" s="22" t="s">
        <v>16</v>
      </c>
      <c r="B81" s="29" t="s">
        <v>193</v>
      </c>
      <c r="C81" s="27"/>
      <c r="D81" s="25"/>
    </row>
    <row r="82" spans="1:6" x14ac:dyDescent="0.25">
      <c r="A82" s="22" t="s">
        <v>16</v>
      </c>
      <c r="B82" s="30" t="s">
        <v>194</v>
      </c>
      <c r="C82" s="27" t="s">
        <v>115</v>
      </c>
      <c r="D82" s="25">
        <v>-21970640.619592056</v>
      </c>
    </row>
    <row r="83" spans="1:6" ht="26.25" x14ac:dyDescent="0.25">
      <c r="A83" s="22" t="s">
        <v>16</v>
      </c>
      <c r="B83" s="30" t="s">
        <v>195</v>
      </c>
      <c r="C83" s="27" t="s">
        <v>115</v>
      </c>
      <c r="D83" s="25">
        <v>-159615.31376696634</v>
      </c>
    </row>
    <row r="84" spans="1:6" x14ac:dyDescent="0.25">
      <c r="A84" s="22" t="s">
        <v>16</v>
      </c>
      <c r="B84" s="30" t="s">
        <v>196</v>
      </c>
      <c r="C84" s="27" t="s">
        <v>115</v>
      </c>
      <c r="D84" s="25">
        <v>-21032839.369643573</v>
      </c>
    </row>
    <row r="85" spans="1:6" ht="26.25" x14ac:dyDescent="0.25">
      <c r="A85" s="22" t="s">
        <v>16</v>
      </c>
      <c r="B85" s="30" t="s">
        <v>197</v>
      </c>
      <c r="C85" s="27" t="s">
        <v>115</v>
      </c>
      <c r="D85" s="25">
        <v>-13000.153161394814</v>
      </c>
    </row>
    <row r="86" spans="1:6" x14ac:dyDescent="0.25">
      <c r="A86" s="22" t="s">
        <v>58</v>
      </c>
      <c r="B86" s="31" t="s">
        <v>198</v>
      </c>
      <c r="C86" s="24" t="s">
        <v>16</v>
      </c>
      <c r="D86" s="32">
        <v>-43176095.456163988</v>
      </c>
    </row>
    <row r="87" spans="1:6" x14ac:dyDescent="0.25">
      <c r="A87" s="22" t="s">
        <v>16</v>
      </c>
      <c r="B87" s="29" t="s">
        <v>199</v>
      </c>
      <c r="C87" s="27"/>
      <c r="D87" s="25"/>
    </row>
    <row r="88" spans="1:6" x14ac:dyDescent="0.25">
      <c r="A88" s="22" t="s">
        <v>16</v>
      </c>
      <c r="B88" s="30" t="s">
        <v>200</v>
      </c>
      <c r="C88" s="27" t="s">
        <v>122</v>
      </c>
      <c r="D88" s="25">
        <v>-684057.24454669491</v>
      </c>
    </row>
    <row r="89" spans="1:6" x14ac:dyDescent="0.25">
      <c r="A89" s="22" t="s">
        <v>16</v>
      </c>
      <c r="B89" s="30" t="s">
        <v>201</v>
      </c>
      <c r="C89" s="27" t="s">
        <v>122</v>
      </c>
      <c r="D89" s="25">
        <v>-24550.606829927525</v>
      </c>
    </row>
    <row r="90" spans="1:6" x14ac:dyDescent="0.25">
      <c r="A90" s="22" t="s">
        <v>61</v>
      </c>
      <c r="B90" s="31" t="s">
        <v>202</v>
      </c>
      <c r="C90" s="24" t="s">
        <v>16</v>
      </c>
      <c r="D90" s="32">
        <v>-708607.85137662245</v>
      </c>
    </row>
    <row r="91" spans="1:6" x14ac:dyDescent="0.25">
      <c r="A91" s="22" t="s">
        <v>16</v>
      </c>
      <c r="B91" s="29" t="s">
        <v>203</v>
      </c>
      <c r="C91" s="27"/>
      <c r="D91" s="25"/>
    </row>
    <row r="92" spans="1:6" ht="26.25" x14ac:dyDescent="0.25">
      <c r="A92" s="22" t="s">
        <v>16</v>
      </c>
      <c r="B92" s="30" t="s">
        <v>204</v>
      </c>
      <c r="C92" s="27" t="s">
        <v>127</v>
      </c>
      <c r="D92" s="25">
        <v>-4568094.2701956583</v>
      </c>
      <c r="F92" s="44"/>
    </row>
    <row r="93" spans="1:6" ht="26.25" x14ac:dyDescent="0.25">
      <c r="A93" s="22" t="s">
        <v>64</v>
      </c>
      <c r="B93" s="31" t="s">
        <v>205</v>
      </c>
      <c r="C93" s="24" t="s">
        <v>16</v>
      </c>
      <c r="D93" s="32">
        <v>-4568094.2701956583</v>
      </c>
    </row>
    <row r="94" spans="1:6" x14ac:dyDescent="0.25">
      <c r="A94" s="22" t="s">
        <v>16</v>
      </c>
      <c r="B94" s="29" t="s">
        <v>206</v>
      </c>
      <c r="C94" s="27"/>
      <c r="D94" s="25"/>
    </row>
    <row r="95" spans="1:6" ht="26.25" x14ac:dyDescent="0.25">
      <c r="A95" s="22" t="s">
        <v>16</v>
      </c>
      <c r="B95" s="30" t="s">
        <v>207</v>
      </c>
      <c r="C95" s="27" t="s">
        <v>131</v>
      </c>
      <c r="D95" s="25">
        <v>0</v>
      </c>
    </row>
    <row r="96" spans="1:6" ht="26.25" x14ac:dyDescent="0.25">
      <c r="A96" s="22" t="s">
        <v>16</v>
      </c>
      <c r="B96" s="30" t="s">
        <v>208</v>
      </c>
      <c r="C96" s="27" t="s">
        <v>131</v>
      </c>
      <c r="D96" s="25">
        <v>0</v>
      </c>
    </row>
    <row r="97" spans="1:5" ht="26.25" x14ac:dyDescent="0.25">
      <c r="A97" s="22" t="s">
        <v>16</v>
      </c>
      <c r="B97" s="30" t="s">
        <v>209</v>
      </c>
      <c r="C97" s="27" t="s">
        <v>131</v>
      </c>
      <c r="D97" s="25">
        <v>0</v>
      </c>
    </row>
    <row r="98" spans="1:5" ht="26.25" x14ac:dyDescent="0.25">
      <c r="A98" s="22" t="s">
        <v>65</v>
      </c>
      <c r="B98" s="31" t="s">
        <v>210</v>
      </c>
      <c r="C98" s="24" t="s">
        <v>16</v>
      </c>
      <c r="D98" s="32">
        <v>0</v>
      </c>
    </row>
    <row r="99" spans="1:5" ht="26.25" x14ac:dyDescent="0.25">
      <c r="A99" s="22" t="s">
        <v>68</v>
      </c>
      <c r="B99" s="33" t="s">
        <v>211</v>
      </c>
      <c r="C99" s="24" t="s">
        <v>16</v>
      </c>
      <c r="D99" s="32">
        <v>-48452797.577736266</v>
      </c>
      <c r="E99" s="44"/>
    </row>
    <row r="100" spans="1:5" ht="26.25" x14ac:dyDescent="0.25">
      <c r="A100" s="22" t="s">
        <v>16</v>
      </c>
      <c r="B100" s="28" t="s">
        <v>212</v>
      </c>
      <c r="C100" s="27"/>
      <c r="D100" s="25"/>
    </row>
    <row r="101" spans="1:5" ht="26.25" x14ac:dyDescent="0.25">
      <c r="A101" s="22" t="s">
        <v>16</v>
      </c>
      <c r="B101" s="29" t="s">
        <v>213</v>
      </c>
      <c r="C101" s="27"/>
      <c r="D101" s="25"/>
    </row>
    <row r="102" spans="1:5" x14ac:dyDescent="0.25">
      <c r="A102" s="22" t="s">
        <v>16</v>
      </c>
      <c r="B102" s="30" t="s">
        <v>214</v>
      </c>
      <c r="C102" s="27" t="s">
        <v>139</v>
      </c>
      <c r="D102" s="25">
        <v>-2475403.6770410677</v>
      </c>
    </row>
    <row r="103" spans="1:5" ht="26.25" x14ac:dyDescent="0.25">
      <c r="A103" s="22" t="s">
        <v>69</v>
      </c>
      <c r="B103" s="31" t="s">
        <v>215</v>
      </c>
      <c r="C103" s="24" t="s">
        <v>16</v>
      </c>
      <c r="D103" s="32">
        <v>-2475403.6770410677</v>
      </c>
    </row>
    <row r="104" spans="1:5" ht="26.25" x14ac:dyDescent="0.25">
      <c r="A104" s="22" t="s">
        <v>16</v>
      </c>
      <c r="B104" s="29" t="s">
        <v>216</v>
      </c>
      <c r="C104" s="27"/>
      <c r="D104" s="25"/>
    </row>
    <row r="105" spans="1:5" x14ac:dyDescent="0.25">
      <c r="A105" s="22" t="s">
        <v>16</v>
      </c>
      <c r="B105" s="30" t="s">
        <v>217</v>
      </c>
      <c r="C105" s="27" t="s">
        <v>139</v>
      </c>
      <c r="D105" s="25">
        <v>-582486.55291445216</v>
      </c>
    </row>
    <row r="106" spans="1:5" ht="26.25" x14ac:dyDescent="0.25">
      <c r="A106" s="22" t="s">
        <v>71</v>
      </c>
      <c r="B106" s="31" t="s">
        <v>218</v>
      </c>
      <c r="C106" s="24" t="s">
        <v>16</v>
      </c>
      <c r="D106" s="32">
        <v>-582486.55291445216</v>
      </c>
    </row>
    <row r="107" spans="1:5" x14ac:dyDescent="0.25">
      <c r="A107" s="22" t="s">
        <v>16</v>
      </c>
      <c r="B107" s="29" t="s">
        <v>219</v>
      </c>
      <c r="C107" s="27"/>
      <c r="D107" s="25"/>
    </row>
    <row r="108" spans="1:5" x14ac:dyDescent="0.25">
      <c r="A108" s="22" t="s">
        <v>16</v>
      </c>
      <c r="B108" s="30" t="s">
        <v>220</v>
      </c>
      <c r="C108" s="27" t="s">
        <v>149</v>
      </c>
      <c r="D108" s="25">
        <v>-37099.784946374159</v>
      </c>
    </row>
    <row r="109" spans="1:5" ht="26.25" x14ac:dyDescent="0.25">
      <c r="A109" s="22" t="s">
        <v>74</v>
      </c>
      <c r="B109" s="31" t="s">
        <v>221</v>
      </c>
      <c r="C109" s="24" t="s">
        <v>16</v>
      </c>
      <c r="D109" s="32">
        <v>-37099.784946374159</v>
      </c>
    </row>
    <row r="110" spans="1:5" x14ac:dyDescent="0.25">
      <c r="A110" s="22" t="s">
        <v>16</v>
      </c>
      <c r="B110" s="29" t="s">
        <v>222</v>
      </c>
      <c r="C110" s="27"/>
      <c r="D110" s="25"/>
    </row>
    <row r="111" spans="1:5" x14ac:dyDescent="0.25">
      <c r="A111" s="22" t="s">
        <v>16</v>
      </c>
      <c r="B111" s="30" t="s">
        <v>223</v>
      </c>
      <c r="C111" s="27" t="s">
        <v>153</v>
      </c>
      <c r="D111" s="25">
        <v>-3517.8242960834568</v>
      </c>
    </row>
    <row r="112" spans="1:5" ht="26.25" x14ac:dyDescent="0.25">
      <c r="A112" s="22" t="s">
        <v>77</v>
      </c>
      <c r="B112" s="31" t="s">
        <v>224</v>
      </c>
      <c r="C112" s="24" t="s">
        <v>16</v>
      </c>
      <c r="D112" s="32">
        <v>-3517.8242960834568</v>
      </c>
    </row>
    <row r="113" spans="1:5" ht="26.25" x14ac:dyDescent="0.25">
      <c r="A113" s="22" t="s">
        <v>16</v>
      </c>
      <c r="B113" s="29" t="s">
        <v>225</v>
      </c>
      <c r="C113" s="27"/>
      <c r="D113" s="25"/>
    </row>
    <row r="114" spans="1:5" x14ac:dyDescent="0.25">
      <c r="A114" s="22" t="s">
        <v>16</v>
      </c>
      <c r="B114" s="30" t="s">
        <v>226</v>
      </c>
      <c r="C114" s="27" t="s">
        <v>149</v>
      </c>
      <c r="D114" s="25">
        <v>-259976.42651181179</v>
      </c>
    </row>
    <row r="115" spans="1:5" ht="26.25" x14ac:dyDescent="0.25">
      <c r="A115" s="22" t="s">
        <v>80</v>
      </c>
      <c r="B115" s="31" t="s">
        <v>227</v>
      </c>
      <c r="C115" s="24" t="s">
        <v>16</v>
      </c>
      <c r="D115" s="32">
        <v>-259976.42651181179</v>
      </c>
    </row>
    <row r="116" spans="1:5" x14ac:dyDescent="0.25">
      <c r="A116" s="22" t="s">
        <v>16</v>
      </c>
      <c r="B116" s="29" t="s">
        <v>228</v>
      </c>
      <c r="C116" s="27"/>
      <c r="D116" s="25"/>
    </row>
    <row r="117" spans="1:5" x14ac:dyDescent="0.25">
      <c r="A117" s="22" t="s">
        <v>16</v>
      </c>
      <c r="B117" s="30" t="s">
        <v>229</v>
      </c>
      <c r="C117" s="27" t="s">
        <v>149</v>
      </c>
      <c r="D117" s="25">
        <v>-8848.7177875619163</v>
      </c>
    </row>
    <row r="118" spans="1:5" ht="26.25" x14ac:dyDescent="0.25">
      <c r="A118" s="22" t="s">
        <v>83</v>
      </c>
      <c r="B118" s="31" t="s">
        <v>230</v>
      </c>
      <c r="C118" s="24" t="s">
        <v>16</v>
      </c>
      <c r="D118" s="32">
        <v>-8848.7177875619163</v>
      </c>
    </row>
    <row r="119" spans="1:5" ht="26.25" x14ac:dyDescent="0.25">
      <c r="A119" s="22" t="s">
        <v>16</v>
      </c>
      <c r="B119" s="29" t="s">
        <v>231</v>
      </c>
      <c r="C119" s="27"/>
      <c r="D119" s="25"/>
    </row>
    <row r="120" spans="1:5" x14ac:dyDescent="0.25">
      <c r="A120" s="22" t="s">
        <v>16</v>
      </c>
      <c r="B120" s="30" t="s">
        <v>232</v>
      </c>
      <c r="C120" s="27" t="s">
        <v>149</v>
      </c>
      <c r="D120" s="25">
        <v>-6265.808949354272</v>
      </c>
    </row>
    <row r="121" spans="1:5" ht="26.25" x14ac:dyDescent="0.25">
      <c r="A121" s="22" t="s">
        <v>84</v>
      </c>
      <c r="B121" s="31" t="s">
        <v>233</v>
      </c>
      <c r="C121" s="24" t="s">
        <v>16</v>
      </c>
      <c r="D121" s="32">
        <v>-6265.808949354272</v>
      </c>
    </row>
    <row r="122" spans="1:5" x14ac:dyDescent="0.25">
      <c r="A122" s="22" t="s">
        <v>16</v>
      </c>
      <c r="B122" s="29" t="s">
        <v>234</v>
      </c>
      <c r="C122" s="27"/>
      <c r="D122" s="25"/>
    </row>
    <row r="123" spans="1:5" x14ac:dyDescent="0.25">
      <c r="A123" s="22" t="s">
        <v>16</v>
      </c>
      <c r="B123" s="30" t="s">
        <v>235</v>
      </c>
      <c r="C123" s="27" t="s">
        <v>139</v>
      </c>
      <c r="D123" s="25">
        <v>-877787.18868581788</v>
      </c>
    </row>
    <row r="124" spans="1:5" ht="26.25" x14ac:dyDescent="0.25">
      <c r="A124" s="22" t="s">
        <v>87</v>
      </c>
      <c r="B124" s="31" t="s">
        <v>236</v>
      </c>
      <c r="C124" s="24" t="s">
        <v>16</v>
      </c>
      <c r="D124" s="32">
        <v>-877787.18868581788</v>
      </c>
    </row>
    <row r="125" spans="1:5" x14ac:dyDescent="0.25">
      <c r="A125" s="22" t="s">
        <v>16</v>
      </c>
      <c r="B125" s="29" t="s">
        <v>237</v>
      </c>
      <c r="C125" s="27"/>
      <c r="D125" s="25"/>
    </row>
    <row r="126" spans="1:5" x14ac:dyDescent="0.25">
      <c r="A126" s="22" t="s">
        <v>16</v>
      </c>
      <c r="B126" s="30" t="s">
        <v>238</v>
      </c>
      <c r="C126" s="27" t="s">
        <v>139</v>
      </c>
      <c r="D126" s="25">
        <v>-30926.294770951903</v>
      </c>
    </row>
    <row r="127" spans="1:5" ht="26.25" x14ac:dyDescent="0.25">
      <c r="A127" s="22" t="s">
        <v>90</v>
      </c>
      <c r="B127" s="31" t="s">
        <v>239</v>
      </c>
      <c r="C127" s="24" t="s">
        <v>16</v>
      </c>
      <c r="D127" s="32">
        <v>-30926.294770951903</v>
      </c>
    </row>
    <row r="128" spans="1:5" ht="26.25" x14ac:dyDescent="0.25">
      <c r="A128" s="22" t="s">
        <v>91</v>
      </c>
      <c r="B128" s="33" t="s">
        <v>240</v>
      </c>
      <c r="C128" s="24" t="s">
        <v>16</v>
      </c>
      <c r="D128" s="32">
        <v>-4282312.2759034755</v>
      </c>
      <c r="E128" s="44"/>
    </row>
    <row r="129" spans="1:6" ht="26.25" x14ac:dyDescent="0.25">
      <c r="A129" s="22" t="s">
        <v>16</v>
      </c>
      <c r="B129" s="28" t="s">
        <v>241</v>
      </c>
      <c r="C129" s="27"/>
      <c r="D129" s="25"/>
    </row>
    <row r="130" spans="1:6" ht="26.25" x14ac:dyDescent="0.25">
      <c r="A130" s="22" t="s">
        <v>16</v>
      </c>
      <c r="B130" s="29" t="s">
        <v>242</v>
      </c>
      <c r="C130" s="27"/>
      <c r="D130" s="25"/>
    </row>
    <row r="131" spans="1:6" x14ac:dyDescent="0.25">
      <c r="A131" s="22" t="s">
        <v>16</v>
      </c>
      <c r="B131" s="30" t="s">
        <v>243</v>
      </c>
      <c r="C131" s="27" t="s">
        <v>174</v>
      </c>
      <c r="D131" s="25">
        <v>-423809.25384266669</v>
      </c>
    </row>
    <row r="132" spans="1:6" ht="26.25" x14ac:dyDescent="0.25">
      <c r="A132" s="22" t="s">
        <v>94</v>
      </c>
      <c r="B132" s="31" t="s">
        <v>244</v>
      </c>
      <c r="C132" s="24" t="s">
        <v>16</v>
      </c>
      <c r="D132" s="32">
        <v>-423809.25384266669</v>
      </c>
    </row>
    <row r="133" spans="1:6" ht="26.25" x14ac:dyDescent="0.25">
      <c r="A133" s="22" t="s">
        <v>16</v>
      </c>
      <c r="B133" s="29" t="s">
        <v>245</v>
      </c>
      <c r="C133" s="27"/>
      <c r="D133" s="25"/>
    </row>
    <row r="134" spans="1:6" x14ac:dyDescent="0.25">
      <c r="A134" s="22" t="s">
        <v>16</v>
      </c>
      <c r="B134" s="30" t="s">
        <v>246</v>
      </c>
      <c r="C134" s="27" t="s">
        <v>178</v>
      </c>
      <c r="D134" s="25">
        <v>-1260360.4112402119</v>
      </c>
    </row>
    <row r="135" spans="1:6" x14ac:dyDescent="0.25">
      <c r="A135" s="22" t="s">
        <v>16</v>
      </c>
      <c r="B135" s="30" t="s">
        <v>247</v>
      </c>
      <c r="C135" s="27" t="s">
        <v>180</v>
      </c>
      <c r="D135" s="25">
        <v>-5673158.8696959596</v>
      </c>
    </row>
    <row r="136" spans="1:6" x14ac:dyDescent="0.25">
      <c r="A136" s="22" t="s">
        <v>16</v>
      </c>
      <c r="B136" s="30" t="s">
        <v>248</v>
      </c>
      <c r="C136" s="27" t="s">
        <v>182</v>
      </c>
      <c r="D136" s="25">
        <v>-214270.64043314644</v>
      </c>
    </row>
    <row r="137" spans="1:6" x14ac:dyDescent="0.25">
      <c r="A137" s="22" t="s">
        <v>16</v>
      </c>
      <c r="B137" s="30" t="s">
        <v>249</v>
      </c>
      <c r="C137" s="27" t="s">
        <v>182</v>
      </c>
      <c r="D137" s="25">
        <v>-22677340.336360674</v>
      </c>
    </row>
    <row r="138" spans="1:6" x14ac:dyDescent="0.25">
      <c r="A138" s="22" t="s">
        <v>16</v>
      </c>
      <c r="B138" s="30" t="s">
        <v>250</v>
      </c>
      <c r="C138" s="27" t="s">
        <v>153</v>
      </c>
      <c r="D138" s="25">
        <v>-1248848.7429110403</v>
      </c>
    </row>
    <row r="139" spans="1:6" x14ac:dyDescent="0.25">
      <c r="A139" s="22" t="s">
        <v>16</v>
      </c>
      <c r="B139" s="30" t="s">
        <v>251</v>
      </c>
      <c r="C139" s="27" t="s">
        <v>174</v>
      </c>
      <c r="D139" s="25">
        <v>-2296508.2544989134</v>
      </c>
    </row>
    <row r="140" spans="1:6" x14ac:dyDescent="0.25">
      <c r="A140" s="22" t="s">
        <v>16</v>
      </c>
      <c r="B140" s="30" t="s">
        <v>252</v>
      </c>
      <c r="C140" s="27" t="s">
        <v>139</v>
      </c>
      <c r="D140" s="25">
        <v>-744900.48374821257</v>
      </c>
    </row>
    <row r="141" spans="1:6" x14ac:dyDescent="0.25">
      <c r="A141" s="22" t="s">
        <v>16</v>
      </c>
      <c r="B141" s="30" t="s">
        <v>253</v>
      </c>
      <c r="C141" s="27" t="s">
        <v>149</v>
      </c>
      <c r="D141" s="25">
        <v>-12919.802145797472</v>
      </c>
    </row>
    <row r="142" spans="1:6" ht="26.25" x14ac:dyDescent="0.25">
      <c r="A142" s="22" t="s">
        <v>97</v>
      </c>
      <c r="B142" s="31" t="s">
        <v>254</v>
      </c>
      <c r="C142" s="24" t="s">
        <v>16</v>
      </c>
      <c r="D142" s="32">
        <v>-34128307.541033953</v>
      </c>
    </row>
    <row r="143" spans="1:6" ht="26.25" x14ac:dyDescent="0.25">
      <c r="A143" s="22" t="s">
        <v>255</v>
      </c>
      <c r="B143" s="33" t="s">
        <v>256</v>
      </c>
      <c r="C143" s="24" t="s">
        <v>16</v>
      </c>
      <c r="D143" s="32">
        <v>-34552116.79487662</v>
      </c>
    </row>
    <row r="144" spans="1:6" ht="26.25" x14ac:dyDescent="0.25">
      <c r="A144" s="22" t="s">
        <v>257</v>
      </c>
      <c r="B144" s="34" t="s">
        <v>258</v>
      </c>
      <c r="C144" s="24" t="s">
        <v>16</v>
      </c>
      <c r="D144" s="32">
        <v>-87287226.648516357</v>
      </c>
      <c r="E144" s="44"/>
      <c r="F144" s="44"/>
    </row>
    <row r="145" spans="1:4" x14ac:dyDescent="0.25">
      <c r="A145" s="22" t="s">
        <v>16</v>
      </c>
      <c r="B145" s="26" t="s">
        <v>259</v>
      </c>
      <c r="C145" s="27"/>
      <c r="D145" s="25"/>
    </row>
    <row r="146" spans="1:4" x14ac:dyDescent="0.25">
      <c r="A146" s="22" t="s">
        <v>16</v>
      </c>
      <c r="B146" s="28" t="s">
        <v>260</v>
      </c>
      <c r="C146" s="27" t="s">
        <v>261</v>
      </c>
      <c r="D146" s="25">
        <v>-162132.13465483533</v>
      </c>
    </row>
    <row r="147" spans="1:4" x14ac:dyDescent="0.25">
      <c r="A147" s="22" t="s">
        <v>262</v>
      </c>
      <c r="B147" s="34" t="s">
        <v>263</v>
      </c>
      <c r="C147" s="24" t="s">
        <v>16</v>
      </c>
      <c r="D147" s="32">
        <v>-162132.13465483533</v>
      </c>
    </row>
    <row r="148" spans="1:4" x14ac:dyDescent="0.25">
      <c r="A148" s="22" t="s">
        <v>16</v>
      </c>
      <c r="B148" s="26" t="s">
        <v>264</v>
      </c>
      <c r="C148" s="27"/>
      <c r="D148" s="25"/>
    </row>
    <row r="149" spans="1:4" ht="26.25" x14ac:dyDescent="0.25">
      <c r="A149" s="22" t="s">
        <v>16</v>
      </c>
      <c r="B149" s="28" t="s">
        <v>265</v>
      </c>
      <c r="C149" s="27"/>
      <c r="D149" s="25"/>
    </row>
    <row r="150" spans="1:4" ht="26.25" x14ac:dyDescent="0.25">
      <c r="A150" s="22" t="s">
        <v>16</v>
      </c>
      <c r="B150" s="29" t="s">
        <v>266</v>
      </c>
      <c r="C150" s="27" t="s">
        <v>267</v>
      </c>
      <c r="D150" s="25">
        <v>560989.49321640306</v>
      </c>
    </row>
    <row r="151" spans="1:4" ht="26.25" x14ac:dyDescent="0.25">
      <c r="A151" s="22" t="s">
        <v>16</v>
      </c>
      <c r="B151" s="29" t="s">
        <v>268</v>
      </c>
      <c r="C151" s="27" t="s">
        <v>267</v>
      </c>
      <c r="D151" s="25">
        <v>66991.883467620093</v>
      </c>
    </row>
    <row r="152" spans="1:4" ht="26.25" x14ac:dyDescent="0.25">
      <c r="A152" s="22" t="s">
        <v>269</v>
      </c>
      <c r="B152" s="33" t="s">
        <v>270</v>
      </c>
      <c r="C152" s="24" t="s">
        <v>16</v>
      </c>
      <c r="D152" s="32">
        <v>627981.37668402318</v>
      </c>
    </row>
    <row r="153" spans="1:4" x14ac:dyDescent="0.25">
      <c r="A153" s="22" t="s">
        <v>271</v>
      </c>
      <c r="B153" s="34" t="s">
        <v>272</v>
      </c>
      <c r="C153" s="24" t="s">
        <v>16</v>
      </c>
      <c r="D153" s="32">
        <v>627981.37668402318</v>
      </c>
    </row>
    <row r="154" spans="1:4" x14ac:dyDescent="0.25">
      <c r="A154" s="22" t="s">
        <v>16</v>
      </c>
      <c r="B154" s="26" t="s">
        <v>273</v>
      </c>
      <c r="C154" s="27"/>
      <c r="D154" s="25"/>
    </row>
    <row r="155" spans="1:4" x14ac:dyDescent="0.25">
      <c r="A155" s="22" t="s">
        <v>16</v>
      </c>
      <c r="B155" s="28" t="s">
        <v>274</v>
      </c>
      <c r="C155" s="27" t="s">
        <v>275</v>
      </c>
      <c r="D155" s="25">
        <v>860540.83114305127</v>
      </c>
    </row>
    <row r="156" spans="1:4" x14ac:dyDescent="0.25">
      <c r="A156" s="22" t="s">
        <v>16</v>
      </c>
      <c r="B156" s="28" t="s">
        <v>276</v>
      </c>
      <c r="C156" s="27" t="s">
        <v>139</v>
      </c>
      <c r="D156" s="25">
        <v>4073.5498051907725</v>
      </c>
    </row>
    <row r="157" spans="1:4" x14ac:dyDescent="0.25">
      <c r="A157" s="22" t="s">
        <v>16</v>
      </c>
      <c r="B157" s="28" t="s">
        <v>277</v>
      </c>
      <c r="C157" s="27" t="s">
        <v>278</v>
      </c>
      <c r="D157" s="25">
        <v>3162.7356922965937</v>
      </c>
    </row>
    <row r="158" spans="1:4" x14ac:dyDescent="0.25">
      <c r="A158" s="22" t="s">
        <v>16</v>
      </c>
      <c r="B158" s="28" t="s">
        <v>279</v>
      </c>
      <c r="C158" s="27" t="s">
        <v>149</v>
      </c>
      <c r="D158" s="25">
        <v>154.12845995415154</v>
      </c>
    </row>
    <row r="159" spans="1:4" x14ac:dyDescent="0.25">
      <c r="A159" s="22" t="s">
        <v>16</v>
      </c>
      <c r="B159" s="28" t="s">
        <v>280</v>
      </c>
      <c r="C159" s="27" t="s">
        <v>281</v>
      </c>
      <c r="D159" s="25">
        <v>29252.71885689082</v>
      </c>
    </row>
    <row r="160" spans="1:4" x14ac:dyDescent="0.25">
      <c r="A160" s="22" t="s">
        <v>282</v>
      </c>
      <c r="B160" s="34" t="s">
        <v>283</v>
      </c>
      <c r="C160" s="24" t="s">
        <v>16</v>
      </c>
      <c r="D160" s="32">
        <v>897183.96395738365</v>
      </c>
    </row>
    <row r="161" spans="1:4" x14ac:dyDescent="0.25">
      <c r="A161" s="22" t="s">
        <v>16</v>
      </c>
      <c r="B161" s="26" t="s">
        <v>284</v>
      </c>
      <c r="C161" s="27"/>
      <c r="D161" s="25"/>
    </row>
    <row r="162" spans="1:4" x14ac:dyDescent="0.25">
      <c r="A162" s="22" t="s">
        <v>16</v>
      </c>
      <c r="B162" s="28" t="s">
        <v>285</v>
      </c>
      <c r="C162" s="27" t="s">
        <v>149</v>
      </c>
      <c r="D162" s="25">
        <v>-1.4751217503609889E-2</v>
      </c>
    </row>
    <row r="163" spans="1:4" ht="26.25" x14ac:dyDescent="0.25">
      <c r="A163" s="22" t="s">
        <v>286</v>
      </c>
      <c r="B163" s="34" t="s">
        <v>287</v>
      </c>
      <c r="C163" s="24" t="s">
        <v>16</v>
      </c>
      <c r="D163" s="32">
        <v>-1.4751217503609889E-2</v>
      </c>
    </row>
    <row r="164" spans="1:4" x14ac:dyDescent="0.25">
      <c r="A164" s="22" t="s">
        <v>16</v>
      </c>
      <c r="B164" s="26" t="s">
        <v>288</v>
      </c>
      <c r="C164" s="27"/>
      <c r="D164" s="25"/>
    </row>
    <row r="165" spans="1:4" x14ac:dyDescent="0.25">
      <c r="A165" s="22" t="s">
        <v>16</v>
      </c>
      <c r="B165" s="28" t="s">
        <v>289</v>
      </c>
      <c r="C165" s="27" t="s">
        <v>139</v>
      </c>
      <c r="D165" s="25">
        <v>-1774464.4879391131</v>
      </c>
    </row>
    <row r="166" spans="1:4" ht="26.25" x14ac:dyDescent="0.25">
      <c r="A166" s="22" t="s">
        <v>290</v>
      </c>
      <c r="B166" s="34" t="s">
        <v>291</v>
      </c>
      <c r="C166" s="24" t="s">
        <v>16</v>
      </c>
      <c r="D166" s="32">
        <v>-1774464.4879391131</v>
      </c>
    </row>
    <row r="167" spans="1:4" x14ac:dyDescent="0.25">
      <c r="A167" s="22" t="s">
        <v>16</v>
      </c>
      <c r="B167" s="26" t="s">
        <v>292</v>
      </c>
      <c r="C167" s="27"/>
      <c r="D167" s="25"/>
    </row>
    <row r="168" spans="1:4" x14ac:dyDescent="0.25">
      <c r="A168" s="22" t="s">
        <v>16</v>
      </c>
      <c r="B168" s="28" t="s">
        <v>293</v>
      </c>
      <c r="C168" s="27" t="s">
        <v>139</v>
      </c>
      <c r="D168" s="25">
        <v>-6621.5235959150177</v>
      </c>
    </row>
    <row r="169" spans="1:4" x14ac:dyDescent="0.25">
      <c r="A169" s="22" t="s">
        <v>16</v>
      </c>
      <c r="B169" s="28" t="s">
        <v>294</v>
      </c>
      <c r="C169" s="27"/>
      <c r="D169" s="25"/>
    </row>
    <row r="170" spans="1:4" x14ac:dyDescent="0.25">
      <c r="A170" s="22" t="s">
        <v>16</v>
      </c>
      <c r="B170" s="29" t="s">
        <v>295</v>
      </c>
      <c r="C170" s="27" t="s">
        <v>139</v>
      </c>
      <c r="D170" s="25">
        <v>14556519.15257393</v>
      </c>
    </row>
    <row r="171" spans="1:4" x14ac:dyDescent="0.25">
      <c r="A171" s="22" t="s">
        <v>16</v>
      </c>
      <c r="B171" s="29" t="s">
        <v>296</v>
      </c>
      <c r="C171" s="27" t="s">
        <v>139</v>
      </c>
      <c r="D171" s="25">
        <v>-248775.55717757469</v>
      </c>
    </row>
    <row r="172" spans="1:4" x14ac:dyDescent="0.25">
      <c r="A172" s="22" t="s">
        <v>297</v>
      </c>
      <c r="B172" s="33" t="s">
        <v>298</v>
      </c>
      <c r="C172" s="24" t="s">
        <v>16</v>
      </c>
      <c r="D172" s="32">
        <v>14307743.595396355</v>
      </c>
    </row>
    <row r="173" spans="1:4" x14ac:dyDescent="0.25">
      <c r="A173" s="22" t="s">
        <v>299</v>
      </c>
      <c r="B173" s="34" t="s">
        <v>300</v>
      </c>
      <c r="C173" s="24" t="s">
        <v>16</v>
      </c>
      <c r="D173" s="32">
        <v>14301122.071800441</v>
      </c>
    </row>
    <row r="174" spans="1:4" x14ac:dyDescent="0.25">
      <c r="A174" s="22" t="s">
        <v>16</v>
      </c>
      <c r="B174" s="26" t="s">
        <v>301</v>
      </c>
      <c r="C174" s="27"/>
      <c r="D174" s="25"/>
    </row>
    <row r="175" spans="1:4" x14ac:dyDescent="0.25">
      <c r="A175" s="22" t="s">
        <v>16</v>
      </c>
      <c r="B175" s="28" t="s">
        <v>302</v>
      </c>
      <c r="C175" s="27" t="s">
        <v>261</v>
      </c>
      <c r="D175" s="25">
        <v>-2477282.8951403662</v>
      </c>
    </row>
    <row r="176" spans="1:4" x14ac:dyDescent="0.25">
      <c r="A176" s="22" t="s">
        <v>303</v>
      </c>
      <c r="B176" s="34" t="s">
        <v>304</v>
      </c>
      <c r="C176" s="24" t="s">
        <v>16</v>
      </c>
      <c r="D176" s="32">
        <v>-2477282.8951403662</v>
      </c>
    </row>
    <row r="177" spans="1:4" ht="26.25" x14ac:dyDescent="0.25">
      <c r="A177" s="22" t="s">
        <v>16</v>
      </c>
      <c r="B177" s="26" t="s">
        <v>305</v>
      </c>
      <c r="C177" s="27"/>
      <c r="D177" s="25"/>
    </row>
    <row r="178" spans="1:4" ht="26.25" x14ac:dyDescent="0.25">
      <c r="A178" s="22" t="s">
        <v>16</v>
      </c>
      <c r="B178" s="28" t="s">
        <v>306</v>
      </c>
      <c r="C178" s="27"/>
      <c r="D178" s="25"/>
    </row>
    <row r="179" spans="1:4" x14ac:dyDescent="0.25">
      <c r="A179" s="22" t="s">
        <v>16</v>
      </c>
      <c r="B179" s="29" t="s">
        <v>307</v>
      </c>
      <c r="C179" s="27"/>
      <c r="D179" s="25"/>
    </row>
    <row r="180" spans="1:4" x14ac:dyDescent="0.25">
      <c r="A180" s="22" t="s">
        <v>16</v>
      </c>
      <c r="B180" s="30" t="s">
        <v>308</v>
      </c>
      <c r="C180" s="27" t="s">
        <v>261</v>
      </c>
      <c r="D180" s="25">
        <v>461986.90226205619</v>
      </c>
    </row>
    <row r="181" spans="1:4" ht="26.25" x14ac:dyDescent="0.25">
      <c r="A181" s="22" t="s">
        <v>309</v>
      </c>
      <c r="B181" s="31" t="s">
        <v>310</v>
      </c>
      <c r="C181" s="24" t="s">
        <v>16</v>
      </c>
      <c r="D181" s="32">
        <v>461986.90226205619</v>
      </c>
    </row>
    <row r="182" spans="1:4" x14ac:dyDescent="0.25">
      <c r="A182" s="22" t="s">
        <v>16</v>
      </c>
      <c r="B182" s="29" t="s">
        <v>311</v>
      </c>
      <c r="C182" s="27"/>
      <c r="D182" s="25"/>
    </row>
    <row r="183" spans="1:4" x14ac:dyDescent="0.25">
      <c r="A183" s="22" t="s">
        <v>16</v>
      </c>
      <c r="B183" s="30" t="s">
        <v>312</v>
      </c>
      <c r="C183" s="27" t="s">
        <v>261</v>
      </c>
      <c r="D183" s="25">
        <v>-12870405.577653626</v>
      </c>
    </row>
    <row r="184" spans="1:4" ht="26.25" x14ac:dyDescent="0.25">
      <c r="A184" s="22" t="s">
        <v>313</v>
      </c>
      <c r="B184" s="31" t="s">
        <v>314</v>
      </c>
      <c r="C184" s="24" t="s">
        <v>16</v>
      </c>
      <c r="D184" s="32">
        <v>-12870405.577653626</v>
      </c>
    </row>
    <row r="185" spans="1:4" x14ac:dyDescent="0.25">
      <c r="A185" s="22" t="s">
        <v>16</v>
      </c>
      <c r="B185" s="29" t="s">
        <v>315</v>
      </c>
      <c r="C185" s="27"/>
      <c r="D185" s="25"/>
    </row>
    <row r="186" spans="1:4" x14ac:dyDescent="0.25">
      <c r="A186" s="22" t="s">
        <v>16</v>
      </c>
      <c r="B186" s="30" t="s">
        <v>316</v>
      </c>
      <c r="C186" s="27" t="s">
        <v>261</v>
      </c>
      <c r="D186" s="25">
        <v>-1913282.6105776741</v>
      </c>
    </row>
    <row r="187" spans="1:4" ht="26.25" x14ac:dyDescent="0.25">
      <c r="A187" s="22" t="s">
        <v>317</v>
      </c>
      <c r="B187" s="31" t="s">
        <v>318</v>
      </c>
      <c r="C187" s="24" t="s">
        <v>16</v>
      </c>
      <c r="D187" s="32">
        <v>-1913282.6105776741</v>
      </c>
    </row>
    <row r="188" spans="1:4" ht="26.25" x14ac:dyDescent="0.25">
      <c r="A188" s="22" t="s">
        <v>319</v>
      </c>
      <c r="B188" s="33" t="s">
        <v>320</v>
      </c>
      <c r="C188" s="24" t="s">
        <v>16</v>
      </c>
      <c r="D188" s="32">
        <v>-14321701.285969244</v>
      </c>
    </row>
    <row r="189" spans="1:4" ht="26.25" x14ac:dyDescent="0.25">
      <c r="A189" s="22" t="s">
        <v>16</v>
      </c>
      <c r="B189" s="28" t="s">
        <v>321</v>
      </c>
      <c r="C189" s="27"/>
      <c r="D189" s="25"/>
    </row>
    <row r="190" spans="1:4" x14ac:dyDescent="0.25">
      <c r="A190" s="22" t="s">
        <v>16</v>
      </c>
      <c r="B190" s="29" t="s">
        <v>322</v>
      </c>
      <c r="C190" s="27"/>
      <c r="D190" s="25"/>
    </row>
    <row r="191" spans="1:4" x14ac:dyDescent="0.25">
      <c r="A191" s="22" t="s">
        <v>16</v>
      </c>
      <c r="B191" s="30" t="s">
        <v>323</v>
      </c>
      <c r="C191" s="27" t="s">
        <v>261</v>
      </c>
      <c r="D191" s="25">
        <v>76352.193529373762</v>
      </c>
    </row>
    <row r="192" spans="1:4" x14ac:dyDescent="0.25">
      <c r="A192" s="22" t="s">
        <v>324</v>
      </c>
      <c r="B192" s="31" t="s">
        <v>325</v>
      </c>
      <c r="C192" s="24" t="s">
        <v>16</v>
      </c>
      <c r="D192" s="32">
        <v>76352.193529373762</v>
      </c>
    </row>
    <row r="193" spans="1:4" x14ac:dyDescent="0.25">
      <c r="A193" s="22" t="s">
        <v>16</v>
      </c>
      <c r="B193" s="29" t="s">
        <v>326</v>
      </c>
      <c r="C193" s="27"/>
      <c r="D193" s="25"/>
    </row>
    <row r="194" spans="1:4" x14ac:dyDescent="0.25">
      <c r="A194" s="22" t="s">
        <v>16</v>
      </c>
      <c r="B194" s="30" t="s">
        <v>327</v>
      </c>
      <c r="C194" s="27" t="s">
        <v>261</v>
      </c>
      <c r="D194" s="25">
        <v>-3006874.9840398547</v>
      </c>
    </row>
    <row r="195" spans="1:4" x14ac:dyDescent="0.25">
      <c r="A195" s="22" t="s">
        <v>328</v>
      </c>
      <c r="B195" s="31" t="s">
        <v>329</v>
      </c>
      <c r="C195" s="24" t="s">
        <v>16</v>
      </c>
      <c r="D195" s="32">
        <v>-3006874.9840398547</v>
      </c>
    </row>
    <row r="196" spans="1:4" x14ac:dyDescent="0.25">
      <c r="A196" s="22" t="s">
        <v>16</v>
      </c>
      <c r="B196" s="29" t="s">
        <v>330</v>
      </c>
      <c r="C196" s="27"/>
      <c r="D196" s="25"/>
    </row>
    <row r="197" spans="1:4" x14ac:dyDescent="0.25">
      <c r="A197" s="22" t="s">
        <v>16</v>
      </c>
      <c r="B197" s="30" t="s">
        <v>331</v>
      </c>
      <c r="C197" s="27" t="s">
        <v>261</v>
      </c>
      <c r="D197" s="25">
        <v>-692435.90812010621</v>
      </c>
    </row>
    <row r="198" spans="1:4" x14ac:dyDescent="0.25">
      <c r="A198" s="22" t="s">
        <v>332</v>
      </c>
      <c r="B198" s="31" t="s">
        <v>333</v>
      </c>
      <c r="C198" s="24" t="s">
        <v>16</v>
      </c>
      <c r="D198" s="32">
        <v>-692435.90812010621</v>
      </c>
    </row>
    <row r="199" spans="1:4" ht="26.25" x14ac:dyDescent="0.25">
      <c r="A199" s="22" t="s">
        <v>334</v>
      </c>
      <c r="B199" s="33" t="s">
        <v>335</v>
      </c>
      <c r="C199" s="24" t="s">
        <v>16</v>
      </c>
      <c r="D199" s="32">
        <v>-3622958.6986305872</v>
      </c>
    </row>
    <row r="200" spans="1:4" ht="26.25" x14ac:dyDescent="0.25">
      <c r="A200" s="22" t="s">
        <v>336</v>
      </c>
      <c r="B200" s="34" t="s">
        <v>337</v>
      </c>
      <c r="C200" s="24" t="s">
        <v>16</v>
      </c>
      <c r="D200" s="32">
        <v>-17944659.984599832</v>
      </c>
    </row>
    <row r="201" spans="1:4" ht="26.25" x14ac:dyDescent="0.25">
      <c r="A201" s="22" t="s">
        <v>16</v>
      </c>
      <c r="B201" s="26" t="s">
        <v>338</v>
      </c>
      <c r="C201" s="27"/>
      <c r="D201" s="25"/>
    </row>
    <row r="202" spans="1:4" x14ac:dyDescent="0.25">
      <c r="A202" s="22" t="s">
        <v>16</v>
      </c>
      <c r="B202" s="28" t="s">
        <v>339</v>
      </c>
      <c r="C202" s="27" t="s">
        <v>139</v>
      </c>
      <c r="D202" s="25">
        <v>0</v>
      </c>
    </row>
    <row r="203" spans="1:4" ht="26.25" x14ac:dyDescent="0.25">
      <c r="A203" s="22" t="s">
        <v>16</v>
      </c>
      <c r="B203" s="28" t="s">
        <v>340</v>
      </c>
      <c r="C203" s="27" t="s">
        <v>267</v>
      </c>
      <c r="D203" s="25">
        <v>836315.15988815646</v>
      </c>
    </row>
    <row r="204" spans="1:4" ht="26.25" x14ac:dyDescent="0.25">
      <c r="A204" s="22" t="s">
        <v>16</v>
      </c>
      <c r="B204" s="28" t="s">
        <v>341</v>
      </c>
      <c r="C204" s="27" t="s">
        <v>267</v>
      </c>
      <c r="D204" s="25">
        <v>-3.2759984525391785E-3</v>
      </c>
    </row>
    <row r="205" spans="1:4" x14ac:dyDescent="0.25">
      <c r="A205" s="22" t="s">
        <v>16</v>
      </c>
      <c r="B205" s="28" t="s">
        <v>342</v>
      </c>
      <c r="C205" s="27" t="s">
        <v>180</v>
      </c>
      <c r="D205" s="25">
        <v>5003450.2184344782</v>
      </c>
    </row>
    <row r="206" spans="1:4" ht="26.25" x14ac:dyDescent="0.25">
      <c r="A206" s="22" t="s">
        <v>16</v>
      </c>
      <c r="B206" s="28" t="s">
        <v>343</v>
      </c>
      <c r="C206" s="27" t="s">
        <v>275</v>
      </c>
      <c r="D206" s="25">
        <v>0</v>
      </c>
    </row>
    <row r="207" spans="1:4" ht="26.25" x14ac:dyDescent="0.25">
      <c r="A207" s="22" t="s">
        <v>16</v>
      </c>
      <c r="B207" s="28" t="s">
        <v>344</v>
      </c>
      <c r="C207" s="27" t="s">
        <v>139</v>
      </c>
      <c r="D207" s="25">
        <v>0</v>
      </c>
    </row>
    <row r="208" spans="1:4" ht="26.25" x14ac:dyDescent="0.25">
      <c r="A208" s="22" t="s">
        <v>16</v>
      </c>
      <c r="B208" s="28" t="s">
        <v>345</v>
      </c>
      <c r="C208" s="27" t="s">
        <v>14</v>
      </c>
      <c r="D208" s="25">
        <v>0</v>
      </c>
    </row>
    <row r="209" spans="1:5" x14ac:dyDescent="0.25">
      <c r="A209" s="22" t="s">
        <v>16</v>
      </c>
      <c r="B209" s="28" t="s">
        <v>346</v>
      </c>
      <c r="C209" s="27" t="s">
        <v>267</v>
      </c>
      <c r="D209" s="25">
        <v>0</v>
      </c>
    </row>
    <row r="210" spans="1:5" ht="26.25" x14ac:dyDescent="0.25">
      <c r="A210" s="22" t="s">
        <v>347</v>
      </c>
      <c r="B210" s="34" t="s">
        <v>348</v>
      </c>
      <c r="C210" s="24" t="s">
        <v>16</v>
      </c>
      <c r="D210" s="32">
        <v>5839765.375046636</v>
      </c>
    </row>
    <row r="211" spans="1:5" x14ac:dyDescent="0.25">
      <c r="A211" s="22" t="s">
        <v>16</v>
      </c>
      <c r="B211" s="26" t="s">
        <v>349</v>
      </c>
      <c r="C211" s="27"/>
      <c r="D211" s="25"/>
    </row>
    <row r="212" spans="1:5" x14ac:dyDescent="0.25">
      <c r="A212" s="22" t="s">
        <v>16</v>
      </c>
      <c r="B212" s="28" t="s">
        <v>350</v>
      </c>
      <c r="C212" s="27" t="s">
        <v>261</v>
      </c>
      <c r="D212" s="25">
        <v>0</v>
      </c>
    </row>
    <row r="213" spans="1:5" x14ac:dyDescent="0.25">
      <c r="A213" s="22" t="s">
        <v>16</v>
      </c>
      <c r="B213" s="28" t="s">
        <v>351</v>
      </c>
      <c r="C213" s="27" t="s">
        <v>261</v>
      </c>
      <c r="D213" s="25">
        <v>327807.18761705805</v>
      </c>
    </row>
    <row r="214" spans="1:5" x14ac:dyDescent="0.25">
      <c r="A214" s="22" t="s">
        <v>352</v>
      </c>
      <c r="B214" s="34" t="s">
        <v>353</v>
      </c>
      <c r="C214" s="24" t="s">
        <v>16</v>
      </c>
      <c r="D214" s="32">
        <v>327807.18761705805</v>
      </c>
    </row>
    <row r="215" spans="1:5" x14ac:dyDescent="0.25">
      <c r="A215" s="22" t="s">
        <v>354</v>
      </c>
      <c r="B215" s="35" t="s">
        <v>355</v>
      </c>
      <c r="C215" s="24" t="s">
        <v>16</v>
      </c>
      <c r="D215" s="32">
        <v>84208355.338746443</v>
      </c>
      <c r="E215" s="44"/>
    </row>
    <row r="216" spans="1:5" x14ac:dyDescent="0.25">
      <c r="A216" s="22" t="s">
        <v>16</v>
      </c>
      <c r="B216" s="23" t="s">
        <v>356</v>
      </c>
      <c r="C216" s="24" t="s">
        <v>16</v>
      </c>
      <c r="D216" s="32"/>
    </row>
    <row r="217" spans="1:5" x14ac:dyDescent="0.25">
      <c r="A217" s="22" t="s">
        <v>16</v>
      </c>
      <c r="B217" s="26" t="s">
        <v>357</v>
      </c>
      <c r="C217" s="36"/>
      <c r="D217" s="32"/>
    </row>
    <row r="218" spans="1:5" x14ac:dyDescent="0.25">
      <c r="A218" s="22" t="s">
        <v>16</v>
      </c>
      <c r="B218" s="28" t="s">
        <v>358</v>
      </c>
      <c r="C218" s="36"/>
      <c r="D218" s="32"/>
    </row>
    <row r="219" spans="1:5" x14ac:dyDescent="0.25">
      <c r="A219" s="22" t="s">
        <v>16</v>
      </c>
      <c r="B219" s="29" t="s">
        <v>359</v>
      </c>
      <c r="C219" s="27"/>
      <c r="D219" s="25"/>
    </row>
    <row r="220" spans="1:5" x14ac:dyDescent="0.25">
      <c r="A220" s="22" t="s">
        <v>16</v>
      </c>
      <c r="B220" s="30" t="s">
        <v>360</v>
      </c>
      <c r="C220" s="27"/>
      <c r="D220" s="32"/>
    </row>
    <row r="221" spans="1:5" x14ac:dyDescent="0.25">
      <c r="A221" s="22" t="s">
        <v>16</v>
      </c>
      <c r="B221" s="37" t="s">
        <v>361</v>
      </c>
      <c r="C221" s="27" t="s">
        <v>278</v>
      </c>
      <c r="D221" s="25">
        <v>0</v>
      </c>
    </row>
    <row r="222" spans="1:5" x14ac:dyDescent="0.25">
      <c r="A222" s="22" t="s">
        <v>16</v>
      </c>
      <c r="B222" s="37" t="s">
        <v>362</v>
      </c>
      <c r="C222" s="27" t="s">
        <v>363</v>
      </c>
      <c r="D222" s="25">
        <v>27523519.16554093</v>
      </c>
    </row>
    <row r="223" spans="1:5" x14ac:dyDescent="0.25">
      <c r="A223" s="22" t="s">
        <v>364</v>
      </c>
      <c r="B223" s="38" t="s">
        <v>365</v>
      </c>
      <c r="C223" s="24" t="s">
        <v>16</v>
      </c>
      <c r="D223" s="32">
        <v>27523519.16554093</v>
      </c>
    </row>
    <row r="224" spans="1:5" x14ac:dyDescent="0.25">
      <c r="A224" s="22" t="s">
        <v>366</v>
      </c>
      <c r="B224" s="31" t="s">
        <v>367</v>
      </c>
      <c r="C224" s="24" t="s">
        <v>16</v>
      </c>
      <c r="D224" s="32">
        <v>27523519.16554093</v>
      </c>
    </row>
    <row r="225" spans="1:4" x14ac:dyDescent="0.25">
      <c r="A225" s="22" t="s">
        <v>16</v>
      </c>
      <c r="B225" s="29" t="s">
        <v>368</v>
      </c>
      <c r="C225" s="27"/>
      <c r="D225" s="25"/>
    </row>
    <row r="226" spans="1:4" x14ac:dyDescent="0.25">
      <c r="A226" s="22" t="s">
        <v>16</v>
      </c>
      <c r="B226" s="30" t="s">
        <v>369</v>
      </c>
      <c r="C226" s="27"/>
      <c r="D226" s="32"/>
    </row>
    <row r="227" spans="1:4" x14ac:dyDescent="0.25">
      <c r="A227" s="22" t="s">
        <v>16</v>
      </c>
      <c r="B227" s="37" t="s">
        <v>370</v>
      </c>
      <c r="C227" s="27" t="s">
        <v>278</v>
      </c>
      <c r="D227" s="25">
        <v>0</v>
      </c>
    </row>
    <row r="228" spans="1:4" ht="26.25" x14ac:dyDescent="0.25">
      <c r="A228" s="22" t="s">
        <v>371</v>
      </c>
      <c r="B228" s="38" t="s">
        <v>372</v>
      </c>
      <c r="C228" s="24" t="s">
        <v>16</v>
      </c>
      <c r="D228" s="32">
        <v>0</v>
      </c>
    </row>
    <row r="229" spans="1:4" ht="26.25" x14ac:dyDescent="0.25">
      <c r="A229" s="22" t="s">
        <v>373</v>
      </c>
      <c r="B229" s="31" t="s">
        <v>374</v>
      </c>
      <c r="C229" s="24" t="s">
        <v>16</v>
      </c>
      <c r="D229" s="32">
        <v>0</v>
      </c>
    </row>
    <row r="230" spans="1:4" x14ac:dyDescent="0.25">
      <c r="A230" s="22" t="s">
        <v>375</v>
      </c>
      <c r="B230" s="33" t="s">
        <v>376</v>
      </c>
      <c r="C230" s="24" t="s">
        <v>16</v>
      </c>
      <c r="D230" s="32">
        <v>27523519.16554093</v>
      </c>
    </row>
    <row r="231" spans="1:4" x14ac:dyDescent="0.25">
      <c r="A231" s="22" t="s">
        <v>16</v>
      </c>
      <c r="B231" s="28" t="s">
        <v>377</v>
      </c>
      <c r="C231" s="36"/>
      <c r="D231" s="32"/>
    </row>
    <row r="232" spans="1:4" x14ac:dyDescent="0.25">
      <c r="A232" s="22" t="s">
        <v>16</v>
      </c>
      <c r="B232" s="29" t="s">
        <v>378</v>
      </c>
      <c r="C232" s="27" t="s">
        <v>278</v>
      </c>
      <c r="D232" s="25">
        <v>338108.38066443888</v>
      </c>
    </row>
    <row r="233" spans="1:4" ht="26.25" x14ac:dyDescent="0.25">
      <c r="A233" s="22" t="s">
        <v>16</v>
      </c>
      <c r="B233" s="29" t="s">
        <v>379</v>
      </c>
      <c r="C233" s="27" t="s">
        <v>278</v>
      </c>
      <c r="D233" s="25">
        <v>10756.79443162254</v>
      </c>
    </row>
    <row r="234" spans="1:4" x14ac:dyDescent="0.25">
      <c r="A234" s="22" t="s">
        <v>16</v>
      </c>
      <c r="B234" s="29" t="s">
        <v>380</v>
      </c>
      <c r="C234" s="27" t="s">
        <v>275</v>
      </c>
      <c r="D234" s="25">
        <v>133043.88661327501</v>
      </c>
    </row>
    <row r="235" spans="1:4" x14ac:dyDescent="0.25">
      <c r="A235" s="22" t="s">
        <v>16</v>
      </c>
      <c r="B235" s="29" t="s">
        <v>381</v>
      </c>
      <c r="C235" s="27" t="s">
        <v>275</v>
      </c>
      <c r="D235" s="25">
        <v>0</v>
      </c>
    </row>
    <row r="236" spans="1:4" ht="26.25" x14ac:dyDescent="0.25">
      <c r="A236" s="22" t="s">
        <v>16</v>
      </c>
      <c r="B236" s="29" t="s">
        <v>382</v>
      </c>
      <c r="C236" s="27" t="s">
        <v>275</v>
      </c>
      <c r="D236" s="25">
        <v>0</v>
      </c>
    </row>
    <row r="237" spans="1:4" ht="26.25" x14ac:dyDescent="0.25">
      <c r="A237" s="22" t="s">
        <v>16</v>
      </c>
      <c r="B237" s="29" t="s">
        <v>383</v>
      </c>
      <c r="C237" s="27" t="s">
        <v>122</v>
      </c>
      <c r="D237" s="25">
        <v>4159.3905229658121</v>
      </c>
    </row>
    <row r="238" spans="1:4" x14ac:dyDescent="0.25">
      <c r="A238" s="22" t="s">
        <v>16</v>
      </c>
      <c r="B238" s="29" t="s">
        <v>384</v>
      </c>
      <c r="C238" s="27" t="s">
        <v>275</v>
      </c>
      <c r="D238" s="25">
        <v>106585.78657009329</v>
      </c>
    </row>
    <row r="239" spans="1:4" x14ac:dyDescent="0.25">
      <c r="A239" s="22" t="s">
        <v>16</v>
      </c>
      <c r="B239" s="29" t="s">
        <v>385</v>
      </c>
      <c r="C239" s="27" t="s">
        <v>363</v>
      </c>
      <c r="D239" s="25">
        <v>0</v>
      </c>
    </row>
    <row r="240" spans="1:4" ht="26.25" x14ac:dyDescent="0.25">
      <c r="A240" s="22" t="s">
        <v>386</v>
      </c>
      <c r="B240" s="33" t="s">
        <v>387</v>
      </c>
      <c r="C240" s="24" t="s">
        <v>16</v>
      </c>
      <c r="D240" s="32">
        <v>592654.23880239553</v>
      </c>
    </row>
    <row r="241" spans="1:5" x14ac:dyDescent="0.25">
      <c r="A241" s="22" t="s">
        <v>388</v>
      </c>
      <c r="B241" s="34" t="s">
        <v>389</v>
      </c>
      <c r="C241" s="24" t="s">
        <v>16</v>
      </c>
      <c r="D241" s="32">
        <v>28116173.404343326</v>
      </c>
    </row>
    <row r="242" spans="1:5" x14ac:dyDescent="0.25">
      <c r="A242" s="22" t="s">
        <v>16</v>
      </c>
      <c r="B242" s="26" t="s">
        <v>390</v>
      </c>
      <c r="C242" s="36"/>
      <c r="D242" s="36"/>
    </row>
    <row r="243" spans="1:5" x14ac:dyDescent="0.25">
      <c r="A243" s="22" t="s">
        <v>16</v>
      </c>
      <c r="B243" s="28" t="s">
        <v>391</v>
      </c>
      <c r="C243" s="36"/>
      <c r="D243" s="36"/>
    </row>
    <row r="244" spans="1:5" x14ac:dyDescent="0.25">
      <c r="A244" s="22" t="s">
        <v>16</v>
      </c>
      <c r="B244" s="29" t="s">
        <v>392</v>
      </c>
      <c r="C244" s="27"/>
      <c r="D244" s="25"/>
    </row>
    <row r="245" spans="1:5" x14ac:dyDescent="0.25">
      <c r="A245" s="22" t="s">
        <v>16</v>
      </c>
      <c r="B245" s="30" t="s">
        <v>393</v>
      </c>
      <c r="C245" s="27"/>
      <c r="D245" s="25"/>
    </row>
    <row r="246" spans="1:5" x14ac:dyDescent="0.25">
      <c r="A246" s="22" t="s">
        <v>16</v>
      </c>
      <c r="B246" s="37" t="s">
        <v>394</v>
      </c>
      <c r="C246" s="27" t="s">
        <v>395</v>
      </c>
      <c r="D246" s="25">
        <v>804552.77218788175</v>
      </c>
    </row>
    <row r="247" spans="1:5" x14ac:dyDescent="0.25">
      <c r="A247" s="22" t="s">
        <v>16</v>
      </c>
      <c r="B247" s="37" t="s">
        <v>396</v>
      </c>
      <c r="C247" s="27" t="s">
        <v>115</v>
      </c>
      <c r="D247" s="25">
        <v>5850.3750431189019</v>
      </c>
    </row>
    <row r="248" spans="1:5" x14ac:dyDescent="0.25">
      <c r="A248" s="22" t="s">
        <v>16</v>
      </c>
      <c r="B248" s="37" t="s">
        <v>397</v>
      </c>
      <c r="C248" s="27" t="s">
        <v>115</v>
      </c>
      <c r="D248" s="25">
        <v>71590.701607403549</v>
      </c>
    </row>
    <row r="249" spans="1:5" ht="26.25" x14ac:dyDescent="0.25">
      <c r="A249" s="22" t="s">
        <v>16</v>
      </c>
      <c r="B249" s="37" t="s">
        <v>398</v>
      </c>
      <c r="C249" s="27" t="s">
        <v>131</v>
      </c>
      <c r="D249" s="25">
        <v>0</v>
      </c>
    </row>
    <row r="250" spans="1:5" x14ac:dyDescent="0.25">
      <c r="A250" s="22" t="s">
        <v>16</v>
      </c>
      <c r="B250" s="37" t="s">
        <v>399</v>
      </c>
      <c r="C250" s="27" t="s">
        <v>122</v>
      </c>
      <c r="D250" s="25">
        <v>1015253.5125829618</v>
      </c>
    </row>
    <row r="251" spans="1:5" x14ac:dyDescent="0.25">
      <c r="A251" s="22" t="s">
        <v>16</v>
      </c>
      <c r="B251" s="37" t="s">
        <v>400</v>
      </c>
      <c r="C251" s="27" t="s">
        <v>127</v>
      </c>
      <c r="D251" s="25">
        <v>158680.46958261367</v>
      </c>
    </row>
    <row r="252" spans="1:5" x14ac:dyDescent="0.25">
      <c r="A252" s="22" t="s">
        <v>16</v>
      </c>
      <c r="B252" s="37" t="s">
        <v>401</v>
      </c>
      <c r="C252" s="27" t="s">
        <v>395</v>
      </c>
      <c r="D252" s="25">
        <v>177140.63122646551</v>
      </c>
      <c r="E252" s="44"/>
    </row>
    <row r="253" spans="1:5" ht="26.25" x14ac:dyDescent="0.25">
      <c r="A253" s="22" t="s">
        <v>16</v>
      </c>
      <c r="B253" s="37" t="s">
        <v>402</v>
      </c>
      <c r="C253" s="27"/>
      <c r="D253" s="25"/>
    </row>
    <row r="254" spans="1:5" ht="26.25" x14ac:dyDescent="0.25">
      <c r="A254" s="22" t="s">
        <v>16</v>
      </c>
      <c r="B254" s="39" t="s">
        <v>403</v>
      </c>
      <c r="C254" s="27" t="s">
        <v>404</v>
      </c>
      <c r="D254" s="25">
        <v>0</v>
      </c>
    </row>
    <row r="255" spans="1:5" ht="26.25" x14ac:dyDescent="0.25">
      <c r="A255" s="22" t="s">
        <v>405</v>
      </c>
      <c r="B255" s="40" t="s">
        <v>406</v>
      </c>
      <c r="C255" s="24" t="s">
        <v>16</v>
      </c>
      <c r="D255" s="32">
        <v>0</v>
      </c>
    </row>
    <row r="256" spans="1:5" x14ac:dyDescent="0.25">
      <c r="A256" s="22" t="s">
        <v>407</v>
      </c>
      <c r="B256" s="38" t="s">
        <v>408</v>
      </c>
      <c r="C256" s="24" t="s">
        <v>16</v>
      </c>
      <c r="D256" s="32">
        <v>2233068.4622304454</v>
      </c>
    </row>
    <row r="257" spans="1:5" x14ac:dyDescent="0.25">
      <c r="A257" s="22" t="s">
        <v>16</v>
      </c>
      <c r="B257" s="30" t="s">
        <v>409</v>
      </c>
      <c r="C257" s="27"/>
      <c r="D257" s="25"/>
    </row>
    <row r="258" spans="1:5" x14ac:dyDescent="0.25">
      <c r="A258" s="22" t="s">
        <v>16</v>
      </c>
      <c r="B258" s="37" t="s">
        <v>410</v>
      </c>
      <c r="C258" s="27" t="s">
        <v>411</v>
      </c>
      <c r="D258" s="25">
        <v>161494.80115211805</v>
      </c>
      <c r="E258" s="44"/>
    </row>
    <row r="259" spans="1:5" x14ac:dyDescent="0.25">
      <c r="A259" s="22" t="s">
        <v>16</v>
      </c>
      <c r="B259" s="37" t="s">
        <v>412</v>
      </c>
      <c r="C259" s="27" t="s">
        <v>115</v>
      </c>
      <c r="D259" s="25">
        <v>2155129.6709080418</v>
      </c>
    </row>
    <row r="260" spans="1:5" x14ac:dyDescent="0.25">
      <c r="A260" s="22" t="s">
        <v>16</v>
      </c>
      <c r="B260" s="37" t="s">
        <v>413</v>
      </c>
      <c r="C260" s="27" t="s">
        <v>115</v>
      </c>
      <c r="D260" s="25">
        <v>101782.17682283474</v>
      </c>
    </row>
    <row r="261" spans="1:5" ht="26.25" x14ac:dyDescent="0.25">
      <c r="A261" s="22" t="s">
        <v>16</v>
      </c>
      <c r="B261" s="37" t="s">
        <v>414</v>
      </c>
      <c r="C261" s="27"/>
      <c r="D261" s="25"/>
    </row>
    <row r="262" spans="1:5" ht="26.25" x14ac:dyDescent="0.25">
      <c r="A262" s="22" t="s">
        <v>16</v>
      </c>
      <c r="B262" s="39" t="s">
        <v>415</v>
      </c>
      <c r="C262" s="27" t="s">
        <v>131</v>
      </c>
      <c r="D262" s="25">
        <v>0</v>
      </c>
    </row>
    <row r="263" spans="1:5" ht="26.25" x14ac:dyDescent="0.25">
      <c r="A263" s="22" t="s">
        <v>16</v>
      </c>
      <c r="B263" s="39" t="s">
        <v>416</v>
      </c>
      <c r="C263" s="27" t="s">
        <v>131</v>
      </c>
      <c r="D263" s="25">
        <v>0</v>
      </c>
    </row>
    <row r="264" spans="1:5" ht="26.25" x14ac:dyDescent="0.25">
      <c r="A264" s="22" t="s">
        <v>417</v>
      </c>
      <c r="B264" s="40" t="s">
        <v>418</v>
      </c>
      <c r="C264" s="24" t="s">
        <v>16</v>
      </c>
      <c r="D264" s="32">
        <v>0</v>
      </c>
    </row>
    <row r="265" spans="1:5" x14ac:dyDescent="0.25">
      <c r="A265" s="22" t="s">
        <v>16</v>
      </c>
      <c r="B265" s="37" t="s">
        <v>419</v>
      </c>
      <c r="C265" s="27" t="s">
        <v>122</v>
      </c>
      <c r="D265" s="25">
        <v>-42.321477932571064</v>
      </c>
    </row>
    <row r="266" spans="1:5" ht="26.25" x14ac:dyDescent="0.25">
      <c r="A266" s="22" t="s">
        <v>16</v>
      </c>
      <c r="B266" s="37" t="s">
        <v>420</v>
      </c>
      <c r="C266" s="27" t="s">
        <v>411</v>
      </c>
      <c r="D266" s="25">
        <v>29267.439527339331</v>
      </c>
      <c r="E266" s="44"/>
    </row>
    <row r="267" spans="1:5" x14ac:dyDescent="0.25">
      <c r="A267" s="22" t="s">
        <v>421</v>
      </c>
      <c r="B267" s="38" t="s">
        <v>422</v>
      </c>
      <c r="C267" s="24" t="s">
        <v>16</v>
      </c>
      <c r="D267" s="32">
        <v>2447631.7669324013</v>
      </c>
    </row>
    <row r="268" spans="1:5" x14ac:dyDescent="0.25">
      <c r="A268" s="22" t="s">
        <v>423</v>
      </c>
      <c r="B268" s="31" t="s">
        <v>424</v>
      </c>
      <c r="C268" s="24" t="s">
        <v>16</v>
      </c>
      <c r="D268" s="32">
        <v>4680700.2291628467</v>
      </c>
    </row>
    <row r="269" spans="1:5" x14ac:dyDescent="0.25">
      <c r="A269" s="22" t="s">
        <v>16</v>
      </c>
      <c r="B269" s="29" t="s">
        <v>425</v>
      </c>
      <c r="C269" s="27"/>
      <c r="D269" s="25"/>
    </row>
    <row r="270" spans="1:5" x14ac:dyDescent="0.25">
      <c r="A270" s="22" t="s">
        <v>16</v>
      </c>
      <c r="B270" s="30" t="s">
        <v>426</v>
      </c>
      <c r="C270" s="27"/>
      <c r="D270" s="25"/>
    </row>
    <row r="271" spans="1:5" x14ac:dyDescent="0.25">
      <c r="A271" s="22" t="s">
        <v>16</v>
      </c>
      <c r="B271" s="37" t="s">
        <v>427</v>
      </c>
      <c r="C271" s="27" t="s">
        <v>178</v>
      </c>
      <c r="D271" s="25">
        <v>36802.685723031551</v>
      </c>
    </row>
    <row r="272" spans="1:5" x14ac:dyDescent="0.25">
      <c r="A272" s="22" t="s">
        <v>16</v>
      </c>
      <c r="B272" s="37" t="s">
        <v>428</v>
      </c>
      <c r="C272" s="27" t="s">
        <v>429</v>
      </c>
      <c r="D272" s="25">
        <v>1125683.3076823894</v>
      </c>
    </row>
    <row r="273" spans="1:5" ht="26.25" x14ac:dyDescent="0.25">
      <c r="A273" s="22" t="s">
        <v>16</v>
      </c>
      <c r="B273" s="37" t="s">
        <v>430</v>
      </c>
      <c r="C273" s="27" t="s">
        <v>182</v>
      </c>
      <c r="D273" s="25">
        <v>5772554.5908056656</v>
      </c>
    </row>
    <row r="274" spans="1:5" x14ac:dyDescent="0.25">
      <c r="A274" s="22" t="s">
        <v>16</v>
      </c>
      <c r="B274" s="37" t="s">
        <v>431</v>
      </c>
      <c r="C274" s="27" t="s">
        <v>432</v>
      </c>
      <c r="D274" s="25">
        <v>391952.69546444743</v>
      </c>
      <c r="E274" s="44"/>
    </row>
    <row r="275" spans="1:5" x14ac:dyDescent="0.25">
      <c r="A275" s="22" t="s">
        <v>16</v>
      </c>
      <c r="B275" s="37" t="s">
        <v>433</v>
      </c>
      <c r="C275" s="27" t="s">
        <v>178</v>
      </c>
      <c r="D275" s="25">
        <v>2005.2917432916297</v>
      </c>
      <c r="E275" s="44"/>
    </row>
    <row r="276" spans="1:5" x14ac:dyDescent="0.25">
      <c r="A276" s="22" t="s">
        <v>434</v>
      </c>
      <c r="B276" s="38" t="s">
        <v>435</v>
      </c>
      <c r="C276" s="24" t="s">
        <v>16</v>
      </c>
      <c r="D276" s="32">
        <v>7328998.5714188255</v>
      </c>
    </row>
    <row r="277" spans="1:5" ht="26.25" x14ac:dyDescent="0.25">
      <c r="A277" s="22" t="s">
        <v>436</v>
      </c>
      <c r="B277" s="31" t="s">
        <v>437</v>
      </c>
      <c r="C277" s="24" t="s">
        <v>16</v>
      </c>
      <c r="D277" s="32">
        <v>7328998.5714188255</v>
      </c>
    </row>
    <row r="278" spans="1:5" x14ac:dyDescent="0.25">
      <c r="A278" s="22" t="s">
        <v>16</v>
      </c>
      <c r="B278" s="29" t="s">
        <v>438</v>
      </c>
      <c r="C278" s="27"/>
      <c r="D278" s="25"/>
    </row>
    <row r="279" spans="1:5" x14ac:dyDescent="0.25">
      <c r="A279" s="22" t="s">
        <v>16</v>
      </c>
      <c r="B279" s="30" t="s">
        <v>439</v>
      </c>
      <c r="C279" s="27"/>
      <c r="D279" s="25"/>
    </row>
    <row r="280" spans="1:5" x14ac:dyDescent="0.25">
      <c r="A280" s="22" t="s">
        <v>16</v>
      </c>
      <c r="B280" s="37" t="s">
        <v>440</v>
      </c>
      <c r="C280" s="27" t="s">
        <v>180</v>
      </c>
      <c r="D280" s="25">
        <v>111970.1543767643</v>
      </c>
    </row>
    <row r="281" spans="1:5" x14ac:dyDescent="0.25">
      <c r="A281" s="22" t="s">
        <v>16</v>
      </c>
      <c r="B281" s="37" t="s">
        <v>441</v>
      </c>
      <c r="C281" s="27" t="s">
        <v>180</v>
      </c>
      <c r="D281" s="25">
        <v>175604.28568421648</v>
      </c>
    </row>
    <row r="282" spans="1:5" ht="26.25" x14ac:dyDescent="0.25">
      <c r="A282" s="22" t="s">
        <v>16</v>
      </c>
      <c r="B282" s="37" t="s">
        <v>442</v>
      </c>
      <c r="C282" s="27" t="s">
        <v>180</v>
      </c>
      <c r="D282" s="25">
        <v>143338.51180299796</v>
      </c>
    </row>
    <row r="283" spans="1:5" x14ac:dyDescent="0.25">
      <c r="A283" s="22" t="s">
        <v>16</v>
      </c>
      <c r="B283" s="37" t="s">
        <v>443</v>
      </c>
      <c r="C283" s="27" t="s">
        <v>180</v>
      </c>
      <c r="D283" s="25">
        <v>469213.15327919071</v>
      </c>
    </row>
    <row r="284" spans="1:5" x14ac:dyDescent="0.25">
      <c r="A284" s="22" t="s">
        <v>444</v>
      </c>
      <c r="B284" s="38" t="s">
        <v>445</v>
      </c>
      <c r="C284" s="24" t="s">
        <v>16</v>
      </c>
      <c r="D284" s="32">
        <v>900126.10514316941</v>
      </c>
    </row>
    <row r="285" spans="1:5" ht="26.25" x14ac:dyDescent="0.25">
      <c r="A285" s="22" t="s">
        <v>446</v>
      </c>
      <c r="B285" s="31" t="s">
        <v>447</v>
      </c>
      <c r="C285" s="24" t="s">
        <v>16</v>
      </c>
      <c r="D285" s="32">
        <v>900126.10514316941</v>
      </c>
    </row>
    <row r="286" spans="1:5" x14ac:dyDescent="0.25">
      <c r="A286" s="22" t="s">
        <v>16</v>
      </c>
      <c r="B286" s="29" t="s">
        <v>448</v>
      </c>
      <c r="C286" s="27"/>
      <c r="D286" s="25"/>
    </row>
    <row r="287" spans="1:5" x14ac:dyDescent="0.25">
      <c r="A287" s="22" t="s">
        <v>16</v>
      </c>
      <c r="B287" s="30" t="s">
        <v>449</v>
      </c>
      <c r="C287" s="27"/>
      <c r="D287" s="25"/>
    </row>
    <row r="288" spans="1:5" x14ac:dyDescent="0.25">
      <c r="A288" s="22" t="s">
        <v>16</v>
      </c>
      <c r="B288" s="37" t="s">
        <v>450</v>
      </c>
      <c r="C288" s="27" t="s">
        <v>267</v>
      </c>
      <c r="D288" s="25">
        <v>-62.673465297767869</v>
      </c>
    </row>
    <row r="289" spans="1:5" ht="26.25" x14ac:dyDescent="0.25">
      <c r="A289" s="22" t="s">
        <v>16</v>
      </c>
      <c r="B289" s="37" t="s">
        <v>451</v>
      </c>
      <c r="C289" s="27" t="s">
        <v>267</v>
      </c>
      <c r="D289" s="25">
        <v>11707.888454360658</v>
      </c>
    </row>
    <row r="290" spans="1:5" x14ac:dyDescent="0.25">
      <c r="A290" s="22" t="s">
        <v>16</v>
      </c>
      <c r="B290" s="37" t="s">
        <v>452</v>
      </c>
      <c r="C290" s="27" t="s">
        <v>267</v>
      </c>
      <c r="D290" s="25">
        <v>17993.629899703144</v>
      </c>
    </row>
    <row r="291" spans="1:5" x14ac:dyDescent="0.25">
      <c r="A291" s="22" t="s">
        <v>16</v>
      </c>
      <c r="B291" s="37" t="s">
        <v>453</v>
      </c>
      <c r="C291" s="27" t="s">
        <v>267</v>
      </c>
      <c r="D291" s="25">
        <v>202.24198566870581</v>
      </c>
    </row>
    <row r="292" spans="1:5" x14ac:dyDescent="0.25">
      <c r="A292" s="22" t="s">
        <v>454</v>
      </c>
      <c r="B292" s="38" t="s">
        <v>455</v>
      </c>
      <c r="C292" s="24" t="s">
        <v>16</v>
      </c>
      <c r="D292" s="32">
        <v>29841.086874434739</v>
      </c>
      <c r="E292" s="44"/>
    </row>
    <row r="293" spans="1:5" x14ac:dyDescent="0.25">
      <c r="A293" s="22" t="s">
        <v>456</v>
      </c>
      <c r="B293" s="31" t="s">
        <v>457</v>
      </c>
      <c r="C293" s="24" t="s">
        <v>16</v>
      </c>
      <c r="D293" s="32">
        <v>29841.086874434739</v>
      </c>
    </row>
    <row r="294" spans="1:5" ht="26.25" x14ac:dyDescent="0.25">
      <c r="A294" s="22" t="s">
        <v>16</v>
      </c>
      <c r="B294" s="29" t="s">
        <v>458</v>
      </c>
      <c r="C294" s="27"/>
      <c r="D294" s="25"/>
    </row>
    <row r="295" spans="1:5" x14ac:dyDescent="0.25">
      <c r="A295" s="22" t="s">
        <v>16</v>
      </c>
      <c r="B295" s="30" t="s">
        <v>459</v>
      </c>
      <c r="C295" s="27"/>
      <c r="D295" s="25"/>
    </row>
    <row r="296" spans="1:5" x14ac:dyDescent="0.25">
      <c r="A296" s="22" t="s">
        <v>16</v>
      </c>
      <c r="B296" s="37" t="s">
        <v>460</v>
      </c>
      <c r="C296" s="27" t="s">
        <v>139</v>
      </c>
      <c r="D296" s="25">
        <v>3515909.5712696174</v>
      </c>
      <c r="E296" s="44"/>
    </row>
    <row r="297" spans="1:5" x14ac:dyDescent="0.25">
      <c r="A297" s="22" t="s">
        <v>16</v>
      </c>
      <c r="B297" s="37" t="s">
        <v>461</v>
      </c>
      <c r="C297" s="27" t="s">
        <v>139</v>
      </c>
      <c r="D297" s="25">
        <v>398061.22885329218</v>
      </c>
      <c r="E297" s="44"/>
    </row>
    <row r="298" spans="1:5" ht="26.25" x14ac:dyDescent="0.25">
      <c r="A298" s="22" t="s">
        <v>16</v>
      </c>
      <c r="B298" s="37" t="s">
        <v>462</v>
      </c>
      <c r="C298" s="27" t="s">
        <v>139</v>
      </c>
      <c r="D298" s="25">
        <v>0</v>
      </c>
    </row>
    <row r="299" spans="1:5" x14ac:dyDescent="0.25">
      <c r="A299" s="22" t="s">
        <v>16</v>
      </c>
      <c r="B299" s="37" t="s">
        <v>463</v>
      </c>
      <c r="C299" s="27" t="s">
        <v>139</v>
      </c>
      <c r="D299" s="25">
        <v>2679865.8205680316</v>
      </c>
      <c r="E299" s="44"/>
    </row>
    <row r="300" spans="1:5" x14ac:dyDescent="0.25">
      <c r="A300" s="22" t="s">
        <v>16</v>
      </c>
      <c r="B300" s="37" t="s">
        <v>464</v>
      </c>
      <c r="C300" s="27"/>
      <c r="D300" s="25"/>
    </row>
    <row r="301" spans="1:5" x14ac:dyDescent="0.25">
      <c r="A301" s="22" t="s">
        <v>16</v>
      </c>
      <c r="B301" s="39" t="s">
        <v>465</v>
      </c>
      <c r="C301" s="27" t="s">
        <v>267</v>
      </c>
      <c r="D301" s="25">
        <v>90847.217185959787</v>
      </c>
    </row>
    <row r="302" spans="1:5" ht="26.25" x14ac:dyDescent="0.25">
      <c r="A302" s="22" t="s">
        <v>16</v>
      </c>
      <c r="B302" s="39" t="s">
        <v>466</v>
      </c>
      <c r="C302" s="27" t="s">
        <v>267</v>
      </c>
      <c r="D302" s="25">
        <v>13922.998249763099</v>
      </c>
    </row>
    <row r="303" spans="1:5" x14ac:dyDescent="0.25">
      <c r="A303" s="22" t="s">
        <v>16</v>
      </c>
      <c r="B303" s="39" t="s">
        <v>467</v>
      </c>
      <c r="C303" s="27" t="s">
        <v>267</v>
      </c>
      <c r="D303" s="25">
        <v>0</v>
      </c>
    </row>
    <row r="304" spans="1:5" ht="26.25" x14ac:dyDescent="0.25">
      <c r="A304" s="22" t="s">
        <v>468</v>
      </c>
      <c r="B304" s="40" t="s">
        <v>469</v>
      </c>
      <c r="C304" s="24" t="s">
        <v>16</v>
      </c>
      <c r="D304" s="32">
        <v>104770.21543572289</v>
      </c>
    </row>
    <row r="305" spans="1:5" x14ac:dyDescent="0.25">
      <c r="A305" s="22" t="s">
        <v>16</v>
      </c>
      <c r="B305" s="37" t="s">
        <v>470</v>
      </c>
      <c r="C305" s="27" t="s">
        <v>139</v>
      </c>
      <c r="D305" s="25">
        <v>863878.86694788386</v>
      </c>
    </row>
    <row r="306" spans="1:5" x14ac:dyDescent="0.25">
      <c r="A306" s="22" t="s">
        <v>16</v>
      </c>
      <c r="B306" s="37" t="s">
        <v>471</v>
      </c>
      <c r="C306" s="27" t="s">
        <v>139</v>
      </c>
      <c r="D306" s="25">
        <v>2393242.7648787005</v>
      </c>
    </row>
    <row r="307" spans="1:5" ht="26.25" x14ac:dyDescent="0.25">
      <c r="A307" s="22" t="s">
        <v>16</v>
      </c>
      <c r="B307" s="37" t="s">
        <v>472</v>
      </c>
      <c r="C307" s="27"/>
      <c r="D307" s="25"/>
    </row>
    <row r="308" spans="1:5" ht="26.25" x14ac:dyDescent="0.25">
      <c r="A308" s="22" t="s">
        <v>16</v>
      </c>
      <c r="B308" s="39" t="s">
        <v>473</v>
      </c>
      <c r="C308" s="27" t="s">
        <v>278</v>
      </c>
      <c r="D308" s="25">
        <v>1098.8640085719949</v>
      </c>
      <c r="E308" s="44"/>
    </row>
    <row r="309" spans="1:5" ht="26.25" x14ac:dyDescent="0.25">
      <c r="A309" s="22" t="s">
        <v>16</v>
      </c>
      <c r="B309" s="39" t="s">
        <v>474</v>
      </c>
      <c r="C309" s="27" t="s">
        <v>139</v>
      </c>
      <c r="D309" s="25">
        <v>4094079.9978972571</v>
      </c>
    </row>
    <row r="310" spans="1:5" ht="26.25" x14ac:dyDescent="0.25">
      <c r="A310" s="22" t="s">
        <v>16</v>
      </c>
      <c r="B310" s="39" t="s">
        <v>475</v>
      </c>
      <c r="C310" s="27" t="s">
        <v>180</v>
      </c>
      <c r="D310" s="25">
        <v>0</v>
      </c>
    </row>
    <row r="311" spans="1:5" ht="26.25" x14ac:dyDescent="0.25">
      <c r="A311" s="22" t="s">
        <v>16</v>
      </c>
      <c r="B311" s="39" t="s">
        <v>476</v>
      </c>
      <c r="C311" s="27" t="s">
        <v>180</v>
      </c>
      <c r="D311" s="25">
        <v>40249.549787513795</v>
      </c>
    </row>
    <row r="312" spans="1:5" ht="26.25" x14ac:dyDescent="0.25">
      <c r="A312" s="22" t="s">
        <v>16</v>
      </c>
      <c r="B312" s="39" t="s">
        <v>477</v>
      </c>
      <c r="C312" s="27" t="s">
        <v>153</v>
      </c>
      <c r="D312" s="25">
        <v>0</v>
      </c>
    </row>
    <row r="313" spans="1:5" ht="26.25" x14ac:dyDescent="0.25">
      <c r="A313" s="22" t="s">
        <v>16</v>
      </c>
      <c r="B313" s="39" t="s">
        <v>478</v>
      </c>
      <c r="C313" s="27" t="s">
        <v>261</v>
      </c>
      <c r="D313" s="25">
        <v>2168.4065771322907</v>
      </c>
    </row>
    <row r="314" spans="1:5" ht="26.25" x14ac:dyDescent="0.25">
      <c r="A314" s="22" t="s">
        <v>16</v>
      </c>
      <c r="B314" s="39" t="s">
        <v>479</v>
      </c>
      <c r="C314" s="27" t="s">
        <v>131</v>
      </c>
      <c r="D314" s="25">
        <v>0</v>
      </c>
    </row>
    <row r="315" spans="1:5" ht="26.25" x14ac:dyDescent="0.25">
      <c r="A315" s="22" t="s">
        <v>480</v>
      </c>
      <c r="B315" s="40" t="s">
        <v>481</v>
      </c>
      <c r="C315" s="24" t="s">
        <v>16</v>
      </c>
      <c r="D315" s="32">
        <v>4137596.8182704751</v>
      </c>
    </row>
    <row r="316" spans="1:5" x14ac:dyDescent="0.25">
      <c r="A316" s="22" t="s">
        <v>16</v>
      </c>
      <c r="B316" s="37" t="s">
        <v>482</v>
      </c>
      <c r="C316" s="27" t="s">
        <v>483</v>
      </c>
      <c r="D316" s="25">
        <v>898.05351987615563</v>
      </c>
      <c r="E316" s="44"/>
    </row>
    <row r="317" spans="1:5" x14ac:dyDescent="0.25">
      <c r="A317" s="22" t="s">
        <v>16</v>
      </c>
      <c r="B317" s="37" t="s">
        <v>484</v>
      </c>
      <c r="C317" s="27" t="s">
        <v>139</v>
      </c>
      <c r="D317" s="25">
        <v>759467.83792554156</v>
      </c>
    </row>
    <row r="318" spans="1:5" x14ac:dyDescent="0.25">
      <c r="A318" s="22" t="s">
        <v>16</v>
      </c>
      <c r="B318" s="37" t="s">
        <v>485</v>
      </c>
      <c r="C318" s="27" t="s">
        <v>139</v>
      </c>
      <c r="D318" s="25">
        <v>144036.53426204159</v>
      </c>
    </row>
    <row r="319" spans="1:5" x14ac:dyDescent="0.25">
      <c r="A319" s="22" t="s">
        <v>486</v>
      </c>
      <c r="B319" s="38" t="s">
        <v>487</v>
      </c>
      <c r="C319" s="24" t="s">
        <v>16</v>
      </c>
      <c r="D319" s="32">
        <v>14997727.711931186</v>
      </c>
    </row>
    <row r="320" spans="1:5" x14ac:dyDescent="0.25">
      <c r="A320" s="22" t="s">
        <v>16</v>
      </c>
      <c r="B320" s="30" t="s">
        <v>488</v>
      </c>
      <c r="C320" s="27"/>
      <c r="D320" s="25"/>
    </row>
    <row r="321" spans="1:4" x14ac:dyDescent="0.25">
      <c r="A321" s="22" t="s">
        <v>16</v>
      </c>
      <c r="B321" s="37" t="s">
        <v>489</v>
      </c>
      <c r="C321" s="27" t="s">
        <v>281</v>
      </c>
      <c r="D321" s="25">
        <v>0</v>
      </c>
    </row>
    <row r="322" spans="1:4" x14ac:dyDescent="0.25">
      <c r="A322" s="22" t="s">
        <v>16</v>
      </c>
      <c r="B322" s="37" t="s">
        <v>490</v>
      </c>
      <c r="C322" s="27" t="s">
        <v>281</v>
      </c>
      <c r="D322" s="25">
        <v>123905.91188145743</v>
      </c>
    </row>
    <row r="323" spans="1:4" x14ac:dyDescent="0.25">
      <c r="A323" s="22" t="s">
        <v>491</v>
      </c>
      <c r="B323" s="38" t="s">
        <v>492</v>
      </c>
      <c r="C323" s="24" t="s">
        <v>16</v>
      </c>
      <c r="D323" s="32">
        <v>123905.91188145743</v>
      </c>
    </row>
    <row r="324" spans="1:4" ht="26.25" x14ac:dyDescent="0.25">
      <c r="A324" s="22" t="s">
        <v>493</v>
      </c>
      <c r="B324" s="31" t="s">
        <v>494</v>
      </c>
      <c r="C324" s="24" t="s">
        <v>16</v>
      </c>
      <c r="D324" s="32">
        <v>15121633.623812644</v>
      </c>
    </row>
    <row r="325" spans="1:4" ht="26.25" x14ac:dyDescent="0.25">
      <c r="A325" s="22" t="s">
        <v>495</v>
      </c>
      <c r="B325" s="33" t="s">
        <v>496</v>
      </c>
      <c r="C325" s="24" t="s">
        <v>16</v>
      </c>
      <c r="D325" s="32">
        <v>28061299.616411917</v>
      </c>
    </row>
    <row r="326" spans="1:4" x14ac:dyDescent="0.25">
      <c r="A326" s="22" t="s">
        <v>16</v>
      </c>
      <c r="B326" s="28" t="s">
        <v>497</v>
      </c>
      <c r="C326" s="36"/>
      <c r="D326" s="36"/>
    </row>
    <row r="327" spans="1:4" x14ac:dyDescent="0.25">
      <c r="A327" s="22" t="s">
        <v>16</v>
      </c>
      <c r="B327" s="29" t="s">
        <v>498</v>
      </c>
      <c r="C327" s="27"/>
      <c r="D327" s="25"/>
    </row>
    <row r="328" spans="1:4" x14ac:dyDescent="0.25">
      <c r="A328" s="22" t="s">
        <v>16</v>
      </c>
      <c r="B328" s="30" t="s">
        <v>499</v>
      </c>
      <c r="C328" s="27" t="s">
        <v>267</v>
      </c>
      <c r="D328" s="25">
        <v>364700.57936854678</v>
      </c>
    </row>
    <row r="329" spans="1:4" ht="26.25" x14ac:dyDescent="0.25">
      <c r="A329" s="22" t="s">
        <v>16</v>
      </c>
      <c r="B329" s="30" t="s">
        <v>500</v>
      </c>
      <c r="C329" s="27" t="s">
        <v>267</v>
      </c>
      <c r="D329" s="25">
        <v>7035.4953222784989</v>
      </c>
    </row>
    <row r="330" spans="1:4" ht="26.25" x14ac:dyDescent="0.25">
      <c r="A330" s="22" t="s">
        <v>501</v>
      </c>
      <c r="B330" s="31" t="s">
        <v>502</v>
      </c>
      <c r="C330" s="24" t="s">
        <v>16</v>
      </c>
      <c r="D330" s="32">
        <v>371736.07469082531</v>
      </c>
    </row>
    <row r="331" spans="1:4" ht="26.25" x14ac:dyDescent="0.25">
      <c r="A331" s="22" t="s">
        <v>503</v>
      </c>
      <c r="B331" s="33" t="s">
        <v>504</v>
      </c>
      <c r="C331" s="24" t="s">
        <v>16</v>
      </c>
      <c r="D331" s="32">
        <v>371736.07469082531</v>
      </c>
    </row>
    <row r="332" spans="1:4" x14ac:dyDescent="0.25">
      <c r="A332" s="22" t="s">
        <v>16</v>
      </c>
      <c r="B332" s="28" t="s">
        <v>505</v>
      </c>
      <c r="C332" s="36"/>
      <c r="D332" s="36"/>
    </row>
    <row r="333" spans="1:4" x14ac:dyDescent="0.25">
      <c r="A333" s="22" t="s">
        <v>16</v>
      </c>
      <c r="B333" s="29" t="s">
        <v>506</v>
      </c>
      <c r="C333" s="27" t="s">
        <v>261</v>
      </c>
      <c r="D333" s="25">
        <v>98026.124005420657</v>
      </c>
    </row>
    <row r="334" spans="1:4" ht="26.25" x14ac:dyDescent="0.25">
      <c r="A334" s="22" t="s">
        <v>507</v>
      </c>
      <c r="B334" s="33" t="s">
        <v>508</v>
      </c>
      <c r="C334" s="24" t="s">
        <v>16</v>
      </c>
      <c r="D334" s="32">
        <v>98026.124005420657</v>
      </c>
    </row>
    <row r="335" spans="1:4" x14ac:dyDescent="0.25">
      <c r="A335" s="22" t="s">
        <v>16</v>
      </c>
      <c r="B335" s="28" t="s">
        <v>509</v>
      </c>
      <c r="C335" s="36"/>
      <c r="D335" s="36"/>
    </row>
    <row r="336" spans="1:4" x14ac:dyDescent="0.25">
      <c r="A336" s="22" t="s">
        <v>16</v>
      </c>
      <c r="B336" s="29" t="s">
        <v>510</v>
      </c>
      <c r="C336" s="27" t="s">
        <v>14</v>
      </c>
      <c r="D336" s="25">
        <v>5102.9644891783018</v>
      </c>
    </row>
    <row r="337" spans="1:5" x14ac:dyDescent="0.25">
      <c r="A337" s="22" t="s">
        <v>511</v>
      </c>
      <c r="B337" s="33" t="s">
        <v>512</v>
      </c>
      <c r="C337" s="24" t="s">
        <v>16</v>
      </c>
      <c r="D337" s="32">
        <v>5102.9644891783018</v>
      </c>
    </row>
    <row r="338" spans="1:5" ht="26.25" x14ac:dyDescent="0.25">
      <c r="A338" s="22" t="s">
        <v>16</v>
      </c>
      <c r="B338" s="28" t="s">
        <v>513</v>
      </c>
      <c r="C338" s="36"/>
      <c r="D338" s="36"/>
    </row>
    <row r="339" spans="1:5" x14ac:dyDescent="0.25">
      <c r="A339" s="22" t="s">
        <v>16</v>
      </c>
      <c r="B339" s="29" t="s">
        <v>514</v>
      </c>
      <c r="C339" s="27"/>
      <c r="D339" s="25"/>
    </row>
    <row r="340" spans="1:5" x14ac:dyDescent="0.25">
      <c r="A340" s="22" t="s">
        <v>16</v>
      </c>
      <c r="B340" s="30" t="s">
        <v>515</v>
      </c>
      <c r="C340" s="27"/>
      <c r="D340" s="25"/>
    </row>
    <row r="341" spans="1:5" x14ac:dyDescent="0.25">
      <c r="A341" s="22" t="s">
        <v>16</v>
      </c>
      <c r="B341" s="37" t="s">
        <v>516</v>
      </c>
      <c r="C341" s="27" t="s">
        <v>115</v>
      </c>
      <c r="D341" s="25">
        <v>1484970.592358418</v>
      </c>
    </row>
    <row r="342" spans="1:5" ht="26.25" x14ac:dyDescent="0.25">
      <c r="A342" s="22" t="s">
        <v>16</v>
      </c>
      <c r="B342" s="37" t="s">
        <v>517</v>
      </c>
      <c r="C342" s="27" t="s">
        <v>115</v>
      </c>
      <c r="D342" s="25">
        <v>-49401.483500402057</v>
      </c>
    </row>
    <row r="343" spans="1:5" x14ac:dyDescent="0.25">
      <c r="A343" s="22" t="s">
        <v>16</v>
      </c>
      <c r="B343" s="37" t="s">
        <v>518</v>
      </c>
      <c r="C343" s="27" t="s">
        <v>115</v>
      </c>
      <c r="D343" s="25">
        <v>992758.47334765235</v>
      </c>
    </row>
    <row r="344" spans="1:5" ht="26.25" x14ac:dyDescent="0.25">
      <c r="A344" s="22" t="s">
        <v>16</v>
      </c>
      <c r="B344" s="37" t="s">
        <v>519</v>
      </c>
      <c r="C344" s="27" t="s">
        <v>115</v>
      </c>
      <c r="D344" s="25">
        <v>-3320.0604421072967</v>
      </c>
    </row>
    <row r="345" spans="1:5" x14ac:dyDescent="0.25">
      <c r="A345" s="22" t="s">
        <v>520</v>
      </c>
      <c r="B345" s="38" t="s">
        <v>521</v>
      </c>
      <c r="C345" s="24" t="s">
        <v>16</v>
      </c>
      <c r="D345" s="32">
        <v>2425007.5217635613</v>
      </c>
    </row>
    <row r="346" spans="1:5" x14ac:dyDescent="0.25">
      <c r="A346" s="22" t="s">
        <v>16</v>
      </c>
      <c r="B346" s="30" t="s">
        <v>522</v>
      </c>
      <c r="C346" s="27"/>
      <c r="D346" s="25"/>
    </row>
    <row r="347" spans="1:5" x14ac:dyDescent="0.25">
      <c r="A347" s="22" t="s">
        <v>16</v>
      </c>
      <c r="B347" s="37" t="s">
        <v>523</v>
      </c>
      <c r="C347" s="27" t="s">
        <v>122</v>
      </c>
      <c r="D347" s="25">
        <v>609496.5307918801</v>
      </c>
    </row>
    <row r="348" spans="1:5" x14ac:dyDescent="0.25">
      <c r="A348" s="22" t="s">
        <v>16</v>
      </c>
      <c r="B348" s="37" t="s">
        <v>524</v>
      </c>
      <c r="C348" s="27" t="s">
        <v>122</v>
      </c>
      <c r="D348" s="25">
        <v>-11761.850149205877</v>
      </c>
    </row>
    <row r="349" spans="1:5" x14ac:dyDescent="0.25">
      <c r="A349" s="22" t="s">
        <v>525</v>
      </c>
      <c r="B349" s="38" t="s">
        <v>526</v>
      </c>
      <c r="C349" s="24" t="s">
        <v>16</v>
      </c>
      <c r="D349" s="32">
        <v>597734.68064267421</v>
      </c>
    </row>
    <row r="350" spans="1:5" x14ac:dyDescent="0.25">
      <c r="A350" s="22" t="s">
        <v>16</v>
      </c>
      <c r="B350" s="30" t="s">
        <v>527</v>
      </c>
      <c r="C350" s="27"/>
      <c r="D350" s="25"/>
    </row>
    <row r="351" spans="1:5" ht="26.25" x14ac:dyDescent="0.25">
      <c r="A351" s="22" t="s">
        <v>16</v>
      </c>
      <c r="B351" s="37" t="s">
        <v>528</v>
      </c>
      <c r="C351" s="27" t="s">
        <v>127</v>
      </c>
      <c r="D351" s="25">
        <v>347869.67154443654</v>
      </c>
    </row>
    <row r="352" spans="1:5" ht="26.25" x14ac:dyDescent="0.25">
      <c r="A352" s="22" t="s">
        <v>529</v>
      </c>
      <c r="B352" s="38" t="s">
        <v>530</v>
      </c>
      <c r="C352" s="24" t="s">
        <v>16</v>
      </c>
      <c r="D352" s="32">
        <v>347869.67154443654</v>
      </c>
      <c r="E352" s="44"/>
    </row>
    <row r="353" spans="1:4" ht="26.25" x14ac:dyDescent="0.25">
      <c r="A353" s="22" t="s">
        <v>16</v>
      </c>
      <c r="B353" s="30" t="s">
        <v>531</v>
      </c>
      <c r="C353" s="27"/>
      <c r="D353" s="25"/>
    </row>
    <row r="354" spans="1:4" ht="26.25" x14ac:dyDescent="0.25">
      <c r="A354" s="22" t="s">
        <v>16</v>
      </c>
      <c r="B354" s="37" t="s">
        <v>532</v>
      </c>
      <c r="C354" s="27" t="s">
        <v>131</v>
      </c>
      <c r="D354" s="25">
        <v>0</v>
      </c>
    </row>
    <row r="355" spans="1:4" ht="26.25" x14ac:dyDescent="0.25">
      <c r="A355" s="22" t="s">
        <v>16</v>
      </c>
      <c r="B355" s="37" t="s">
        <v>533</v>
      </c>
      <c r="C355" s="27" t="s">
        <v>131</v>
      </c>
      <c r="D355" s="25">
        <v>0</v>
      </c>
    </row>
    <row r="356" spans="1:4" ht="26.25" x14ac:dyDescent="0.25">
      <c r="A356" s="22" t="s">
        <v>16</v>
      </c>
      <c r="B356" s="37" t="s">
        <v>534</v>
      </c>
      <c r="C356" s="27" t="s">
        <v>131</v>
      </c>
      <c r="D356" s="25">
        <v>0</v>
      </c>
    </row>
    <row r="357" spans="1:4" ht="26.25" x14ac:dyDescent="0.25">
      <c r="A357" s="22" t="s">
        <v>535</v>
      </c>
      <c r="B357" s="38" t="s">
        <v>536</v>
      </c>
      <c r="C357" s="24" t="s">
        <v>16</v>
      </c>
      <c r="D357" s="32">
        <v>0</v>
      </c>
    </row>
    <row r="358" spans="1:4" ht="26.25" x14ac:dyDescent="0.25">
      <c r="A358" s="22" t="s">
        <v>537</v>
      </c>
      <c r="B358" s="31" t="s">
        <v>538</v>
      </c>
      <c r="C358" s="24" t="s">
        <v>16</v>
      </c>
      <c r="D358" s="32">
        <v>3370611.8739506719</v>
      </c>
    </row>
    <row r="359" spans="1:4" ht="26.25" x14ac:dyDescent="0.25">
      <c r="A359" s="22" t="s">
        <v>16</v>
      </c>
      <c r="B359" s="29" t="s">
        <v>539</v>
      </c>
      <c r="C359" s="27"/>
      <c r="D359" s="25"/>
    </row>
    <row r="360" spans="1:4" ht="26.25" x14ac:dyDescent="0.25">
      <c r="A360" s="22" t="s">
        <v>16</v>
      </c>
      <c r="B360" s="30" t="s">
        <v>540</v>
      </c>
      <c r="C360" s="27"/>
      <c r="D360" s="25"/>
    </row>
    <row r="361" spans="1:4" ht="26.25" x14ac:dyDescent="0.25">
      <c r="A361" s="22" t="s">
        <v>16</v>
      </c>
      <c r="B361" s="37" t="s">
        <v>541</v>
      </c>
      <c r="C361" s="27"/>
      <c r="D361" s="25"/>
    </row>
    <row r="362" spans="1:4" ht="26.25" x14ac:dyDescent="0.25">
      <c r="A362" s="22" t="s">
        <v>16</v>
      </c>
      <c r="B362" s="39" t="s">
        <v>542</v>
      </c>
      <c r="C362" s="27" t="s">
        <v>139</v>
      </c>
      <c r="D362" s="25">
        <v>374167.31712998357</v>
      </c>
    </row>
    <row r="363" spans="1:4" ht="26.25" x14ac:dyDescent="0.25">
      <c r="A363" s="22" t="s">
        <v>543</v>
      </c>
      <c r="B363" s="40" t="s">
        <v>544</v>
      </c>
      <c r="C363" s="24" t="s">
        <v>16</v>
      </c>
      <c r="D363" s="32">
        <v>374167.31712998357</v>
      </c>
    </row>
    <row r="364" spans="1:4" ht="26.25" x14ac:dyDescent="0.25">
      <c r="A364" s="22" t="s">
        <v>16</v>
      </c>
      <c r="B364" s="37" t="s">
        <v>545</v>
      </c>
      <c r="C364" s="27"/>
      <c r="D364" s="25"/>
    </row>
    <row r="365" spans="1:4" ht="26.25" x14ac:dyDescent="0.25">
      <c r="A365" s="22" t="s">
        <v>16</v>
      </c>
      <c r="B365" s="39" t="s">
        <v>546</v>
      </c>
      <c r="C365" s="27" t="s">
        <v>139</v>
      </c>
      <c r="D365" s="25">
        <v>361658.04721430101</v>
      </c>
    </row>
    <row r="366" spans="1:4" ht="26.25" x14ac:dyDescent="0.25">
      <c r="A366" s="22" t="s">
        <v>547</v>
      </c>
      <c r="B366" s="40" t="s">
        <v>548</v>
      </c>
      <c r="C366" s="24" t="s">
        <v>16</v>
      </c>
      <c r="D366" s="32">
        <v>361658.04721430101</v>
      </c>
    </row>
    <row r="367" spans="1:4" ht="26.25" x14ac:dyDescent="0.25">
      <c r="A367" s="22" t="s">
        <v>16</v>
      </c>
      <c r="B367" s="37" t="s">
        <v>549</v>
      </c>
      <c r="C367" s="27"/>
      <c r="D367" s="25"/>
    </row>
    <row r="368" spans="1:4" x14ac:dyDescent="0.25">
      <c r="A368" s="22" t="s">
        <v>16</v>
      </c>
      <c r="B368" s="39" t="s">
        <v>550</v>
      </c>
      <c r="C368" s="27" t="s">
        <v>149</v>
      </c>
      <c r="D368" s="25">
        <v>0</v>
      </c>
    </row>
    <row r="369" spans="1:4" ht="26.25" x14ac:dyDescent="0.25">
      <c r="A369" s="22" t="s">
        <v>551</v>
      </c>
      <c r="B369" s="40" t="s">
        <v>552</v>
      </c>
      <c r="C369" s="24" t="s">
        <v>16</v>
      </c>
      <c r="D369" s="32">
        <v>0</v>
      </c>
    </row>
    <row r="370" spans="1:4" ht="26.25" x14ac:dyDescent="0.25">
      <c r="A370" s="22" t="s">
        <v>16</v>
      </c>
      <c r="B370" s="37" t="s">
        <v>553</v>
      </c>
      <c r="C370" s="27"/>
      <c r="D370" s="25"/>
    </row>
    <row r="371" spans="1:4" ht="26.25" x14ac:dyDescent="0.25">
      <c r="A371" s="22" t="s">
        <v>16</v>
      </c>
      <c r="B371" s="39" t="s">
        <v>554</v>
      </c>
      <c r="C371" s="27" t="s">
        <v>149</v>
      </c>
      <c r="D371" s="25">
        <v>46648.360395309472</v>
      </c>
    </row>
    <row r="372" spans="1:4" ht="26.25" x14ac:dyDescent="0.25">
      <c r="A372" s="22" t="s">
        <v>555</v>
      </c>
      <c r="B372" s="40" t="s">
        <v>556</v>
      </c>
      <c r="C372" s="24" t="s">
        <v>16</v>
      </c>
      <c r="D372" s="32">
        <v>46648.360395309472</v>
      </c>
    </row>
    <row r="373" spans="1:4" x14ac:dyDescent="0.25">
      <c r="A373" s="22" t="s">
        <v>16</v>
      </c>
      <c r="B373" s="37" t="s">
        <v>557</v>
      </c>
      <c r="C373" s="27"/>
      <c r="D373" s="25"/>
    </row>
    <row r="374" spans="1:4" x14ac:dyDescent="0.25">
      <c r="A374" s="22" t="s">
        <v>16</v>
      </c>
      <c r="B374" s="39" t="s">
        <v>558</v>
      </c>
      <c r="C374" s="27" t="s">
        <v>149</v>
      </c>
      <c r="D374" s="25">
        <v>4028.2148475375579</v>
      </c>
    </row>
    <row r="375" spans="1:4" ht="26.25" x14ac:dyDescent="0.25">
      <c r="A375" s="22" t="s">
        <v>559</v>
      </c>
      <c r="B375" s="40" t="s">
        <v>560</v>
      </c>
      <c r="C375" s="24" t="s">
        <v>16</v>
      </c>
      <c r="D375" s="32">
        <v>4028.2148475375579</v>
      </c>
    </row>
    <row r="376" spans="1:4" ht="26.25" x14ac:dyDescent="0.25">
      <c r="A376" s="22" t="s">
        <v>16</v>
      </c>
      <c r="B376" s="37" t="s">
        <v>561</v>
      </c>
      <c r="C376" s="27"/>
      <c r="D376" s="25"/>
    </row>
    <row r="377" spans="1:4" x14ac:dyDescent="0.25">
      <c r="A377" s="22" t="s">
        <v>16</v>
      </c>
      <c r="B377" s="39" t="s">
        <v>562</v>
      </c>
      <c r="C377" s="27" t="s">
        <v>139</v>
      </c>
      <c r="D377" s="25">
        <v>293918.09333125094</v>
      </c>
    </row>
    <row r="378" spans="1:4" ht="26.25" x14ac:dyDescent="0.25">
      <c r="A378" s="22" t="s">
        <v>563</v>
      </c>
      <c r="B378" s="40" t="s">
        <v>564</v>
      </c>
      <c r="C378" s="24" t="s">
        <v>16</v>
      </c>
      <c r="D378" s="32">
        <v>293918.09333125094</v>
      </c>
    </row>
    <row r="379" spans="1:4" ht="26.25" x14ac:dyDescent="0.25">
      <c r="A379" s="22" t="s">
        <v>16</v>
      </c>
      <c r="B379" s="37" t="s">
        <v>565</v>
      </c>
      <c r="C379" s="27"/>
      <c r="D379" s="25"/>
    </row>
    <row r="380" spans="1:4" x14ac:dyDescent="0.25">
      <c r="A380" s="22" t="s">
        <v>16</v>
      </c>
      <c r="B380" s="39" t="s">
        <v>566</v>
      </c>
      <c r="C380" s="27" t="s">
        <v>139</v>
      </c>
      <c r="D380" s="25">
        <v>10773.155365318677</v>
      </c>
    </row>
    <row r="381" spans="1:4" ht="26.25" x14ac:dyDescent="0.25">
      <c r="A381" s="22" t="s">
        <v>567</v>
      </c>
      <c r="B381" s="40" t="s">
        <v>568</v>
      </c>
      <c r="C381" s="24" t="s">
        <v>16</v>
      </c>
      <c r="D381" s="32">
        <v>10773.155365318677</v>
      </c>
    </row>
    <row r="382" spans="1:4" ht="26.25" x14ac:dyDescent="0.25">
      <c r="A382" s="22" t="s">
        <v>569</v>
      </c>
      <c r="B382" s="38" t="s">
        <v>570</v>
      </c>
      <c r="C382" s="24" t="s">
        <v>16</v>
      </c>
      <c r="D382" s="32">
        <v>1091193.1882837014</v>
      </c>
    </row>
    <row r="383" spans="1:4" x14ac:dyDescent="0.25">
      <c r="A383" s="22" t="s">
        <v>16</v>
      </c>
      <c r="B383" s="30" t="s">
        <v>571</v>
      </c>
      <c r="C383" s="27"/>
      <c r="D383" s="25"/>
    </row>
    <row r="384" spans="1:4" x14ac:dyDescent="0.25">
      <c r="A384" s="22" t="s">
        <v>16</v>
      </c>
      <c r="B384" s="37" t="s">
        <v>572</v>
      </c>
      <c r="C384" s="27" t="s">
        <v>139</v>
      </c>
      <c r="D384" s="25">
        <v>844802.969318819</v>
      </c>
    </row>
    <row r="385" spans="1:5" ht="26.25" x14ac:dyDescent="0.25">
      <c r="A385" s="22" t="s">
        <v>573</v>
      </c>
      <c r="B385" s="38" t="s">
        <v>574</v>
      </c>
      <c r="C385" s="24" t="s">
        <v>16</v>
      </c>
      <c r="D385" s="32">
        <v>844802.969318819</v>
      </c>
    </row>
    <row r="386" spans="1:5" ht="26.25" x14ac:dyDescent="0.25">
      <c r="A386" s="22" t="s">
        <v>575</v>
      </c>
      <c r="B386" s="31" t="s">
        <v>576</v>
      </c>
      <c r="C386" s="24" t="s">
        <v>16</v>
      </c>
      <c r="D386" s="32">
        <v>1935996.1576025204</v>
      </c>
    </row>
    <row r="387" spans="1:5" ht="26.25" x14ac:dyDescent="0.25">
      <c r="A387" s="22" t="s">
        <v>16</v>
      </c>
      <c r="B387" s="29" t="s">
        <v>577</v>
      </c>
      <c r="C387" s="27"/>
      <c r="D387" s="25"/>
    </row>
    <row r="388" spans="1:5" x14ac:dyDescent="0.25">
      <c r="A388" s="22" t="s">
        <v>16</v>
      </c>
      <c r="B388" s="30" t="s">
        <v>578</v>
      </c>
      <c r="C388" s="27"/>
      <c r="D388" s="25"/>
    </row>
    <row r="389" spans="1:5" x14ac:dyDescent="0.25">
      <c r="A389" s="22" t="s">
        <v>16</v>
      </c>
      <c r="B389" s="37" t="s">
        <v>579</v>
      </c>
      <c r="C389" s="27" t="s">
        <v>174</v>
      </c>
      <c r="D389" s="25">
        <v>40044.962328301866</v>
      </c>
    </row>
    <row r="390" spans="1:5" ht="26.25" x14ac:dyDescent="0.25">
      <c r="A390" s="22" t="s">
        <v>580</v>
      </c>
      <c r="B390" s="38" t="s">
        <v>581</v>
      </c>
      <c r="C390" s="24" t="s">
        <v>16</v>
      </c>
      <c r="D390" s="32">
        <v>40044.962328301866</v>
      </c>
    </row>
    <row r="391" spans="1:5" x14ac:dyDescent="0.25">
      <c r="A391" s="22" t="s">
        <v>16</v>
      </c>
      <c r="B391" s="30" t="s">
        <v>582</v>
      </c>
      <c r="C391" s="27"/>
      <c r="D391" s="25"/>
    </row>
    <row r="392" spans="1:5" x14ac:dyDescent="0.25">
      <c r="A392" s="22" t="s">
        <v>16</v>
      </c>
      <c r="B392" s="37" t="s">
        <v>583</v>
      </c>
      <c r="C392" s="27" t="s">
        <v>178</v>
      </c>
      <c r="D392" s="25">
        <v>17029.384400264378</v>
      </c>
    </row>
    <row r="393" spans="1:5" x14ac:dyDescent="0.25">
      <c r="A393" s="22" t="s">
        <v>16</v>
      </c>
      <c r="B393" s="37" t="s">
        <v>584</v>
      </c>
      <c r="C393" s="27" t="s">
        <v>182</v>
      </c>
      <c r="D393" s="25">
        <v>965425.00367099606</v>
      </c>
    </row>
    <row r="394" spans="1:5" x14ac:dyDescent="0.25">
      <c r="A394" s="22" t="s">
        <v>16</v>
      </c>
      <c r="B394" s="37" t="s">
        <v>585</v>
      </c>
      <c r="C394" s="27" t="s">
        <v>180</v>
      </c>
      <c r="D394" s="25">
        <v>410484.33457135007</v>
      </c>
    </row>
    <row r="395" spans="1:5" x14ac:dyDescent="0.25">
      <c r="A395" s="22" t="s">
        <v>16</v>
      </c>
      <c r="B395" s="37" t="s">
        <v>586</v>
      </c>
      <c r="C395" s="27" t="s">
        <v>153</v>
      </c>
      <c r="D395" s="25">
        <v>-38353.702630863336</v>
      </c>
      <c r="E395" s="44"/>
    </row>
    <row r="396" spans="1:5" x14ac:dyDescent="0.25">
      <c r="A396" s="22" t="s">
        <v>16</v>
      </c>
      <c r="B396" s="37" t="s">
        <v>587</v>
      </c>
      <c r="C396" s="27" t="s">
        <v>174</v>
      </c>
      <c r="D396" s="25">
        <v>149007.5730634706</v>
      </c>
    </row>
    <row r="397" spans="1:5" x14ac:dyDescent="0.25">
      <c r="A397" s="22" t="s">
        <v>16</v>
      </c>
      <c r="B397" s="37" t="s">
        <v>588</v>
      </c>
      <c r="C397" s="27" t="s">
        <v>139</v>
      </c>
      <c r="D397" s="25">
        <v>13508.978934633304</v>
      </c>
    </row>
    <row r="398" spans="1:5" x14ac:dyDescent="0.25">
      <c r="A398" s="22" t="s">
        <v>16</v>
      </c>
      <c r="B398" s="37" t="s">
        <v>589</v>
      </c>
      <c r="C398" s="27" t="s">
        <v>149</v>
      </c>
      <c r="D398" s="25">
        <v>2095.8212928595894</v>
      </c>
    </row>
    <row r="399" spans="1:5" x14ac:dyDescent="0.25">
      <c r="A399" s="22" t="s">
        <v>590</v>
      </c>
      <c r="B399" s="38" t="s">
        <v>591</v>
      </c>
      <c r="C399" s="24" t="s">
        <v>16</v>
      </c>
      <c r="D399" s="32">
        <v>1519197.3933027107</v>
      </c>
    </row>
    <row r="400" spans="1:5" ht="26.25" x14ac:dyDescent="0.25">
      <c r="A400" s="22" t="s">
        <v>592</v>
      </c>
      <c r="B400" s="31" t="s">
        <v>593</v>
      </c>
      <c r="C400" s="24" t="s">
        <v>16</v>
      </c>
      <c r="D400" s="32">
        <v>1559242.3556310127</v>
      </c>
    </row>
    <row r="401" spans="1:4" ht="26.25" x14ac:dyDescent="0.25">
      <c r="A401" s="22" t="s">
        <v>594</v>
      </c>
      <c r="B401" s="33" t="s">
        <v>595</v>
      </c>
      <c r="C401" s="24" t="s">
        <v>16</v>
      </c>
      <c r="D401" s="32">
        <v>6865850.3871842045</v>
      </c>
    </row>
    <row r="402" spans="1:4" x14ac:dyDescent="0.25">
      <c r="A402" s="22" t="s">
        <v>16</v>
      </c>
      <c r="B402" s="28" t="s">
        <v>596</v>
      </c>
      <c r="C402" s="36"/>
      <c r="D402" s="36"/>
    </row>
    <row r="403" spans="1:4" x14ac:dyDescent="0.25">
      <c r="A403" s="22" t="s">
        <v>16</v>
      </c>
      <c r="B403" s="29" t="s">
        <v>597</v>
      </c>
      <c r="C403" s="27" t="s">
        <v>139</v>
      </c>
      <c r="D403" s="25">
        <v>607850.74387912417</v>
      </c>
    </row>
    <row r="404" spans="1:4" x14ac:dyDescent="0.25">
      <c r="A404" s="22" t="s">
        <v>16</v>
      </c>
      <c r="B404" s="29" t="s">
        <v>598</v>
      </c>
      <c r="C404" s="27" t="s">
        <v>275</v>
      </c>
      <c r="D404" s="25">
        <v>508.38856918734916</v>
      </c>
    </row>
    <row r="405" spans="1:4" x14ac:dyDescent="0.25">
      <c r="A405" s="22" t="s">
        <v>16</v>
      </c>
      <c r="B405" s="29" t="s">
        <v>599</v>
      </c>
      <c r="C405" s="27" t="s">
        <v>275</v>
      </c>
      <c r="D405" s="25">
        <v>411.99231136694954</v>
      </c>
    </row>
    <row r="406" spans="1:4" x14ac:dyDescent="0.25">
      <c r="A406" s="22" t="s">
        <v>16</v>
      </c>
      <c r="B406" s="29" t="s">
        <v>600</v>
      </c>
      <c r="C406" s="27" t="s">
        <v>275</v>
      </c>
      <c r="D406" s="25">
        <v>1903236.8386378044</v>
      </c>
    </row>
    <row r="407" spans="1:4" x14ac:dyDescent="0.25">
      <c r="A407" s="22" t="s">
        <v>16</v>
      </c>
      <c r="B407" s="29" t="s">
        <v>601</v>
      </c>
      <c r="C407" s="27" t="s">
        <v>275</v>
      </c>
      <c r="D407" s="25">
        <v>0</v>
      </c>
    </row>
    <row r="408" spans="1:4" x14ac:dyDescent="0.25">
      <c r="A408" s="22" t="s">
        <v>16</v>
      </c>
      <c r="B408" s="29" t="s">
        <v>602</v>
      </c>
      <c r="C408" s="27" t="s">
        <v>278</v>
      </c>
      <c r="D408" s="25">
        <v>0</v>
      </c>
    </row>
    <row r="409" spans="1:4" x14ac:dyDescent="0.25">
      <c r="A409" s="22" t="s">
        <v>16</v>
      </c>
      <c r="B409" s="29" t="s">
        <v>603</v>
      </c>
      <c r="C409" s="27" t="s">
        <v>275</v>
      </c>
      <c r="D409" s="25">
        <v>0</v>
      </c>
    </row>
    <row r="410" spans="1:4" x14ac:dyDescent="0.25">
      <c r="A410" s="22" t="s">
        <v>16</v>
      </c>
      <c r="B410" s="29" t="s">
        <v>604</v>
      </c>
      <c r="C410" s="27" t="s">
        <v>275</v>
      </c>
      <c r="D410" s="25">
        <v>292104.00831657019</v>
      </c>
    </row>
    <row r="411" spans="1:4" ht="26.25" x14ac:dyDescent="0.25">
      <c r="A411" s="22" t="s">
        <v>16</v>
      </c>
      <c r="B411" s="29" t="s">
        <v>605</v>
      </c>
      <c r="C411" s="27" t="s">
        <v>278</v>
      </c>
      <c r="D411" s="25">
        <v>0</v>
      </c>
    </row>
    <row r="412" spans="1:4" x14ac:dyDescent="0.25">
      <c r="A412" s="22" t="s">
        <v>16</v>
      </c>
      <c r="B412" s="29" t="s">
        <v>606</v>
      </c>
      <c r="C412" s="27" t="s">
        <v>278</v>
      </c>
      <c r="D412" s="25">
        <v>658.19794857243357</v>
      </c>
    </row>
    <row r="413" spans="1:4" ht="26.25" x14ac:dyDescent="0.25">
      <c r="A413" s="22" t="s">
        <v>16</v>
      </c>
      <c r="B413" s="29" t="s">
        <v>607</v>
      </c>
      <c r="C413" s="27" t="s">
        <v>363</v>
      </c>
      <c r="D413" s="25">
        <v>102884.7906386892</v>
      </c>
    </row>
    <row r="414" spans="1:4" x14ac:dyDescent="0.25">
      <c r="A414" s="22" t="s">
        <v>608</v>
      </c>
      <c r="B414" s="33" t="s">
        <v>609</v>
      </c>
      <c r="C414" s="24" t="s">
        <v>16</v>
      </c>
      <c r="D414" s="32">
        <v>2907654.960301314</v>
      </c>
    </row>
    <row r="415" spans="1:4" x14ac:dyDescent="0.25">
      <c r="A415" s="22" t="s">
        <v>16</v>
      </c>
      <c r="B415" s="28" t="s">
        <v>610</v>
      </c>
      <c r="C415" s="36"/>
      <c r="D415" s="36"/>
    </row>
    <row r="416" spans="1:4" x14ac:dyDescent="0.25">
      <c r="A416" s="22" t="s">
        <v>16</v>
      </c>
      <c r="B416" s="29" t="s">
        <v>611</v>
      </c>
      <c r="C416" s="27"/>
      <c r="D416" s="25"/>
    </row>
    <row r="417" spans="1:4" x14ac:dyDescent="0.25">
      <c r="A417" s="22" t="s">
        <v>16</v>
      </c>
      <c r="B417" s="30" t="s">
        <v>612</v>
      </c>
      <c r="C417" s="27" t="s">
        <v>613</v>
      </c>
      <c r="D417" s="25">
        <v>-975493.03961603087</v>
      </c>
    </row>
    <row r="418" spans="1:4" x14ac:dyDescent="0.25">
      <c r="A418" s="22" t="s">
        <v>16</v>
      </c>
      <c r="B418" s="30" t="s">
        <v>614</v>
      </c>
      <c r="C418" s="27"/>
      <c r="D418" s="25"/>
    </row>
    <row r="419" spans="1:4" x14ac:dyDescent="0.25">
      <c r="A419" s="22" t="s">
        <v>16</v>
      </c>
      <c r="B419" s="37" t="s">
        <v>615</v>
      </c>
      <c r="C419" s="27" t="s">
        <v>139</v>
      </c>
      <c r="D419" s="25">
        <v>50996.895793835829</v>
      </c>
    </row>
    <row r="420" spans="1:4" x14ac:dyDescent="0.25">
      <c r="A420" s="22" t="s">
        <v>16</v>
      </c>
      <c r="B420" s="37" t="s">
        <v>616</v>
      </c>
      <c r="C420" s="27" t="s">
        <v>275</v>
      </c>
      <c r="D420" s="25">
        <v>0</v>
      </c>
    </row>
    <row r="421" spans="1:4" x14ac:dyDescent="0.25">
      <c r="A421" s="22" t="s">
        <v>16</v>
      </c>
      <c r="B421" s="37" t="s">
        <v>617</v>
      </c>
      <c r="C421" s="27" t="s">
        <v>275</v>
      </c>
      <c r="D421" s="25">
        <v>0</v>
      </c>
    </row>
    <row r="422" spans="1:4" x14ac:dyDescent="0.25">
      <c r="A422" s="22" t="s">
        <v>16</v>
      </c>
      <c r="B422" s="37" t="s">
        <v>618</v>
      </c>
      <c r="C422" s="27" t="s">
        <v>14</v>
      </c>
      <c r="D422" s="25">
        <v>0</v>
      </c>
    </row>
    <row r="423" spans="1:4" ht="26.25" x14ac:dyDescent="0.25">
      <c r="A423" s="22" t="s">
        <v>619</v>
      </c>
      <c r="B423" s="38" t="s">
        <v>620</v>
      </c>
      <c r="C423" s="24" t="s">
        <v>16</v>
      </c>
      <c r="D423" s="32">
        <v>50996.895793835829</v>
      </c>
    </row>
    <row r="424" spans="1:4" x14ac:dyDescent="0.25">
      <c r="A424" s="22" t="s">
        <v>621</v>
      </c>
      <c r="B424" s="31" t="s">
        <v>622</v>
      </c>
      <c r="C424" s="24" t="s">
        <v>16</v>
      </c>
      <c r="D424" s="32">
        <v>-924496.14382219501</v>
      </c>
    </row>
    <row r="425" spans="1:4" x14ac:dyDescent="0.25">
      <c r="A425" s="22" t="s">
        <v>16</v>
      </c>
      <c r="B425" s="29" t="s">
        <v>623</v>
      </c>
      <c r="C425" s="27"/>
      <c r="D425" s="25"/>
    </row>
    <row r="426" spans="1:4" x14ac:dyDescent="0.25">
      <c r="A426" s="22" t="s">
        <v>16</v>
      </c>
      <c r="B426" s="30" t="s">
        <v>624</v>
      </c>
      <c r="C426" s="27" t="s">
        <v>613</v>
      </c>
      <c r="D426" s="25">
        <v>-2977030.5289225606</v>
      </c>
    </row>
    <row r="427" spans="1:4" ht="26.25" x14ac:dyDescent="0.25">
      <c r="A427" s="22" t="s">
        <v>16</v>
      </c>
      <c r="B427" s="30" t="s">
        <v>625</v>
      </c>
      <c r="C427" s="27"/>
      <c r="D427" s="25"/>
    </row>
    <row r="428" spans="1:4" x14ac:dyDescent="0.25">
      <c r="A428" s="22" t="s">
        <v>16</v>
      </c>
      <c r="B428" s="37" t="s">
        <v>626</v>
      </c>
      <c r="C428" s="27" t="s">
        <v>275</v>
      </c>
      <c r="D428" s="25">
        <v>0</v>
      </c>
    </row>
    <row r="429" spans="1:4" x14ac:dyDescent="0.25">
      <c r="A429" s="22" t="s">
        <v>16</v>
      </c>
      <c r="B429" s="37" t="s">
        <v>627</v>
      </c>
      <c r="C429" s="27" t="s">
        <v>139</v>
      </c>
      <c r="D429" s="25">
        <v>139591.23781969541</v>
      </c>
    </row>
    <row r="430" spans="1:4" x14ac:dyDescent="0.25">
      <c r="A430" s="22" t="s">
        <v>16</v>
      </c>
      <c r="B430" s="37" t="s">
        <v>628</v>
      </c>
      <c r="C430" s="27" t="s">
        <v>275</v>
      </c>
      <c r="D430" s="25">
        <v>0</v>
      </c>
    </row>
    <row r="431" spans="1:4" x14ac:dyDescent="0.25">
      <c r="A431" s="22" t="s">
        <v>16</v>
      </c>
      <c r="B431" s="37" t="s">
        <v>629</v>
      </c>
      <c r="C431" s="27" t="s">
        <v>14</v>
      </c>
      <c r="D431" s="25">
        <v>0</v>
      </c>
    </row>
    <row r="432" spans="1:4" x14ac:dyDescent="0.25">
      <c r="A432" s="22" t="s">
        <v>16</v>
      </c>
      <c r="B432" s="37" t="s">
        <v>630</v>
      </c>
      <c r="C432" s="27" t="s">
        <v>275</v>
      </c>
      <c r="D432" s="25">
        <v>0</v>
      </c>
    </row>
    <row r="433" spans="1:5" ht="26.25" x14ac:dyDescent="0.25">
      <c r="A433" s="22" t="s">
        <v>631</v>
      </c>
      <c r="B433" s="38" t="s">
        <v>632</v>
      </c>
      <c r="C433" s="24" t="s">
        <v>16</v>
      </c>
      <c r="D433" s="32">
        <v>139591.23781969541</v>
      </c>
    </row>
    <row r="434" spans="1:5" x14ac:dyDescent="0.25">
      <c r="A434" s="22" t="s">
        <v>633</v>
      </c>
      <c r="B434" s="31" t="s">
        <v>634</v>
      </c>
      <c r="C434" s="24" t="s">
        <v>16</v>
      </c>
      <c r="D434" s="32">
        <v>-2837439.2911028652</v>
      </c>
      <c r="E434" s="44"/>
    </row>
    <row r="435" spans="1:5" x14ac:dyDescent="0.25">
      <c r="A435" s="22" t="s">
        <v>635</v>
      </c>
      <c r="B435" s="33" t="s">
        <v>636</v>
      </c>
      <c r="C435" s="24" t="s">
        <v>16</v>
      </c>
      <c r="D435" s="32">
        <v>-3761935.4349250603</v>
      </c>
    </row>
    <row r="436" spans="1:5" ht="26.25" x14ac:dyDescent="0.25">
      <c r="A436" s="22" t="s">
        <v>16</v>
      </c>
      <c r="B436" s="28" t="s">
        <v>637</v>
      </c>
      <c r="C436" s="36"/>
      <c r="D436" s="36"/>
    </row>
    <row r="437" spans="1:5" ht="26.25" x14ac:dyDescent="0.25">
      <c r="A437" s="22" t="s">
        <v>16</v>
      </c>
      <c r="B437" s="29" t="s">
        <v>638</v>
      </c>
      <c r="C437" s="27"/>
      <c r="D437" s="25"/>
    </row>
    <row r="438" spans="1:5" ht="26.25" x14ac:dyDescent="0.25">
      <c r="A438" s="22" t="s">
        <v>16</v>
      </c>
      <c r="B438" s="30" t="s">
        <v>639</v>
      </c>
      <c r="C438" s="27" t="s">
        <v>275</v>
      </c>
      <c r="D438" s="25">
        <v>369436.55441748409</v>
      </c>
    </row>
    <row r="439" spans="1:5" ht="26.25" x14ac:dyDescent="0.25">
      <c r="A439" s="22" t="s">
        <v>16</v>
      </c>
      <c r="B439" s="30" t="s">
        <v>640</v>
      </c>
      <c r="C439" s="27" t="s">
        <v>139</v>
      </c>
      <c r="D439" s="25">
        <v>0</v>
      </c>
    </row>
    <row r="440" spans="1:5" x14ac:dyDescent="0.25">
      <c r="A440" s="22" t="s">
        <v>16</v>
      </c>
      <c r="B440" s="30" t="s">
        <v>641</v>
      </c>
      <c r="C440" s="27" t="s">
        <v>14</v>
      </c>
      <c r="D440" s="25">
        <v>-7336.1737989258654</v>
      </c>
    </row>
    <row r="441" spans="1:5" x14ac:dyDescent="0.25">
      <c r="A441" s="22" t="s">
        <v>16</v>
      </c>
      <c r="B441" s="30" t="s">
        <v>642</v>
      </c>
      <c r="C441" s="27" t="s">
        <v>275</v>
      </c>
      <c r="D441" s="25">
        <v>19729.889153571265</v>
      </c>
    </row>
    <row r="442" spans="1:5" ht="26.25" x14ac:dyDescent="0.25">
      <c r="A442" s="22" t="s">
        <v>16</v>
      </c>
      <c r="B442" s="30" t="s">
        <v>643</v>
      </c>
      <c r="C442" s="27" t="s">
        <v>149</v>
      </c>
      <c r="D442" s="25">
        <v>-46705.934491712484</v>
      </c>
    </row>
    <row r="443" spans="1:5" ht="26.25" x14ac:dyDescent="0.25">
      <c r="A443" s="22" t="s">
        <v>16</v>
      </c>
      <c r="B443" s="30" t="s">
        <v>644</v>
      </c>
      <c r="C443" s="27" t="s">
        <v>645</v>
      </c>
      <c r="D443" s="25">
        <v>-116087.26259823263</v>
      </c>
    </row>
    <row r="444" spans="1:5" x14ac:dyDescent="0.25">
      <c r="A444" s="22" t="s">
        <v>16</v>
      </c>
      <c r="B444" s="30" t="s">
        <v>646</v>
      </c>
      <c r="C444" s="27" t="s">
        <v>149</v>
      </c>
      <c r="D444" s="25">
        <v>0</v>
      </c>
    </row>
    <row r="445" spans="1:5" ht="26.25" x14ac:dyDescent="0.25">
      <c r="A445" s="22" t="s">
        <v>16</v>
      </c>
      <c r="B445" s="30" t="s">
        <v>647</v>
      </c>
      <c r="C445" s="27" t="s">
        <v>153</v>
      </c>
      <c r="D445" s="25">
        <v>0</v>
      </c>
    </row>
    <row r="446" spans="1:5" ht="26.25" x14ac:dyDescent="0.25">
      <c r="A446" s="22" t="s">
        <v>16</v>
      </c>
      <c r="B446" s="30" t="s">
        <v>648</v>
      </c>
      <c r="C446" s="27" t="s">
        <v>153</v>
      </c>
      <c r="D446" s="25">
        <v>-9310.2374738763483</v>
      </c>
    </row>
    <row r="447" spans="1:5" x14ac:dyDescent="0.25">
      <c r="A447" s="22" t="s">
        <v>16</v>
      </c>
      <c r="B447" s="30" t="s">
        <v>649</v>
      </c>
      <c r="C447" s="27" t="s">
        <v>267</v>
      </c>
      <c r="D447" s="25">
        <v>0</v>
      </c>
    </row>
    <row r="448" spans="1:5" x14ac:dyDescent="0.25">
      <c r="A448" s="22" t="s">
        <v>16</v>
      </c>
      <c r="B448" s="30" t="s">
        <v>650</v>
      </c>
      <c r="C448" s="27" t="s">
        <v>139</v>
      </c>
      <c r="D448" s="25">
        <v>85671.775837293142</v>
      </c>
    </row>
    <row r="449" spans="1:4" ht="26.25" x14ac:dyDescent="0.25">
      <c r="A449" s="22" t="s">
        <v>16</v>
      </c>
      <c r="B449" s="30" t="s">
        <v>651</v>
      </c>
      <c r="C449" s="27" t="s">
        <v>139</v>
      </c>
      <c r="D449" s="25">
        <v>450758.48263065546</v>
      </c>
    </row>
    <row r="450" spans="1:4" x14ac:dyDescent="0.25">
      <c r="A450" s="22" t="s">
        <v>16</v>
      </c>
      <c r="B450" s="30" t="s">
        <v>652</v>
      </c>
      <c r="C450" s="27" t="s">
        <v>139</v>
      </c>
      <c r="D450" s="25">
        <v>0</v>
      </c>
    </row>
    <row r="451" spans="1:4" ht="26.25" x14ac:dyDescent="0.25">
      <c r="A451" s="22" t="s">
        <v>16</v>
      </c>
      <c r="B451" s="30" t="s">
        <v>653</v>
      </c>
      <c r="C451" s="27" t="s">
        <v>139</v>
      </c>
      <c r="D451" s="25">
        <v>35792.001690824174</v>
      </c>
    </row>
    <row r="452" spans="1:4" ht="26.25" x14ac:dyDescent="0.25">
      <c r="A452" s="22" t="s">
        <v>16</v>
      </c>
      <c r="B452" s="30" t="s">
        <v>654</v>
      </c>
      <c r="C452" s="27" t="s">
        <v>275</v>
      </c>
      <c r="D452" s="25">
        <v>14224.103450836312</v>
      </c>
    </row>
    <row r="453" spans="1:4" ht="26.25" x14ac:dyDescent="0.25">
      <c r="A453" s="22" t="s">
        <v>16</v>
      </c>
      <c r="B453" s="30" t="s">
        <v>655</v>
      </c>
      <c r="C453" s="27" t="s">
        <v>275</v>
      </c>
      <c r="D453" s="25">
        <v>0</v>
      </c>
    </row>
    <row r="454" spans="1:4" x14ac:dyDescent="0.25">
      <c r="A454" s="22" t="s">
        <v>16</v>
      </c>
      <c r="B454" s="30" t="s">
        <v>656</v>
      </c>
      <c r="C454" s="27"/>
      <c r="D454" s="25"/>
    </row>
    <row r="455" spans="1:4" ht="26.25" x14ac:dyDescent="0.25">
      <c r="A455" s="22" t="s">
        <v>16</v>
      </c>
      <c r="B455" s="37" t="s">
        <v>657</v>
      </c>
      <c r="C455" s="27" t="s">
        <v>275</v>
      </c>
      <c r="D455" s="25">
        <v>-529883.17065175693</v>
      </c>
    </row>
    <row r="456" spans="1:4" ht="26.25" x14ac:dyDescent="0.25">
      <c r="A456" s="22" t="s">
        <v>658</v>
      </c>
      <c r="B456" s="38" t="s">
        <v>659</v>
      </c>
      <c r="C456" s="24" t="s">
        <v>16</v>
      </c>
      <c r="D456" s="32">
        <v>-529883.17065175693</v>
      </c>
    </row>
    <row r="457" spans="1:4" ht="26.25" x14ac:dyDescent="0.25">
      <c r="A457" s="22" t="s">
        <v>16</v>
      </c>
      <c r="B457" s="30" t="s">
        <v>660</v>
      </c>
      <c r="C457" s="27" t="s">
        <v>139</v>
      </c>
      <c r="D457" s="25">
        <v>0</v>
      </c>
    </row>
    <row r="458" spans="1:4" x14ac:dyDescent="0.25">
      <c r="A458" s="22" t="s">
        <v>16</v>
      </c>
      <c r="B458" s="30" t="s">
        <v>661</v>
      </c>
      <c r="C458" s="27" t="s">
        <v>139</v>
      </c>
      <c r="D458" s="25">
        <v>-30353.8364994605</v>
      </c>
    </row>
    <row r="459" spans="1:4" x14ac:dyDescent="0.25">
      <c r="A459" s="22" t="s">
        <v>16</v>
      </c>
      <c r="B459" s="30" t="s">
        <v>662</v>
      </c>
      <c r="C459" s="27" t="s">
        <v>149</v>
      </c>
      <c r="D459" s="25">
        <v>0</v>
      </c>
    </row>
    <row r="460" spans="1:4" x14ac:dyDescent="0.25">
      <c r="A460" s="22" t="s">
        <v>16</v>
      </c>
      <c r="B460" s="30" t="s">
        <v>663</v>
      </c>
      <c r="C460" s="27" t="s">
        <v>278</v>
      </c>
      <c r="D460" s="25">
        <v>0</v>
      </c>
    </row>
    <row r="461" spans="1:4" x14ac:dyDescent="0.25">
      <c r="A461" s="22" t="s">
        <v>16</v>
      </c>
      <c r="B461" s="30" t="s">
        <v>664</v>
      </c>
      <c r="C461" s="27" t="s">
        <v>275</v>
      </c>
      <c r="D461" s="25">
        <v>75678.526129945036</v>
      </c>
    </row>
    <row r="462" spans="1:4" x14ac:dyDescent="0.25">
      <c r="A462" s="22" t="s">
        <v>16</v>
      </c>
      <c r="B462" s="30" t="s">
        <v>665</v>
      </c>
      <c r="C462" s="27" t="s">
        <v>275</v>
      </c>
      <c r="D462" s="25">
        <v>-395.26704290880195</v>
      </c>
    </row>
    <row r="463" spans="1:4" ht="26.25" x14ac:dyDescent="0.25">
      <c r="A463" s="22" t="s">
        <v>16</v>
      </c>
      <c r="B463" s="30" t="s">
        <v>666</v>
      </c>
      <c r="C463" s="27" t="s">
        <v>275</v>
      </c>
      <c r="D463" s="25">
        <v>-122.95809208106506</v>
      </c>
    </row>
    <row r="464" spans="1:4" x14ac:dyDescent="0.25">
      <c r="A464" s="22" t="s">
        <v>16</v>
      </c>
      <c r="B464" s="30" t="s">
        <v>667</v>
      </c>
      <c r="C464" s="27" t="s">
        <v>275</v>
      </c>
      <c r="D464" s="25">
        <v>14560.378110705771</v>
      </c>
    </row>
    <row r="465" spans="1:4" x14ac:dyDescent="0.25">
      <c r="A465" s="22" t="s">
        <v>16</v>
      </c>
      <c r="B465" s="30" t="s">
        <v>668</v>
      </c>
      <c r="C465" s="27" t="s">
        <v>139</v>
      </c>
      <c r="D465" s="25">
        <v>8066.0704968573091</v>
      </c>
    </row>
    <row r="466" spans="1:4" ht="26.25" x14ac:dyDescent="0.25">
      <c r="A466" s="22" t="s">
        <v>16</v>
      </c>
      <c r="B466" s="30" t="s">
        <v>669</v>
      </c>
      <c r="C466" s="27" t="s">
        <v>139</v>
      </c>
      <c r="D466" s="25">
        <v>0</v>
      </c>
    </row>
    <row r="467" spans="1:4" ht="26.25" x14ac:dyDescent="0.25">
      <c r="A467" s="22" t="s">
        <v>16</v>
      </c>
      <c r="B467" s="30" t="s">
        <v>670</v>
      </c>
      <c r="C467" s="27" t="s">
        <v>275</v>
      </c>
      <c r="D467" s="25">
        <v>-53983.034215766442</v>
      </c>
    </row>
    <row r="468" spans="1:4" x14ac:dyDescent="0.25">
      <c r="A468" s="22" t="s">
        <v>16</v>
      </c>
      <c r="B468" s="30" t="s">
        <v>671</v>
      </c>
      <c r="C468" s="27" t="s">
        <v>363</v>
      </c>
      <c r="D468" s="25">
        <v>0</v>
      </c>
    </row>
    <row r="469" spans="1:4" x14ac:dyDescent="0.25">
      <c r="A469" s="22" t="s">
        <v>16</v>
      </c>
      <c r="B469" s="30" t="s">
        <v>672</v>
      </c>
      <c r="C469" s="27" t="s">
        <v>432</v>
      </c>
      <c r="D469" s="25">
        <v>0</v>
      </c>
    </row>
    <row r="470" spans="1:4" x14ac:dyDescent="0.25">
      <c r="A470" s="22" t="s">
        <v>16</v>
      </c>
      <c r="B470" s="30" t="s">
        <v>673</v>
      </c>
      <c r="C470" s="27" t="s">
        <v>139</v>
      </c>
      <c r="D470" s="25">
        <v>347690.18369143264</v>
      </c>
    </row>
    <row r="471" spans="1:4" ht="26.25" x14ac:dyDescent="0.25">
      <c r="A471" s="22" t="s">
        <v>16</v>
      </c>
      <c r="B471" s="30" t="s">
        <v>674</v>
      </c>
      <c r="C471" s="27" t="s">
        <v>267</v>
      </c>
      <c r="D471" s="25">
        <v>0</v>
      </c>
    </row>
    <row r="472" spans="1:4" x14ac:dyDescent="0.25">
      <c r="A472" s="22" t="s">
        <v>16</v>
      </c>
      <c r="B472" s="30" t="s">
        <v>675</v>
      </c>
      <c r="C472" s="27" t="s">
        <v>139</v>
      </c>
      <c r="D472" s="25">
        <v>0</v>
      </c>
    </row>
    <row r="473" spans="1:4" x14ac:dyDescent="0.25">
      <c r="A473" s="22" t="s">
        <v>16</v>
      </c>
      <c r="B473" s="30" t="s">
        <v>676</v>
      </c>
      <c r="C473" s="27" t="s">
        <v>275</v>
      </c>
      <c r="D473" s="25">
        <v>0</v>
      </c>
    </row>
    <row r="474" spans="1:4" x14ac:dyDescent="0.25">
      <c r="A474" s="22" t="s">
        <v>16</v>
      </c>
      <c r="B474" s="30" t="s">
        <v>677</v>
      </c>
      <c r="C474" s="27" t="s">
        <v>275</v>
      </c>
      <c r="D474" s="25">
        <v>0</v>
      </c>
    </row>
    <row r="475" spans="1:4" x14ac:dyDescent="0.25">
      <c r="A475" s="22" t="s">
        <v>16</v>
      </c>
      <c r="B475" s="30" t="s">
        <v>678</v>
      </c>
      <c r="C475" s="27" t="s">
        <v>139</v>
      </c>
      <c r="D475" s="25">
        <v>19902.12315008825</v>
      </c>
    </row>
    <row r="476" spans="1:4" x14ac:dyDescent="0.25">
      <c r="A476" s="22" t="s">
        <v>16</v>
      </c>
      <c r="B476" s="30" t="s">
        <v>679</v>
      </c>
      <c r="C476" s="27" t="s">
        <v>267</v>
      </c>
      <c r="D476" s="25">
        <v>-16762.525069922769</v>
      </c>
    </row>
    <row r="477" spans="1:4" ht="26.25" x14ac:dyDescent="0.25">
      <c r="A477" s="22" t="s">
        <v>16</v>
      </c>
      <c r="B477" s="30" t="s">
        <v>680</v>
      </c>
      <c r="C477" s="27" t="s">
        <v>275</v>
      </c>
      <c r="D477" s="25">
        <v>0</v>
      </c>
    </row>
    <row r="478" spans="1:4" x14ac:dyDescent="0.25">
      <c r="A478" s="22" t="s">
        <v>16</v>
      </c>
      <c r="B478" s="30" t="s">
        <v>681</v>
      </c>
      <c r="C478" s="27" t="s">
        <v>363</v>
      </c>
      <c r="D478" s="25">
        <v>0</v>
      </c>
    </row>
    <row r="479" spans="1:4" ht="26.25" x14ac:dyDescent="0.25">
      <c r="A479" s="22" t="s">
        <v>16</v>
      </c>
      <c r="B479" s="30" t="s">
        <v>682</v>
      </c>
      <c r="C479" s="27" t="s">
        <v>139</v>
      </c>
      <c r="D479" s="25">
        <v>0</v>
      </c>
    </row>
    <row r="480" spans="1:4" ht="26.25" x14ac:dyDescent="0.25">
      <c r="A480" s="22" t="s">
        <v>16</v>
      </c>
      <c r="B480" s="30" t="s">
        <v>683</v>
      </c>
      <c r="C480" s="27" t="s">
        <v>261</v>
      </c>
      <c r="D480" s="25">
        <v>0</v>
      </c>
    </row>
    <row r="481" spans="1:4" x14ac:dyDescent="0.25">
      <c r="A481" s="22" t="s">
        <v>16</v>
      </c>
      <c r="B481" s="30" t="s">
        <v>684</v>
      </c>
      <c r="C481" s="27" t="s">
        <v>149</v>
      </c>
      <c r="D481" s="25">
        <v>0</v>
      </c>
    </row>
    <row r="482" spans="1:4" x14ac:dyDescent="0.25">
      <c r="A482" s="22" t="s">
        <v>16</v>
      </c>
      <c r="B482" s="30" t="s">
        <v>685</v>
      </c>
      <c r="C482" s="27" t="s">
        <v>275</v>
      </c>
      <c r="D482" s="25">
        <v>0</v>
      </c>
    </row>
    <row r="483" spans="1:4" x14ac:dyDescent="0.25">
      <c r="A483" s="22" t="s">
        <v>16</v>
      </c>
      <c r="B483" s="30" t="s">
        <v>686</v>
      </c>
      <c r="C483" s="27" t="s">
        <v>139</v>
      </c>
      <c r="D483" s="25">
        <v>0</v>
      </c>
    </row>
    <row r="484" spans="1:4" ht="26.25" x14ac:dyDescent="0.25">
      <c r="A484" s="22" t="s">
        <v>16</v>
      </c>
      <c r="B484" s="30" t="s">
        <v>687</v>
      </c>
      <c r="C484" s="27" t="s">
        <v>139</v>
      </c>
      <c r="D484" s="25">
        <v>-4882.942716249192</v>
      </c>
    </row>
    <row r="485" spans="1:4" x14ac:dyDescent="0.25">
      <c r="A485" s="22" t="s">
        <v>16</v>
      </c>
      <c r="B485" s="30" t="s">
        <v>688</v>
      </c>
      <c r="C485" s="27" t="s">
        <v>139</v>
      </c>
      <c r="D485" s="25">
        <v>-35.336491902050057</v>
      </c>
    </row>
    <row r="486" spans="1:4" x14ac:dyDescent="0.25">
      <c r="A486" s="22" t="s">
        <v>16</v>
      </c>
      <c r="B486" s="30" t="s">
        <v>689</v>
      </c>
      <c r="C486" s="27" t="s">
        <v>275</v>
      </c>
      <c r="D486" s="25">
        <v>-453.19060873392272</v>
      </c>
    </row>
    <row r="487" spans="1:4" x14ac:dyDescent="0.25">
      <c r="A487" s="22" t="s">
        <v>16</v>
      </c>
      <c r="B487" s="30" t="s">
        <v>690</v>
      </c>
      <c r="C487" s="27" t="s">
        <v>275</v>
      </c>
      <c r="D487" s="25">
        <v>-124709.53940058887</v>
      </c>
    </row>
    <row r="488" spans="1:4" x14ac:dyDescent="0.25">
      <c r="A488" s="22" t="s">
        <v>16</v>
      </c>
      <c r="B488" s="30" t="s">
        <v>691</v>
      </c>
      <c r="C488" s="27" t="s">
        <v>275</v>
      </c>
      <c r="D488" s="25">
        <v>0</v>
      </c>
    </row>
    <row r="489" spans="1:4" x14ac:dyDescent="0.25">
      <c r="A489" s="22" t="s">
        <v>16</v>
      </c>
      <c r="B489" s="30" t="s">
        <v>692</v>
      </c>
      <c r="C489" s="27" t="s">
        <v>139</v>
      </c>
      <c r="D489" s="25">
        <v>0</v>
      </c>
    </row>
    <row r="490" spans="1:4" ht="26.25" x14ac:dyDescent="0.25">
      <c r="A490" s="22" t="s">
        <v>16</v>
      </c>
      <c r="B490" s="30" t="s">
        <v>693</v>
      </c>
      <c r="C490" s="27" t="s">
        <v>275</v>
      </c>
      <c r="D490" s="25">
        <v>0</v>
      </c>
    </row>
    <row r="491" spans="1:4" x14ac:dyDescent="0.25">
      <c r="A491" s="22" t="s">
        <v>16</v>
      </c>
      <c r="B491" s="30" t="s">
        <v>694</v>
      </c>
      <c r="C491" s="27" t="s">
        <v>149</v>
      </c>
      <c r="D491" s="25">
        <v>41.863100253390087</v>
      </c>
    </row>
    <row r="492" spans="1:4" ht="26.25" x14ac:dyDescent="0.25">
      <c r="A492" s="22" t="s">
        <v>16</v>
      </c>
      <c r="B492" s="30" t="s">
        <v>695</v>
      </c>
      <c r="C492" s="27" t="s">
        <v>139</v>
      </c>
      <c r="D492" s="25">
        <v>-2706.8127917259012</v>
      </c>
    </row>
    <row r="493" spans="1:4" ht="26.25" x14ac:dyDescent="0.25">
      <c r="A493" s="22" t="s">
        <v>16</v>
      </c>
      <c r="B493" s="30" t="s">
        <v>696</v>
      </c>
      <c r="C493" s="27" t="s">
        <v>275</v>
      </c>
      <c r="D493" s="25">
        <v>0</v>
      </c>
    </row>
    <row r="494" spans="1:4" x14ac:dyDescent="0.25">
      <c r="A494" s="22" t="s">
        <v>16</v>
      </c>
      <c r="B494" s="30" t="s">
        <v>697</v>
      </c>
      <c r="C494" s="27" t="s">
        <v>139</v>
      </c>
      <c r="D494" s="25">
        <v>-172282.24965289712</v>
      </c>
    </row>
    <row r="495" spans="1:4" ht="26.25" x14ac:dyDescent="0.25">
      <c r="A495" s="22" t="s">
        <v>16</v>
      </c>
      <c r="B495" s="30" t="s">
        <v>698</v>
      </c>
      <c r="C495" s="27" t="s">
        <v>275</v>
      </c>
      <c r="D495" s="25">
        <v>11221.534772740541</v>
      </c>
    </row>
    <row r="496" spans="1:4" ht="26.25" x14ac:dyDescent="0.25">
      <c r="A496" s="22" t="s">
        <v>16</v>
      </c>
      <c r="B496" s="30" t="s">
        <v>699</v>
      </c>
      <c r="C496" s="27" t="s">
        <v>267</v>
      </c>
      <c r="D496" s="25">
        <v>-27707.087597672769</v>
      </c>
    </row>
    <row r="497" spans="1:4" ht="26.25" x14ac:dyDescent="0.25">
      <c r="A497" s="22" t="s">
        <v>16</v>
      </c>
      <c r="B497" s="30" t="s">
        <v>700</v>
      </c>
      <c r="C497" s="27" t="s">
        <v>275</v>
      </c>
      <c r="D497" s="25">
        <v>0</v>
      </c>
    </row>
    <row r="498" spans="1:4" x14ac:dyDescent="0.25">
      <c r="A498" s="22" t="s">
        <v>16</v>
      </c>
      <c r="B498" s="30" t="s">
        <v>701</v>
      </c>
      <c r="C498" s="27" t="s">
        <v>139</v>
      </c>
      <c r="D498" s="25">
        <v>0</v>
      </c>
    </row>
    <row r="499" spans="1:4" x14ac:dyDescent="0.25">
      <c r="A499" s="22" t="s">
        <v>16</v>
      </c>
      <c r="B499" s="30" t="s">
        <v>702</v>
      </c>
      <c r="C499" s="27" t="s">
        <v>139</v>
      </c>
      <c r="D499" s="25">
        <v>0</v>
      </c>
    </row>
    <row r="500" spans="1:4" x14ac:dyDescent="0.25">
      <c r="A500" s="22" t="s">
        <v>16</v>
      </c>
      <c r="B500" s="30" t="s">
        <v>703</v>
      </c>
      <c r="C500" s="27" t="s">
        <v>149</v>
      </c>
      <c r="D500" s="25">
        <v>0</v>
      </c>
    </row>
    <row r="501" spans="1:4" x14ac:dyDescent="0.25">
      <c r="A501" s="22" t="s">
        <v>16</v>
      </c>
      <c r="B501" s="30" t="s">
        <v>704</v>
      </c>
      <c r="C501" s="27" t="s">
        <v>275</v>
      </c>
      <c r="D501" s="25">
        <v>0</v>
      </c>
    </row>
    <row r="502" spans="1:4" x14ac:dyDescent="0.25">
      <c r="A502" s="22" t="s">
        <v>16</v>
      </c>
      <c r="B502" s="30" t="s">
        <v>705</v>
      </c>
      <c r="C502" s="27" t="s">
        <v>267</v>
      </c>
      <c r="D502" s="25">
        <v>0</v>
      </c>
    </row>
    <row r="503" spans="1:4" x14ac:dyDescent="0.25">
      <c r="A503" s="22" t="s">
        <v>16</v>
      </c>
      <c r="B503" s="30" t="s">
        <v>706</v>
      </c>
      <c r="C503" s="27" t="s">
        <v>267</v>
      </c>
      <c r="D503" s="25">
        <v>0</v>
      </c>
    </row>
    <row r="504" spans="1:4" ht="26.25" x14ac:dyDescent="0.25">
      <c r="A504" s="22" t="s">
        <v>16</v>
      </c>
      <c r="B504" s="30" t="s">
        <v>707</v>
      </c>
      <c r="C504" s="27" t="s">
        <v>275</v>
      </c>
      <c r="D504" s="25">
        <v>0</v>
      </c>
    </row>
    <row r="505" spans="1:4" ht="26.25" x14ac:dyDescent="0.25">
      <c r="A505" s="22" t="s">
        <v>16</v>
      </c>
      <c r="B505" s="30" t="s">
        <v>708</v>
      </c>
      <c r="C505" s="27" t="s">
        <v>139</v>
      </c>
      <c r="D505" s="25">
        <v>0</v>
      </c>
    </row>
    <row r="506" spans="1:4" ht="26.25" x14ac:dyDescent="0.25">
      <c r="A506" s="22" t="s">
        <v>709</v>
      </c>
      <c r="B506" s="31" t="s">
        <v>710</v>
      </c>
      <c r="C506" s="24" t="s">
        <v>16</v>
      </c>
      <c r="D506" s="32">
        <v>309055.92743827362</v>
      </c>
    </row>
    <row r="507" spans="1:4" ht="26.25" x14ac:dyDescent="0.25">
      <c r="A507" s="22" t="s">
        <v>16</v>
      </c>
      <c r="B507" s="29" t="s">
        <v>711</v>
      </c>
      <c r="C507" s="27"/>
      <c r="D507" s="25"/>
    </row>
    <row r="508" spans="1:4" x14ac:dyDescent="0.25">
      <c r="A508" s="22" t="s">
        <v>16</v>
      </c>
      <c r="B508" s="30" t="s">
        <v>712</v>
      </c>
      <c r="C508" s="27" t="s">
        <v>275</v>
      </c>
      <c r="D508" s="25">
        <v>120853.47244131105</v>
      </c>
    </row>
    <row r="509" spans="1:4" x14ac:dyDescent="0.25">
      <c r="A509" s="22" t="s">
        <v>16</v>
      </c>
      <c r="B509" s="30" t="s">
        <v>713</v>
      </c>
      <c r="C509" s="27" t="s">
        <v>139</v>
      </c>
      <c r="D509" s="25">
        <v>0</v>
      </c>
    </row>
    <row r="510" spans="1:4" x14ac:dyDescent="0.25">
      <c r="A510" s="22" t="s">
        <v>16</v>
      </c>
      <c r="B510" s="30" t="s">
        <v>714</v>
      </c>
      <c r="C510" s="27" t="s">
        <v>139</v>
      </c>
      <c r="D510" s="25">
        <v>0</v>
      </c>
    </row>
    <row r="511" spans="1:4" x14ac:dyDescent="0.25">
      <c r="A511" s="22" t="s">
        <v>16</v>
      </c>
      <c r="B511" s="30" t="s">
        <v>715</v>
      </c>
      <c r="C511" s="27" t="s">
        <v>139</v>
      </c>
      <c r="D511" s="25">
        <v>6510.5649749123431</v>
      </c>
    </row>
    <row r="512" spans="1:4" x14ac:dyDescent="0.25">
      <c r="A512" s="22" t="s">
        <v>16</v>
      </c>
      <c r="B512" s="30" t="s">
        <v>716</v>
      </c>
      <c r="C512" s="27" t="s">
        <v>14</v>
      </c>
      <c r="D512" s="25">
        <v>-2399.8764264979804</v>
      </c>
    </row>
    <row r="513" spans="1:4" x14ac:dyDescent="0.25">
      <c r="A513" s="22" t="s">
        <v>16</v>
      </c>
      <c r="B513" s="30" t="s">
        <v>717</v>
      </c>
      <c r="C513" s="27" t="s">
        <v>275</v>
      </c>
      <c r="D513" s="25">
        <v>6454.2222110396115</v>
      </c>
    </row>
    <row r="514" spans="1:4" x14ac:dyDescent="0.25">
      <c r="A514" s="22" t="s">
        <v>16</v>
      </c>
      <c r="B514" s="30" t="s">
        <v>718</v>
      </c>
      <c r="C514" s="27" t="s">
        <v>149</v>
      </c>
      <c r="D514" s="25">
        <v>-15278.873461344807</v>
      </c>
    </row>
    <row r="515" spans="1:4" x14ac:dyDescent="0.25">
      <c r="A515" s="22" t="s">
        <v>16</v>
      </c>
      <c r="B515" s="30" t="s">
        <v>719</v>
      </c>
      <c r="C515" s="27" t="s">
        <v>267</v>
      </c>
      <c r="D515" s="25">
        <v>-7942.7440088138037</v>
      </c>
    </row>
    <row r="516" spans="1:4" ht="26.25" x14ac:dyDescent="0.25">
      <c r="A516" s="22" t="s">
        <v>16</v>
      </c>
      <c r="B516" s="30" t="s">
        <v>720</v>
      </c>
      <c r="C516" s="27" t="s">
        <v>645</v>
      </c>
      <c r="D516" s="25">
        <v>-37975.529555607209</v>
      </c>
    </row>
    <row r="517" spans="1:4" x14ac:dyDescent="0.25">
      <c r="A517" s="22" t="s">
        <v>16</v>
      </c>
      <c r="B517" s="30" t="s">
        <v>721</v>
      </c>
      <c r="C517" s="27" t="s">
        <v>149</v>
      </c>
      <c r="D517" s="25">
        <v>0</v>
      </c>
    </row>
    <row r="518" spans="1:4" ht="26.25" x14ac:dyDescent="0.25">
      <c r="A518" s="22" t="s">
        <v>16</v>
      </c>
      <c r="B518" s="30" t="s">
        <v>722</v>
      </c>
      <c r="C518" s="27" t="s">
        <v>153</v>
      </c>
      <c r="D518" s="25">
        <v>0</v>
      </c>
    </row>
    <row r="519" spans="1:4" ht="26.25" x14ac:dyDescent="0.25">
      <c r="A519" s="22" t="s">
        <v>16</v>
      </c>
      <c r="B519" s="30" t="s">
        <v>723</v>
      </c>
      <c r="C519" s="27" t="s">
        <v>153</v>
      </c>
      <c r="D519" s="25">
        <v>-3045.6502328128154</v>
      </c>
    </row>
    <row r="520" spans="1:4" x14ac:dyDescent="0.25">
      <c r="A520" s="22" t="s">
        <v>16</v>
      </c>
      <c r="B520" s="30" t="s">
        <v>724</v>
      </c>
      <c r="C520" s="27" t="s">
        <v>363</v>
      </c>
      <c r="D520" s="25">
        <v>0</v>
      </c>
    </row>
    <row r="521" spans="1:4" ht="26.25" x14ac:dyDescent="0.25">
      <c r="A521" s="22" t="s">
        <v>16</v>
      </c>
      <c r="B521" s="30" t="s">
        <v>725</v>
      </c>
      <c r="C521" s="27" t="s">
        <v>139</v>
      </c>
      <c r="D521" s="25">
        <v>0</v>
      </c>
    </row>
    <row r="522" spans="1:4" x14ac:dyDescent="0.25">
      <c r="A522" s="22" t="s">
        <v>16</v>
      </c>
      <c r="B522" s="30" t="s">
        <v>726</v>
      </c>
      <c r="C522" s="27" t="s">
        <v>267</v>
      </c>
      <c r="D522" s="25">
        <v>0</v>
      </c>
    </row>
    <row r="523" spans="1:4" x14ac:dyDescent="0.25">
      <c r="A523" s="22" t="s">
        <v>16</v>
      </c>
      <c r="B523" s="30" t="s">
        <v>727</v>
      </c>
      <c r="C523" s="27" t="s">
        <v>139</v>
      </c>
      <c r="D523" s="25">
        <v>28034.072195104083</v>
      </c>
    </row>
    <row r="524" spans="1:4" x14ac:dyDescent="0.25">
      <c r="A524" s="22" t="s">
        <v>16</v>
      </c>
      <c r="B524" s="30" t="s">
        <v>728</v>
      </c>
      <c r="C524" s="27" t="s">
        <v>139</v>
      </c>
      <c r="D524" s="25">
        <v>147456.24710631798</v>
      </c>
    </row>
    <row r="525" spans="1:4" x14ac:dyDescent="0.25">
      <c r="A525" s="22" t="s">
        <v>16</v>
      </c>
      <c r="B525" s="30" t="s">
        <v>729</v>
      </c>
      <c r="C525" s="27" t="s">
        <v>139</v>
      </c>
      <c r="D525" s="25">
        <v>0</v>
      </c>
    </row>
    <row r="526" spans="1:4" ht="26.25" x14ac:dyDescent="0.25">
      <c r="A526" s="22" t="s">
        <v>16</v>
      </c>
      <c r="B526" s="30" t="s">
        <v>730</v>
      </c>
      <c r="C526" s="27" t="s">
        <v>139</v>
      </c>
      <c r="D526" s="25">
        <v>11708.607711496916</v>
      </c>
    </row>
    <row r="527" spans="1:4" x14ac:dyDescent="0.25">
      <c r="A527" s="22" t="s">
        <v>16</v>
      </c>
      <c r="B527" s="30" t="s">
        <v>731</v>
      </c>
      <c r="C527" s="27" t="s">
        <v>275</v>
      </c>
      <c r="D527" s="25">
        <v>4654.5030630488163</v>
      </c>
    </row>
    <row r="528" spans="1:4" x14ac:dyDescent="0.25">
      <c r="A528" s="22" t="s">
        <v>16</v>
      </c>
      <c r="B528" s="30" t="s">
        <v>732</v>
      </c>
      <c r="C528" s="27" t="s">
        <v>275</v>
      </c>
      <c r="D528" s="25">
        <v>0</v>
      </c>
    </row>
    <row r="529" spans="1:4" x14ac:dyDescent="0.25">
      <c r="A529" s="22" t="s">
        <v>16</v>
      </c>
      <c r="B529" s="30" t="s">
        <v>733</v>
      </c>
      <c r="C529" s="27" t="s">
        <v>275</v>
      </c>
      <c r="D529" s="25">
        <v>-114110.89156879341</v>
      </c>
    </row>
    <row r="530" spans="1:4" x14ac:dyDescent="0.25">
      <c r="A530" s="22" t="s">
        <v>16</v>
      </c>
      <c r="B530" s="30" t="s">
        <v>734</v>
      </c>
      <c r="C530" s="27" t="s">
        <v>139</v>
      </c>
      <c r="D530" s="25">
        <v>0</v>
      </c>
    </row>
    <row r="531" spans="1:4" x14ac:dyDescent="0.25">
      <c r="A531" s="22" t="s">
        <v>16</v>
      </c>
      <c r="B531" s="30" t="s">
        <v>735</v>
      </c>
      <c r="C531" s="27" t="s">
        <v>139</v>
      </c>
      <c r="D531" s="25">
        <v>0</v>
      </c>
    </row>
    <row r="532" spans="1:4" x14ac:dyDescent="0.25">
      <c r="A532" s="22" t="s">
        <v>16</v>
      </c>
      <c r="B532" s="30" t="s">
        <v>736</v>
      </c>
      <c r="C532" s="27" t="s">
        <v>139</v>
      </c>
      <c r="D532" s="25">
        <v>-9929.6252604446054</v>
      </c>
    </row>
    <row r="533" spans="1:4" x14ac:dyDescent="0.25">
      <c r="A533" s="22" t="s">
        <v>16</v>
      </c>
      <c r="B533" s="30" t="s">
        <v>737</v>
      </c>
      <c r="C533" s="27" t="s">
        <v>149</v>
      </c>
      <c r="D533" s="25">
        <v>0</v>
      </c>
    </row>
    <row r="534" spans="1:4" x14ac:dyDescent="0.25">
      <c r="A534" s="22" t="s">
        <v>16</v>
      </c>
      <c r="B534" s="30" t="s">
        <v>738</v>
      </c>
      <c r="C534" s="27" t="s">
        <v>278</v>
      </c>
      <c r="D534" s="25">
        <v>0</v>
      </c>
    </row>
    <row r="535" spans="1:4" x14ac:dyDescent="0.25">
      <c r="A535" s="22" t="s">
        <v>16</v>
      </c>
      <c r="B535" s="30" t="s">
        <v>739</v>
      </c>
      <c r="C535" s="27" t="s">
        <v>149</v>
      </c>
      <c r="D535" s="25">
        <v>0</v>
      </c>
    </row>
    <row r="536" spans="1:4" x14ac:dyDescent="0.25">
      <c r="A536" s="22" t="s">
        <v>16</v>
      </c>
      <c r="B536" s="30" t="s">
        <v>740</v>
      </c>
      <c r="C536" s="27" t="s">
        <v>14</v>
      </c>
      <c r="D536" s="25">
        <v>0</v>
      </c>
    </row>
    <row r="537" spans="1:4" x14ac:dyDescent="0.25">
      <c r="A537" s="22" t="s">
        <v>16</v>
      </c>
      <c r="B537" s="30" t="s">
        <v>741</v>
      </c>
      <c r="C537" s="27" t="s">
        <v>275</v>
      </c>
      <c r="D537" s="25">
        <v>24756.653240406955</v>
      </c>
    </row>
    <row r="538" spans="1:4" x14ac:dyDescent="0.25">
      <c r="A538" s="22" t="s">
        <v>16</v>
      </c>
      <c r="B538" s="30" t="s">
        <v>742</v>
      </c>
      <c r="C538" s="27" t="s">
        <v>275</v>
      </c>
      <c r="D538" s="25">
        <v>-129.30337863411091</v>
      </c>
    </row>
    <row r="539" spans="1:4" ht="26.25" x14ac:dyDescent="0.25">
      <c r="A539" s="22" t="s">
        <v>16</v>
      </c>
      <c r="B539" s="30" t="s">
        <v>743</v>
      </c>
      <c r="C539" s="27" t="s">
        <v>275</v>
      </c>
      <c r="D539" s="25">
        <v>-40.223178283442579</v>
      </c>
    </row>
    <row r="540" spans="1:4" x14ac:dyDescent="0.25">
      <c r="A540" s="22" t="s">
        <v>16</v>
      </c>
      <c r="B540" s="30" t="s">
        <v>744</v>
      </c>
      <c r="C540" s="27" t="s">
        <v>275</v>
      </c>
      <c r="D540" s="25">
        <v>4763.1243678955143</v>
      </c>
    </row>
    <row r="541" spans="1:4" x14ac:dyDescent="0.25">
      <c r="A541" s="22" t="s">
        <v>16</v>
      </c>
      <c r="B541" s="30" t="s">
        <v>745</v>
      </c>
      <c r="C541" s="27" t="s">
        <v>139</v>
      </c>
      <c r="D541" s="25">
        <v>0</v>
      </c>
    </row>
    <row r="542" spans="1:4" x14ac:dyDescent="0.25">
      <c r="A542" s="22" t="s">
        <v>16</v>
      </c>
      <c r="B542" s="30" t="s">
        <v>746</v>
      </c>
      <c r="C542" s="27" t="s">
        <v>139</v>
      </c>
      <c r="D542" s="25">
        <v>2638.6469255557768</v>
      </c>
    </row>
    <row r="543" spans="1:4" x14ac:dyDescent="0.25">
      <c r="A543" s="22" t="s">
        <v>16</v>
      </c>
      <c r="B543" s="30" t="s">
        <v>747</v>
      </c>
      <c r="C543" s="27" t="s">
        <v>139</v>
      </c>
      <c r="D543" s="25">
        <v>0</v>
      </c>
    </row>
    <row r="544" spans="1:4" ht="26.25" x14ac:dyDescent="0.25">
      <c r="A544" s="22" t="s">
        <v>16</v>
      </c>
      <c r="B544" s="30" t="s">
        <v>748</v>
      </c>
      <c r="C544" s="27" t="s">
        <v>139</v>
      </c>
      <c r="D544" s="25">
        <v>-1597.3529850645396</v>
      </c>
    </row>
    <row r="545" spans="1:4" x14ac:dyDescent="0.25">
      <c r="A545" s="22" t="s">
        <v>16</v>
      </c>
      <c r="B545" s="30" t="s">
        <v>749</v>
      </c>
      <c r="C545" s="27" t="s">
        <v>275</v>
      </c>
      <c r="D545" s="25">
        <v>-17659.425034917345</v>
      </c>
    </row>
    <row r="546" spans="1:4" x14ac:dyDescent="0.25">
      <c r="A546" s="22" t="s">
        <v>16</v>
      </c>
      <c r="B546" s="30" t="s">
        <v>750</v>
      </c>
      <c r="C546" s="27" t="s">
        <v>363</v>
      </c>
      <c r="D546" s="25">
        <v>0</v>
      </c>
    </row>
    <row r="547" spans="1:4" x14ac:dyDescent="0.25">
      <c r="A547" s="22" t="s">
        <v>16</v>
      </c>
      <c r="B547" s="30" t="s">
        <v>751</v>
      </c>
      <c r="C547" s="27" t="s">
        <v>139</v>
      </c>
      <c r="D547" s="25">
        <v>-11.55959717356798</v>
      </c>
    </row>
    <row r="548" spans="1:4" ht="26.25" x14ac:dyDescent="0.25">
      <c r="A548" s="22" t="s">
        <v>16</v>
      </c>
      <c r="B548" s="30" t="s">
        <v>752</v>
      </c>
      <c r="C548" s="27" t="s">
        <v>432</v>
      </c>
      <c r="D548" s="25">
        <v>0</v>
      </c>
    </row>
    <row r="549" spans="1:4" x14ac:dyDescent="0.25">
      <c r="A549" s="22" t="s">
        <v>16</v>
      </c>
      <c r="B549" s="30" t="s">
        <v>753</v>
      </c>
      <c r="C549" s="27" t="s">
        <v>139</v>
      </c>
      <c r="D549" s="25">
        <v>113739.60029245319</v>
      </c>
    </row>
    <row r="550" spans="1:4" x14ac:dyDescent="0.25">
      <c r="A550" s="22" t="s">
        <v>16</v>
      </c>
      <c r="B550" s="30" t="s">
        <v>754</v>
      </c>
      <c r="C550" s="27" t="s">
        <v>275</v>
      </c>
      <c r="D550" s="25">
        <v>-148.25186649340984</v>
      </c>
    </row>
    <row r="551" spans="1:4" ht="26.25" x14ac:dyDescent="0.25">
      <c r="A551" s="22" t="s">
        <v>16</v>
      </c>
      <c r="B551" s="30" t="s">
        <v>755</v>
      </c>
      <c r="C551" s="27" t="s">
        <v>267</v>
      </c>
      <c r="D551" s="25">
        <v>0</v>
      </c>
    </row>
    <row r="552" spans="1:4" x14ac:dyDescent="0.25">
      <c r="A552" s="22" t="s">
        <v>16</v>
      </c>
      <c r="B552" s="30" t="s">
        <v>756</v>
      </c>
      <c r="C552" s="27" t="s">
        <v>275</v>
      </c>
      <c r="D552" s="25">
        <v>-40796.127786764584</v>
      </c>
    </row>
    <row r="553" spans="1:4" x14ac:dyDescent="0.25">
      <c r="A553" s="22" t="s">
        <v>16</v>
      </c>
      <c r="B553" s="30" t="s">
        <v>757</v>
      </c>
      <c r="C553" s="27" t="s">
        <v>275</v>
      </c>
      <c r="D553" s="25">
        <v>0</v>
      </c>
    </row>
    <row r="554" spans="1:4" ht="26.25" x14ac:dyDescent="0.25">
      <c r="A554" s="22" t="s">
        <v>16</v>
      </c>
      <c r="B554" s="30" t="s">
        <v>758</v>
      </c>
      <c r="C554" s="27" t="s">
        <v>275</v>
      </c>
      <c r="D554" s="25">
        <v>0</v>
      </c>
    </row>
    <row r="555" spans="1:4" ht="26.25" x14ac:dyDescent="0.25">
      <c r="A555" s="22" t="s">
        <v>16</v>
      </c>
      <c r="B555" s="30" t="s">
        <v>759</v>
      </c>
      <c r="C555" s="27" t="s">
        <v>275</v>
      </c>
      <c r="D555" s="25">
        <v>0</v>
      </c>
    </row>
    <row r="556" spans="1:4" ht="26.25" x14ac:dyDescent="0.25">
      <c r="A556" s="22" t="s">
        <v>16</v>
      </c>
      <c r="B556" s="30" t="s">
        <v>760</v>
      </c>
      <c r="C556" s="27" t="s">
        <v>149</v>
      </c>
      <c r="D556" s="25">
        <v>13.69464112926855</v>
      </c>
    </row>
    <row r="557" spans="1:4" x14ac:dyDescent="0.25">
      <c r="A557" s="22" t="s">
        <v>16</v>
      </c>
      <c r="B557" s="30" t="s">
        <v>761</v>
      </c>
      <c r="C557" s="27" t="s">
        <v>139</v>
      </c>
      <c r="D557" s="25">
        <v>-885.47741477411012</v>
      </c>
    </row>
    <row r="558" spans="1:4" ht="26.25" x14ac:dyDescent="0.25">
      <c r="A558" s="22" t="s">
        <v>16</v>
      </c>
      <c r="B558" s="30" t="s">
        <v>762</v>
      </c>
      <c r="C558" s="27" t="s">
        <v>275</v>
      </c>
      <c r="D558" s="25">
        <v>0</v>
      </c>
    </row>
    <row r="559" spans="1:4" x14ac:dyDescent="0.25">
      <c r="A559" s="22" t="s">
        <v>16</v>
      </c>
      <c r="B559" s="30" t="s">
        <v>763</v>
      </c>
      <c r="C559" s="27" t="s">
        <v>139</v>
      </c>
      <c r="D559" s="25">
        <v>-56375.311209574073</v>
      </c>
    </row>
    <row r="560" spans="1:4" ht="26.25" x14ac:dyDescent="0.25">
      <c r="A560" s="22" t="s">
        <v>16</v>
      </c>
      <c r="B560" s="30" t="s">
        <v>764</v>
      </c>
      <c r="C560" s="27" t="s">
        <v>275</v>
      </c>
      <c r="D560" s="25">
        <v>3670.891326779953</v>
      </c>
    </row>
    <row r="561" spans="1:4" x14ac:dyDescent="0.25">
      <c r="A561" s="22" t="s">
        <v>16</v>
      </c>
      <c r="B561" s="30" t="s">
        <v>765</v>
      </c>
      <c r="C561" s="27" t="s">
        <v>267</v>
      </c>
      <c r="D561" s="25">
        <v>-4474.2772847748138</v>
      </c>
    </row>
    <row r="562" spans="1:4" ht="26.25" x14ac:dyDescent="0.25">
      <c r="A562" s="22" t="s">
        <v>16</v>
      </c>
      <c r="B562" s="30" t="s">
        <v>766</v>
      </c>
      <c r="C562" s="27" t="s">
        <v>275</v>
      </c>
      <c r="D562" s="25">
        <v>0</v>
      </c>
    </row>
    <row r="563" spans="1:4" x14ac:dyDescent="0.25">
      <c r="A563" s="22" t="s">
        <v>16</v>
      </c>
      <c r="B563" s="30" t="s">
        <v>767</v>
      </c>
      <c r="C563" s="27" t="s">
        <v>139</v>
      </c>
      <c r="D563" s="25">
        <v>0</v>
      </c>
    </row>
    <row r="564" spans="1:4" x14ac:dyDescent="0.25">
      <c r="A564" s="22" t="s">
        <v>16</v>
      </c>
      <c r="B564" s="30" t="s">
        <v>768</v>
      </c>
      <c r="C564" s="27" t="s">
        <v>139</v>
      </c>
      <c r="D564" s="25">
        <v>0</v>
      </c>
    </row>
    <row r="565" spans="1:4" x14ac:dyDescent="0.25">
      <c r="A565" s="22" t="s">
        <v>16</v>
      </c>
      <c r="B565" s="30" t="s">
        <v>769</v>
      </c>
      <c r="C565" s="27" t="s">
        <v>149</v>
      </c>
      <c r="D565" s="25">
        <v>0</v>
      </c>
    </row>
    <row r="566" spans="1:4" x14ac:dyDescent="0.25">
      <c r="A566" s="22" t="s">
        <v>16</v>
      </c>
      <c r="B566" s="30" t="s">
        <v>770</v>
      </c>
      <c r="C566" s="27" t="s">
        <v>139</v>
      </c>
      <c r="D566" s="25">
        <v>0</v>
      </c>
    </row>
    <row r="567" spans="1:4" x14ac:dyDescent="0.25">
      <c r="A567" s="22" t="s">
        <v>16</v>
      </c>
      <c r="B567" s="30" t="s">
        <v>771</v>
      </c>
      <c r="C567" s="27" t="s">
        <v>139</v>
      </c>
      <c r="D567" s="25">
        <v>0</v>
      </c>
    </row>
    <row r="568" spans="1:4" x14ac:dyDescent="0.25">
      <c r="A568" s="22" t="s">
        <v>16</v>
      </c>
      <c r="B568" s="30" t="s">
        <v>772</v>
      </c>
      <c r="C568" s="27" t="s">
        <v>267</v>
      </c>
      <c r="D568" s="25">
        <v>0</v>
      </c>
    </row>
    <row r="569" spans="1:4" x14ac:dyDescent="0.25">
      <c r="A569" s="22" t="s">
        <v>16</v>
      </c>
      <c r="B569" s="30" t="s">
        <v>773</v>
      </c>
      <c r="C569" s="27" t="s">
        <v>267</v>
      </c>
      <c r="D569" s="25">
        <v>0</v>
      </c>
    </row>
    <row r="570" spans="1:4" ht="26.25" x14ac:dyDescent="0.25">
      <c r="A570" s="22" t="s">
        <v>774</v>
      </c>
      <c r="B570" s="31" t="s">
        <v>775</v>
      </c>
      <c r="C570" s="24" t="s">
        <v>16</v>
      </c>
      <c r="D570" s="32">
        <v>162453.80024668301</v>
      </c>
    </row>
    <row r="571" spans="1:4" ht="26.25" x14ac:dyDescent="0.25">
      <c r="A571" s="22" t="s">
        <v>776</v>
      </c>
      <c r="B571" s="33" t="s">
        <v>777</v>
      </c>
      <c r="C571" s="24" t="s">
        <v>16</v>
      </c>
      <c r="D571" s="32">
        <v>471509.72768495663</v>
      </c>
    </row>
    <row r="572" spans="1:4" x14ac:dyDescent="0.25">
      <c r="A572" s="22" t="s">
        <v>16</v>
      </c>
      <c r="B572" s="28" t="s">
        <v>778</v>
      </c>
      <c r="C572" s="36"/>
      <c r="D572" s="36"/>
    </row>
    <row r="573" spans="1:4" x14ac:dyDescent="0.25">
      <c r="A573" s="22" t="s">
        <v>16</v>
      </c>
      <c r="B573" s="29" t="s">
        <v>779</v>
      </c>
      <c r="C573" s="27" t="s">
        <v>174</v>
      </c>
      <c r="D573" s="25">
        <v>-8356.3890197162364</v>
      </c>
    </row>
    <row r="574" spans="1:4" ht="26.25" x14ac:dyDescent="0.25">
      <c r="A574" s="22" t="s">
        <v>780</v>
      </c>
      <c r="B574" s="33" t="s">
        <v>781</v>
      </c>
      <c r="C574" s="24" t="s">
        <v>16</v>
      </c>
      <c r="D574" s="32">
        <v>-8356.3890197162364</v>
      </c>
    </row>
    <row r="575" spans="1:4" x14ac:dyDescent="0.25">
      <c r="A575" s="22" t="s">
        <v>782</v>
      </c>
      <c r="B575" s="34" t="s">
        <v>783</v>
      </c>
      <c r="C575" s="24" t="s">
        <v>16</v>
      </c>
      <c r="D575" s="32">
        <v>35010888.030823052</v>
      </c>
    </row>
    <row r="576" spans="1:4" x14ac:dyDescent="0.25">
      <c r="A576" s="22" t="s">
        <v>784</v>
      </c>
      <c r="B576" s="35" t="s">
        <v>785</v>
      </c>
      <c r="C576" s="24" t="s">
        <v>16</v>
      </c>
      <c r="D576" s="41">
        <f t="shared" ref="D576" si="0">D241-D575</f>
        <v>-6894714.6264797263</v>
      </c>
    </row>
    <row r="577" spans="1:4" x14ac:dyDescent="0.25">
      <c r="A577" s="22" t="s">
        <v>16</v>
      </c>
      <c r="B577" s="23" t="s">
        <v>786</v>
      </c>
      <c r="C577" s="24"/>
      <c r="D577" s="25"/>
    </row>
    <row r="578" spans="1:4" x14ac:dyDescent="0.25">
      <c r="A578" s="22" t="s">
        <v>16</v>
      </c>
      <c r="B578" s="26" t="s">
        <v>787</v>
      </c>
      <c r="C578" s="27"/>
      <c r="D578" s="25"/>
    </row>
    <row r="579" spans="1:4" x14ac:dyDescent="0.25">
      <c r="A579" s="22" t="s">
        <v>16</v>
      </c>
      <c r="B579" s="28" t="s">
        <v>788</v>
      </c>
      <c r="C579" s="27"/>
      <c r="D579" s="25"/>
    </row>
    <row r="580" spans="1:4" ht="26.25" x14ac:dyDescent="0.25">
      <c r="A580" s="22" t="s">
        <v>16</v>
      </c>
      <c r="B580" s="29" t="s">
        <v>789</v>
      </c>
      <c r="C580" s="27" t="s">
        <v>613</v>
      </c>
      <c r="D580" s="25">
        <v>-10193496.722739533</v>
      </c>
    </row>
    <row r="581" spans="1:4" x14ac:dyDescent="0.25">
      <c r="A581" s="22" t="s">
        <v>16</v>
      </c>
      <c r="B581" s="29" t="s">
        <v>790</v>
      </c>
      <c r="C581" s="27"/>
      <c r="D581" s="25"/>
    </row>
    <row r="582" spans="1:4" ht="26.25" x14ac:dyDescent="0.25">
      <c r="A582" s="22" t="s">
        <v>16</v>
      </c>
      <c r="B582" s="30" t="s">
        <v>791</v>
      </c>
      <c r="C582" s="27" t="s">
        <v>14</v>
      </c>
      <c r="D582" s="25">
        <v>37334.787786987654</v>
      </c>
    </row>
    <row r="583" spans="1:4" x14ac:dyDescent="0.25">
      <c r="A583" s="22" t="s">
        <v>16</v>
      </c>
      <c r="B583" s="30" t="s">
        <v>792</v>
      </c>
      <c r="C583" s="27" t="s">
        <v>275</v>
      </c>
      <c r="D583" s="25">
        <v>274727.01494999637</v>
      </c>
    </row>
    <row r="584" spans="1:4" x14ac:dyDescent="0.25">
      <c r="A584" s="22" t="s">
        <v>16</v>
      </c>
      <c r="B584" s="30" t="s">
        <v>793</v>
      </c>
      <c r="C584" s="27" t="s">
        <v>139</v>
      </c>
      <c r="D584" s="25">
        <v>30867.658258141408</v>
      </c>
    </row>
    <row r="585" spans="1:4" x14ac:dyDescent="0.25">
      <c r="A585" s="22" t="s">
        <v>16</v>
      </c>
      <c r="B585" s="30" t="s">
        <v>794</v>
      </c>
      <c r="C585" s="27" t="s">
        <v>149</v>
      </c>
      <c r="D585" s="25">
        <v>237692.86308347731</v>
      </c>
    </row>
    <row r="586" spans="1:4" ht="26.25" x14ac:dyDescent="0.25">
      <c r="A586" s="22" t="s">
        <v>16</v>
      </c>
      <c r="B586" s="30" t="s">
        <v>795</v>
      </c>
      <c r="C586" s="27" t="s">
        <v>139</v>
      </c>
      <c r="D586" s="25">
        <v>-182150.37222361763</v>
      </c>
    </row>
    <row r="587" spans="1:4" ht="26.25" x14ac:dyDescent="0.25">
      <c r="A587" s="22" t="s">
        <v>16</v>
      </c>
      <c r="B587" s="30" t="s">
        <v>796</v>
      </c>
      <c r="C587" s="27" t="s">
        <v>149</v>
      </c>
      <c r="D587" s="25">
        <v>0</v>
      </c>
    </row>
    <row r="588" spans="1:4" x14ac:dyDescent="0.25">
      <c r="A588" s="22" t="s">
        <v>16</v>
      </c>
      <c r="B588" s="30" t="s">
        <v>797</v>
      </c>
      <c r="C588" s="27" t="s">
        <v>153</v>
      </c>
      <c r="D588" s="25">
        <v>47381.066077545933</v>
      </c>
    </row>
    <row r="589" spans="1:4" x14ac:dyDescent="0.25">
      <c r="A589" s="22" t="s">
        <v>16</v>
      </c>
      <c r="B589" s="30" t="s">
        <v>798</v>
      </c>
      <c r="C589" s="27" t="s">
        <v>645</v>
      </c>
      <c r="D589" s="25">
        <v>590783.89174046507</v>
      </c>
    </row>
    <row r="590" spans="1:4" x14ac:dyDescent="0.25">
      <c r="A590" s="22" t="s">
        <v>16</v>
      </c>
      <c r="B590" s="30" t="s">
        <v>799</v>
      </c>
      <c r="C590" s="27" t="s">
        <v>153</v>
      </c>
      <c r="D590" s="25">
        <v>0</v>
      </c>
    </row>
    <row r="591" spans="1:4" x14ac:dyDescent="0.25">
      <c r="A591" s="22" t="s">
        <v>16</v>
      </c>
      <c r="B591" s="30" t="s">
        <v>800</v>
      </c>
      <c r="C591" s="27" t="s">
        <v>267</v>
      </c>
      <c r="D591" s="25">
        <v>45558.898367534013</v>
      </c>
    </row>
    <row r="592" spans="1:4" x14ac:dyDescent="0.25">
      <c r="A592" s="22" t="s">
        <v>16</v>
      </c>
      <c r="B592" s="30" t="s">
        <v>801</v>
      </c>
      <c r="C592" s="27" t="s">
        <v>267</v>
      </c>
      <c r="D592" s="25">
        <v>0</v>
      </c>
    </row>
    <row r="593" spans="1:4" x14ac:dyDescent="0.25">
      <c r="A593" s="22" t="s">
        <v>16</v>
      </c>
      <c r="B593" s="30" t="s">
        <v>802</v>
      </c>
      <c r="C593" s="27" t="s">
        <v>139</v>
      </c>
      <c r="D593" s="25">
        <v>-435988.68110581767</v>
      </c>
    </row>
    <row r="594" spans="1:4" x14ac:dyDescent="0.25">
      <c r="A594" s="22" t="s">
        <v>16</v>
      </c>
      <c r="B594" s="30" t="s">
        <v>803</v>
      </c>
      <c r="C594" s="27" t="s">
        <v>139</v>
      </c>
      <c r="D594" s="25">
        <v>0</v>
      </c>
    </row>
    <row r="595" spans="1:4" x14ac:dyDescent="0.25">
      <c r="A595" s="22" t="s">
        <v>16</v>
      </c>
      <c r="B595" s="30" t="s">
        <v>804</v>
      </c>
      <c r="C595" s="27" t="s">
        <v>275</v>
      </c>
      <c r="D595" s="25">
        <v>0</v>
      </c>
    </row>
    <row r="596" spans="1:4" x14ac:dyDescent="0.25">
      <c r="A596" s="22" t="s">
        <v>16</v>
      </c>
      <c r="B596" s="30" t="s">
        <v>805</v>
      </c>
      <c r="C596" s="27" t="s">
        <v>14</v>
      </c>
      <c r="D596" s="25">
        <v>-1940004.0119345929</v>
      </c>
    </row>
    <row r="597" spans="1:4" x14ac:dyDescent="0.25">
      <c r="A597" s="22" t="s">
        <v>16</v>
      </c>
      <c r="B597" s="30" t="s">
        <v>806</v>
      </c>
      <c r="C597" s="27" t="s">
        <v>139</v>
      </c>
      <c r="D597" s="25">
        <v>0</v>
      </c>
    </row>
    <row r="598" spans="1:4" x14ac:dyDescent="0.25">
      <c r="A598" s="22" t="s">
        <v>16</v>
      </c>
      <c r="B598" s="30" t="s">
        <v>807</v>
      </c>
      <c r="C598" s="27" t="s">
        <v>275</v>
      </c>
      <c r="D598" s="25">
        <v>0</v>
      </c>
    </row>
    <row r="599" spans="1:4" x14ac:dyDescent="0.25">
      <c r="A599" s="22" t="s">
        <v>16</v>
      </c>
      <c r="B599" s="30" t="s">
        <v>808</v>
      </c>
      <c r="C599" s="27" t="s">
        <v>139</v>
      </c>
      <c r="D599" s="25">
        <v>-2293971.3208377417</v>
      </c>
    </row>
    <row r="600" spans="1:4" x14ac:dyDescent="0.25">
      <c r="A600" s="22" t="s">
        <v>16</v>
      </c>
      <c r="B600" s="30" t="s">
        <v>809</v>
      </c>
      <c r="C600" s="27" t="s">
        <v>139</v>
      </c>
      <c r="D600" s="25">
        <v>-41049.331525963767</v>
      </c>
    </row>
    <row r="601" spans="1:4" ht="26.25" x14ac:dyDescent="0.25">
      <c r="A601" s="22" t="s">
        <v>16</v>
      </c>
      <c r="B601" s="30" t="s">
        <v>810</v>
      </c>
      <c r="C601" s="27" t="s">
        <v>139</v>
      </c>
      <c r="D601" s="25">
        <v>0</v>
      </c>
    </row>
    <row r="602" spans="1:4" x14ac:dyDescent="0.25">
      <c r="A602" s="22" t="s">
        <v>16</v>
      </c>
      <c r="B602" s="30" t="s">
        <v>811</v>
      </c>
      <c r="C602" s="27" t="s">
        <v>278</v>
      </c>
      <c r="D602" s="25">
        <v>0</v>
      </c>
    </row>
    <row r="603" spans="1:4" x14ac:dyDescent="0.25">
      <c r="A603" s="22" t="s">
        <v>16</v>
      </c>
      <c r="B603" s="30" t="s">
        <v>812</v>
      </c>
      <c r="C603" s="27" t="s">
        <v>275</v>
      </c>
      <c r="D603" s="25">
        <v>0</v>
      </c>
    </row>
    <row r="604" spans="1:4" x14ac:dyDescent="0.25">
      <c r="A604" s="22" t="s">
        <v>16</v>
      </c>
      <c r="B604" s="30" t="s">
        <v>813</v>
      </c>
      <c r="C604" s="27" t="s">
        <v>275</v>
      </c>
      <c r="D604" s="25">
        <v>625.75024498713151</v>
      </c>
    </row>
    <row r="605" spans="1:4" x14ac:dyDescent="0.25">
      <c r="A605" s="22" t="s">
        <v>16</v>
      </c>
      <c r="B605" s="30" t="s">
        <v>814</v>
      </c>
      <c r="C605" s="27" t="s">
        <v>432</v>
      </c>
      <c r="D605" s="25">
        <v>0</v>
      </c>
    </row>
    <row r="606" spans="1:4" x14ac:dyDescent="0.25">
      <c r="A606" s="22" t="s">
        <v>16</v>
      </c>
      <c r="B606" s="30" t="s">
        <v>815</v>
      </c>
      <c r="C606" s="27" t="s">
        <v>275</v>
      </c>
      <c r="D606" s="25">
        <v>-74099.747633326944</v>
      </c>
    </row>
    <row r="607" spans="1:4" x14ac:dyDescent="0.25">
      <c r="A607" s="22" t="s">
        <v>16</v>
      </c>
      <c r="B607" s="30" t="s">
        <v>816</v>
      </c>
      <c r="C607" s="27" t="s">
        <v>139</v>
      </c>
      <c r="D607" s="25">
        <v>-1769442.7074786546</v>
      </c>
    </row>
    <row r="608" spans="1:4" x14ac:dyDescent="0.25">
      <c r="A608" s="22" t="s">
        <v>16</v>
      </c>
      <c r="B608" s="30" t="s">
        <v>817</v>
      </c>
      <c r="C608" s="27" t="s">
        <v>139</v>
      </c>
      <c r="D608" s="25">
        <v>-101284.61579610984</v>
      </c>
    </row>
    <row r="609" spans="1:4" x14ac:dyDescent="0.25">
      <c r="A609" s="22" t="s">
        <v>16</v>
      </c>
      <c r="B609" s="30" t="s">
        <v>818</v>
      </c>
      <c r="C609" s="27" t="s">
        <v>267</v>
      </c>
      <c r="D609" s="25">
        <v>123526.345393683</v>
      </c>
    </row>
    <row r="610" spans="1:4" x14ac:dyDescent="0.25">
      <c r="A610" s="22" t="s">
        <v>16</v>
      </c>
      <c r="B610" s="30" t="s">
        <v>819</v>
      </c>
      <c r="C610" s="27" t="s">
        <v>139</v>
      </c>
      <c r="D610" s="25">
        <v>0</v>
      </c>
    </row>
    <row r="611" spans="1:4" x14ac:dyDescent="0.25">
      <c r="A611" s="22" t="s">
        <v>16</v>
      </c>
      <c r="B611" s="30" t="s">
        <v>820</v>
      </c>
      <c r="C611" s="27" t="s">
        <v>139</v>
      </c>
      <c r="D611" s="25">
        <v>24849.960641888658</v>
      </c>
    </row>
    <row r="612" spans="1:4" x14ac:dyDescent="0.25">
      <c r="A612" s="22" t="s">
        <v>16</v>
      </c>
      <c r="B612" s="30" t="s">
        <v>821</v>
      </c>
      <c r="C612" s="27"/>
      <c r="D612" s="25"/>
    </row>
    <row r="613" spans="1:4" x14ac:dyDescent="0.25">
      <c r="A613" s="22" t="s">
        <v>16</v>
      </c>
      <c r="B613" s="37" t="s">
        <v>822</v>
      </c>
      <c r="C613" s="27" t="s">
        <v>275</v>
      </c>
      <c r="D613" s="25">
        <v>-385138.32867872715</v>
      </c>
    </row>
    <row r="614" spans="1:4" x14ac:dyDescent="0.25">
      <c r="A614" s="22" t="s">
        <v>823</v>
      </c>
      <c r="B614" s="38" t="s">
        <v>824</v>
      </c>
      <c r="C614" s="24" t="s">
        <v>16</v>
      </c>
      <c r="D614" s="32">
        <v>-385138.32867872715</v>
      </c>
    </row>
    <row r="615" spans="1:4" x14ac:dyDescent="0.25">
      <c r="A615" s="22" t="s">
        <v>16</v>
      </c>
      <c r="B615" s="30" t="s">
        <v>825</v>
      </c>
      <c r="C615" s="27" t="s">
        <v>267</v>
      </c>
      <c r="D615" s="25">
        <v>0</v>
      </c>
    </row>
    <row r="616" spans="1:4" x14ac:dyDescent="0.25">
      <c r="A616" s="22" t="s">
        <v>16</v>
      </c>
      <c r="B616" s="30" t="s">
        <v>826</v>
      </c>
      <c r="C616" s="27" t="s">
        <v>275</v>
      </c>
      <c r="D616" s="25">
        <v>-1880112.9504478797</v>
      </c>
    </row>
    <row r="617" spans="1:4" x14ac:dyDescent="0.25">
      <c r="A617" s="22" t="s">
        <v>16</v>
      </c>
      <c r="B617" s="30" t="s">
        <v>827</v>
      </c>
      <c r="C617" s="27" t="s">
        <v>275</v>
      </c>
      <c r="D617" s="25">
        <v>-69430.487304937051</v>
      </c>
    </row>
    <row r="618" spans="1:4" x14ac:dyDescent="0.25">
      <c r="A618" s="22" t="s">
        <v>16</v>
      </c>
      <c r="B618" s="30" t="s">
        <v>828</v>
      </c>
      <c r="C618" s="27" t="s">
        <v>275</v>
      </c>
      <c r="D618" s="25">
        <v>72059.235495801258</v>
      </c>
    </row>
    <row r="619" spans="1:4" x14ac:dyDescent="0.25">
      <c r="A619" s="22" t="s">
        <v>16</v>
      </c>
      <c r="B619" s="30" t="s">
        <v>829</v>
      </c>
      <c r="C619" s="27" t="s">
        <v>275</v>
      </c>
      <c r="D619" s="25">
        <v>-100408.09297697803</v>
      </c>
    </row>
    <row r="620" spans="1:4" x14ac:dyDescent="0.25">
      <c r="A620" s="22" t="s">
        <v>16</v>
      </c>
      <c r="B620" s="30" t="s">
        <v>830</v>
      </c>
      <c r="C620" s="27" t="s">
        <v>275</v>
      </c>
      <c r="D620" s="25">
        <v>1937132.0273996221</v>
      </c>
    </row>
    <row r="621" spans="1:4" x14ac:dyDescent="0.25">
      <c r="A621" s="22" t="s">
        <v>16</v>
      </c>
      <c r="B621" s="30" t="s">
        <v>831</v>
      </c>
      <c r="C621" s="27" t="s">
        <v>275</v>
      </c>
      <c r="D621" s="25">
        <v>21259.794054501734</v>
      </c>
    </row>
    <row r="622" spans="1:4" x14ac:dyDescent="0.25">
      <c r="A622" s="22" t="s">
        <v>16</v>
      </c>
      <c r="B622" s="30" t="s">
        <v>832</v>
      </c>
      <c r="C622" s="27" t="s">
        <v>275</v>
      </c>
      <c r="D622" s="25">
        <v>2011.5678249988507</v>
      </c>
    </row>
    <row r="623" spans="1:4" x14ac:dyDescent="0.25">
      <c r="A623" s="22" t="s">
        <v>16</v>
      </c>
      <c r="B623" s="30" t="s">
        <v>833</v>
      </c>
      <c r="C623" s="27" t="s">
        <v>139</v>
      </c>
      <c r="D623" s="25">
        <v>179.83063248641815</v>
      </c>
    </row>
    <row r="624" spans="1:4" x14ac:dyDescent="0.25">
      <c r="A624" s="22" t="s">
        <v>16</v>
      </c>
      <c r="B624" s="30" t="s">
        <v>834</v>
      </c>
      <c r="C624" s="27" t="s">
        <v>275</v>
      </c>
      <c r="D624" s="25">
        <v>634663.83369967155</v>
      </c>
    </row>
    <row r="625" spans="1:4" x14ac:dyDescent="0.25">
      <c r="A625" s="22" t="s">
        <v>16</v>
      </c>
      <c r="B625" s="30" t="s">
        <v>835</v>
      </c>
      <c r="C625" s="27" t="s">
        <v>275</v>
      </c>
      <c r="D625" s="25">
        <v>2306.3483954329722</v>
      </c>
    </row>
    <row r="626" spans="1:4" x14ac:dyDescent="0.25">
      <c r="A626" s="22" t="s">
        <v>16</v>
      </c>
      <c r="B626" s="30" t="s">
        <v>836</v>
      </c>
      <c r="C626" s="27" t="s">
        <v>275</v>
      </c>
      <c r="D626" s="25">
        <v>0</v>
      </c>
    </row>
    <row r="627" spans="1:4" x14ac:dyDescent="0.25">
      <c r="A627" s="22" t="s">
        <v>16</v>
      </c>
      <c r="B627" s="30" t="s">
        <v>837</v>
      </c>
      <c r="C627" s="27" t="s">
        <v>139</v>
      </c>
      <c r="D627" s="25">
        <v>13775.339021592892</v>
      </c>
    </row>
    <row r="628" spans="1:4" x14ac:dyDescent="0.25">
      <c r="A628" s="22" t="s">
        <v>16</v>
      </c>
      <c r="B628" s="30" t="s">
        <v>838</v>
      </c>
      <c r="C628" s="27" t="s">
        <v>275</v>
      </c>
      <c r="D628" s="25">
        <v>0</v>
      </c>
    </row>
    <row r="629" spans="1:4" ht="26.25" x14ac:dyDescent="0.25">
      <c r="A629" s="22" t="s">
        <v>16</v>
      </c>
      <c r="B629" s="30" t="s">
        <v>839</v>
      </c>
      <c r="C629" s="27" t="s">
        <v>275</v>
      </c>
      <c r="D629" s="25">
        <v>0</v>
      </c>
    </row>
    <row r="630" spans="1:4" x14ac:dyDescent="0.25">
      <c r="A630" s="22" t="s">
        <v>16</v>
      </c>
      <c r="B630" s="30" t="s">
        <v>840</v>
      </c>
      <c r="C630" s="27" t="s">
        <v>275</v>
      </c>
      <c r="D630" s="25">
        <v>0</v>
      </c>
    </row>
    <row r="631" spans="1:4" x14ac:dyDescent="0.25">
      <c r="A631" s="22" t="s">
        <v>16</v>
      </c>
      <c r="B631" s="30" t="s">
        <v>841</v>
      </c>
      <c r="C631" s="27" t="s">
        <v>267</v>
      </c>
      <c r="D631" s="25">
        <v>0</v>
      </c>
    </row>
    <row r="632" spans="1:4" x14ac:dyDescent="0.25">
      <c r="A632" s="22" t="s">
        <v>16</v>
      </c>
      <c r="B632" s="30" t="s">
        <v>842</v>
      </c>
      <c r="C632" s="27" t="s">
        <v>149</v>
      </c>
      <c r="D632" s="25">
        <v>-213.04737625042048</v>
      </c>
    </row>
    <row r="633" spans="1:4" x14ac:dyDescent="0.25">
      <c r="A633" s="22" t="s">
        <v>16</v>
      </c>
      <c r="B633" s="30" t="s">
        <v>843</v>
      </c>
      <c r="C633" s="27" t="s">
        <v>275</v>
      </c>
      <c r="D633" s="25">
        <v>-1.6341646323780878E-4</v>
      </c>
    </row>
    <row r="634" spans="1:4" x14ac:dyDescent="0.25">
      <c r="A634" s="22" t="s">
        <v>16</v>
      </c>
      <c r="B634" s="30" t="s">
        <v>844</v>
      </c>
      <c r="C634" s="27" t="s">
        <v>275</v>
      </c>
      <c r="D634" s="25">
        <v>27297.768983166661</v>
      </c>
    </row>
    <row r="635" spans="1:4" ht="26.25" x14ac:dyDescent="0.25">
      <c r="A635" s="22" t="s">
        <v>16</v>
      </c>
      <c r="B635" s="30" t="s">
        <v>845</v>
      </c>
      <c r="C635" s="27" t="s">
        <v>275</v>
      </c>
      <c r="D635" s="25">
        <v>-57107.919437054436</v>
      </c>
    </row>
    <row r="636" spans="1:4" x14ac:dyDescent="0.25">
      <c r="A636" s="22" t="s">
        <v>16</v>
      </c>
      <c r="B636" s="30" t="s">
        <v>846</v>
      </c>
      <c r="C636" s="27" t="s">
        <v>139</v>
      </c>
      <c r="D636" s="25">
        <v>154474.80877297412</v>
      </c>
    </row>
    <row r="637" spans="1:4" x14ac:dyDescent="0.25">
      <c r="A637" s="22" t="s">
        <v>16</v>
      </c>
      <c r="B637" s="30" t="s">
        <v>847</v>
      </c>
      <c r="C637" s="27" t="s">
        <v>275</v>
      </c>
      <c r="D637" s="25">
        <v>393767.69992951059</v>
      </c>
    </row>
    <row r="638" spans="1:4" x14ac:dyDescent="0.25">
      <c r="A638" s="22" t="s">
        <v>16</v>
      </c>
      <c r="B638" s="30" t="s">
        <v>848</v>
      </c>
      <c r="C638" s="27" t="s">
        <v>139</v>
      </c>
      <c r="D638" s="25">
        <v>0</v>
      </c>
    </row>
    <row r="639" spans="1:4" x14ac:dyDescent="0.25">
      <c r="A639" s="22" t="s">
        <v>16</v>
      </c>
      <c r="B639" s="30" t="s">
        <v>849</v>
      </c>
      <c r="C639" s="27" t="s">
        <v>139</v>
      </c>
      <c r="D639" s="25">
        <v>0</v>
      </c>
    </row>
    <row r="640" spans="1:4" x14ac:dyDescent="0.25">
      <c r="A640" s="22" t="s">
        <v>16</v>
      </c>
      <c r="B640" s="30" t="s">
        <v>850</v>
      </c>
      <c r="C640" s="27" t="s">
        <v>363</v>
      </c>
      <c r="D640" s="25">
        <v>-3.8873464654898271E-4</v>
      </c>
    </row>
    <row r="641" spans="1:4" ht="26.25" x14ac:dyDescent="0.25">
      <c r="A641" s="22" t="s">
        <v>16</v>
      </c>
      <c r="B641" s="30" t="s">
        <v>851</v>
      </c>
      <c r="C641" s="27" t="s">
        <v>275</v>
      </c>
      <c r="D641" s="25">
        <v>0</v>
      </c>
    </row>
    <row r="642" spans="1:4" ht="26.25" x14ac:dyDescent="0.25">
      <c r="A642" s="22" t="s">
        <v>16</v>
      </c>
      <c r="B642" s="30" t="s">
        <v>852</v>
      </c>
      <c r="C642" s="27" t="s">
        <v>275</v>
      </c>
      <c r="D642" s="25">
        <v>-300207.04432966659</v>
      </c>
    </row>
    <row r="643" spans="1:4" ht="26.25" x14ac:dyDescent="0.25">
      <c r="A643" s="22" t="s">
        <v>16</v>
      </c>
      <c r="B643" s="30" t="s">
        <v>853</v>
      </c>
      <c r="C643" s="27" t="s">
        <v>275</v>
      </c>
      <c r="D643" s="25">
        <v>0</v>
      </c>
    </row>
    <row r="644" spans="1:4" ht="26.25" x14ac:dyDescent="0.25">
      <c r="A644" s="22" t="s">
        <v>16</v>
      </c>
      <c r="B644" s="30" t="s">
        <v>854</v>
      </c>
      <c r="C644" s="27" t="s">
        <v>275</v>
      </c>
      <c r="D644" s="25">
        <v>0</v>
      </c>
    </row>
    <row r="645" spans="1:4" ht="26.25" x14ac:dyDescent="0.25">
      <c r="A645" s="22" t="s">
        <v>16</v>
      </c>
      <c r="B645" s="30" t="s">
        <v>855</v>
      </c>
      <c r="C645" s="27" t="s">
        <v>275</v>
      </c>
      <c r="D645" s="25">
        <v>0</v>
      </c>
    </row>
    <row r="646" spans="1:4" x14ac:dyDescent="0.25">
      <c r="A646" s="22" t="s">
        <v>16</v>
      </c>
      <c r="B646" s="30" t="s">
        <v>856</v>
      </c>
      <c r="C646" s="27" t="s">
        <v>149</v>
      </c>
      <c r="D646" s="25">
        <v>-3.6649289540946484E-6</v>
      </c>
    </row>
    <row r="647" spans="1:4" x14ac:dyDescent="0.25">
      <c r="A647" s="22" t="s">
        <v>16</v>
      </c>
      <c r="B647" s="30" t="s">
        <v>857</v>
      </c>
      <c r="C647" s="27" t="s">
        <v>275</v>
      </c>
      <c r="D647" s="25">
        <v>0</v>
      </c>
    </row>
    <row r="648" spans="1:4" x14ac:dyDescent="0.25">
      <c r="A648" s="22" t="s">
        <v>16</v>
      </c>
      <c r="B648" s="30" t="s">
        <v>858</v>
      </c>
      <c r="C648" s="27" t="s">
        <v>275</v>
      </c>
      <c r="D648" s="25">
        <v>0</v>
      </c>
    </row>
    <row r="649" spans="1:4" ht="26.25" x14ac:dyDescent="0.25">
      <c r="A649" s="22" t="s">
        <v>859</v>
      </c>
      <c r="B649" s="31" t="s">
        <v>860</v>
      </c>
      <c r="C649" s="24" t="s">
        <v>16</v>
      </c>
      <c r="D649" s="32">
        <v>-4958332.1688886695</v>
      </c>
    </row>
    <row r="650" spans="1:4" x14ac:dyDescent="0.25">
      <c r="A650" s="22" t="s">
        <v>861</v>
      </c>
      <c r="B650" s="33" t="s">
        <v>862</v>
      </c>
      <c r="C650" s="24" t="s">
        <v>16</v>
      </c>
      <c r="D650" s="32">
        <v>-15151828.891628202</v>
      </c>
    </row>
    <row r="651" spans="1:4" x14ac:dyDescent="0.25">
      <c r="A651" s="22" t="s">
        <v>16</v>
      </c>
      <c r="B651" s="28" t="s">
        <v>863</v>
      </c>
      <c r="C651" s="27"/>
      <c r="D651" s="25"/>
    </row>
    <row r="652" spans="1:4" x14ac:dyDescent="0.25">
      <c r="A652" s="22" t="s">
        <v>16</v>
      </c>
      <c r="B652" s="29" t="s">
        <v>864</v>
      </c>
      <c r="C652" s="27" t="s">
        <v>275</v>
      </c>
      <c r="D652" s="25">
        <v>0</v>
      </c>
    </row>
    <row r="653" spans="1:4" ht="26.25" x14ac:dyDescent="0.25">
      <c r="A653" s="22" t="s">
        <v>16</v>
      </c>
      <c r="B653" s="29" t="s">
        <v>865</v>
      </c>
      <c r="C653" s="27" t="s">
        <v>275</v>
      </c>
      <c r="D653" s="25">
        <v>-2574.719368911346</v>
      </c>
    </row>
    <row r="654" spans="1:4" x14ac:dyDescent="0.25">
      <c r="A654" s="22" t="s">
        <v>16</v>
      </c>
      <c r="B654" s="29" t="s">
        <v>866</v>
      </c>
      <c r="C654" s="27" t="s">
        <v>275</v>
      </c>
      <c r="D654" s="25">
        <v>4270.7253209853898</v>
      </c>
    </row>
    <row r="655" spans="1:4" x14ac:dyDescent="0.25">
      <c r="A655" s="22" t="s">
        <v>16</v>
      </c>
      <c r="B655" s="29" t="s">
        <v>867</v>
      </c>
      <c r="C655" s="27" t="s">
        <v>153</v>
      </c>
      <c r="D655" s="25">
        <v>649.55315474795771</v>
      </c>
    </row>
    <row r="656" spans="1:4" x14ac:dyDescent="0.25">
      <c r="A656" s="22" t="s">
        <v>16</v>
      </c>
      <c r="B656" s="29" t="s">
        <v>868</v>
      </c>
      <c r="C656" s="27" t="s">
        <v>275</v>
      </c>
      <c r="D656" s="25">
        <v>-91.740118083172632</v>
      </c>
    </row>
    <row r="657" spans="1:4" x14ac:dyDescent="0.25">
      <c r="A657" s="22" t="s">
        <v>16</v>
      </c>
      <c r="B657" s="29" t="s">
        <v>869</v>
      </c>
      <c r="C657" s="27" t="s">
        <v>275</v>
      </c>
      <c r="D657" s="25">
        <v>0</v>
      </c>
    </row>
    <row r="658" spans="1:4" x14ac:dyDescent="0.25">
      <c r="A658" s="22" t="s">
        <v>16</v>
      </c>
      <c r="B658" s="29" t="s">
        <v>870</v>
      </c>
      <c r="C658" s="27" t="s">
        <v>275</v>
      </c>
      <c r="D658" s="25">
        <v>-320.1145057309505</v>
      </c>
    </row>
    <row r="659" spans="1:4" x14ac:dyDescent="0.25">
      <c r="A659" s="22" t="s">
        <v>16</v>
      </c>
      <c r="B659" s="29" t="s">
        <v>871</v>
      </c>
      <c r="C659" s="27" t="s">
        <v>275</v>
      </c>
      <c r="D659" s="25">
        <v>0</v>
      </c>
    </row>
    <row r="660" spans="1:4" x14ac:dyDescent="0.25">
      <c r="A660" s="22" t="s">
        <v>16</v>
      </c>
      <c r="B660" s="29" t="s">
        <v>872</v>
      </c>
      <c r="C660" s="27" t="s">
        <v>275</v>
      </c>
      <c r="D660" s="25">
        <v>0</v>
      </c>
    </row>
    <row r="661" spans="1:4" x14ac:dyDescent="0.25">
      <c r="A661" s="22" t="s">
        <v>16</v>
      </c>
      <c r="B661" s="29" t="s">
        <v>873</v>
      </c>
      <c r="C661" s="27" t="s">
        <v>275</v>
      </c>
      <c r="D661" s="25">
        <v>-21073.261102568289</v>
      </c>
    </row>
    <row r="662" spans="1:4" x14ac:dyDescent="0.25">
      <c r="A662" s="22" t="s">
        <v>16</v>
      </c>
      <c r="B662" s="29" t="s">
        <v>874</v>
      </c>
      <c r="C662" s="27" t="s">
        <v>275</v>
      </c>
      <c r="D662" s="25">
        <v>3.601964233811056</v>
      </c>
    </row>
    <row r="663" spans="1:4" x14ac:dyDescent="0.25">
      <c r="A663" s="22" t="s">
        <v>16</v>
      </c>
      <c r="B663" s="29" t="s">
        <v>875</v>
      </c>
      <c r="C663" s="27" t="s">
        <v>149</v>
      </c>
      <c r="D663" s="25">
        <v>0</v>
      </c>
    </row>
    <row r="664" spans="1:4" x14ac:dyDescent="0.25">
      <c r="A664" s="22" t="s">
        <v>16</v>
      </c>
      <c r="B664" s="29" t="s">
        <v>876</v>
      </c>
      <c r="C664" s="27" t="s">
        <v>275</v>
      </c>
      <c r="D664" s="25">
        <v>0</v>
      </c>
    </row>
    <row r="665" spans="1:4" x14ac:dyDescent="0.25">
      <c r="A665" s="22" t="s">
        <v>16</v>
      </c>
      <c r="B665" s="29" t="s">
        <v>877</v>
      </c>
      <c r="C665" s="27" t="s">
        <v>149</v>
      </c>
      <c r="D665" s="25">
        <v>185.68385741854507</v>
      </c>
    </row>
    <row r="666" spans="1:4" x14ac:dyDescent="0.25">
      <c r="A666" s="22" t="s">
        <v>16</v>
      </c>
      <c r="B666" s="29" t="s">
        <v>878</v>
      </c>
      <c r="C666" s="27" t="s">
        <v>275</v>
      </c>
      <c r="D666" s="25">
        <v>0</v>
      </c>
    </row>
    <row r="667" spans="1:4" x14ac:dyDescent="0.25">
      <c r="A667" s="22" t="s">
        <v>16</v>
      </c>
      <c r="B667" s="29" t="s">
        <v>879</v>
      </c>
      <c r="C667" s="27" t="s">
        <v>275</v>
      </c>
      <c r="D667" s="25">
        <v>0</v>
      </c>
    </row>
    <row r="668" spans="1:4" x14ac:dyDescent="0.25">
      <c r="A668" s="22" t="s">
        <v>16</v>
      </c>
      <c r="B668" s="29" t="s">
        <v>880</v>
      </c>
      <c r="C668" s="27" t="s">
        <v>275</v>
      </c>
      <c r="D668" s="25">
        <v>0</v>
      </c>
    </row>
    <row r="669" spans="1:4" x14ac:dyDescent="0.25">
      <c r="A669" s="22" t="s">
        <v>16</v>
      </c>
      <c r="B669" s="29" t="s">
        <v>881</v>
      </c>
      <c r="C669" s="27" t="s">
        <v>275</v>
      </c>
      <c r="D669" s="25">
        <v>0</v>
      </c>
    </row>
    <row r="670" spans="1:4" ht="26.25" x14ac:dyDescent="0.25">
      <c r="A670" s="22" t="s">
        <v>16</v>
      </c>
      <c r="B670" s="29" t="s">
        <v>882</v>
      </c>
      <c r="C670" s="27" t="s">
        <v>149</v>
      </c>
      <c r="D670" s="25">
        <v>-185.68385741854507</v>
      </c>
    </row>
    <row r="671" spans="1:4" x14ac:dyDescent="0.25">
      <c r="A671" s="22" t="s">
        <v>16</v>
      </c>
      <c r="B671" s="29" t="s">
        <v>883</v>
      </c>
      <c r="C671" s="27" t="s">
        <v>275</v>
      </c>
      <c r="D671" s="25">
        <v>0</v>
      </c>
    </row>
    <row r="672" spans="1:4" x14ac:dyDescent="0.25">
      <c r="A672" s="22" t="s">
        <v>16</v>
      </c>
      <c r="B672" s="29" t="s">
        <v>884</v>
      </c>
      <c r="C672" s="27" t="s">
        <v>275</v>
      </c>
      <c r="D672" s="25">
        <v>0</v>
      </c>
    </row>
    <row r="673" spans="1:4" ht="26.25" x14ac:dyDescent="0.25">
      <c r="A673" s="22" t="s">
        <v>885</v>
      </c>
      <c r="B673" s="33" t="s">
        <v>886</v>
      </c>
      <c r="C673" s="24" t="s">
        <v>16</v>
      </c>
      <c r="D673" s="32">
        <v>-19135.954655326506</v>
      </c>
    </row>
    <row r="674" spans="1:4" x14ac:dyDescent="0.25">
      <c r="A674" s="22" t="s">
        <v>887</v>
      </c>
      <c r="B674" s="34" t="s">
        <v>888</v>
      </c>
      <c r="C674" s="24" t="s">
        <v>16</v>
      </c>
      <c r="D674" s="32">
        <v>-15170964.846283529</v>
      </c>
    </row>
    <row r="675" spans="1:4" x14ac:dyDescent="0.25">
      <c r="A675" s="22" t="s">
        <v>889</v>
      </c>
      <c r="B675" s="35" t="s">
        <v>890</v>
      </c>
      <c r="C675" s="24" t="s">
        <v>16</v>
      </c>
      <c r="D675" s="32">
        <v>-15170964.846283529</v>
      </c>
    </row>
    <row r="676" spans="1:4" x14ac:dyDescent="0.25">
      <c r="D676" s="44"/>
    </row>
  </sheetData>
  <pageMargins left="0.75" right="0.75" top="0.75" bottom="0.75" header="0.5" footer="0.5"/>
  <pageSetup scale="55" pageOrder="overThenDown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54"/>
  <sheetViews>
    <sheetView tabSelected="1" workbookViewId="0">
      <selection activeCell="A76" sqref="A76"/>
    </sheetView>
  </sheetViews>
  <sheetFormatPr defaultColWidth="11.42578125" defaultRowHeight="15" x14ac:dyDescent="0.25"/>
  <cols>
    <col min="1" max="1" width="48.28515625" customWidth="1"/>
    <col min="2" max="2" width="48.140625" customWidth="1"/>
    <col min="3" max="3" width="22" customWidth="1"/>
    <col min="4" max="4" width="22.7109375" customWidth="1"/>
    <col min="5" max="5" width="22.7109375" style="20" customWidth="1"/>
    <col min="7" max="7" width="53.140625" customWidth="1"/>
    <col min="8" max="8" width="16.42578125" customWidth="1"/>
  </cols>
  <sheetData>
    <row r="2" spans="1:9" x14ac:dyDescent="0.25">
      <c r="A2" s="54" t="s">
        <v>913</v>
      </c>
      <c r="B2" s="52" t="s">
        <v>909</v>
      </c>
      <c r="C2" s="52"/>
      <c r="D2" s="52"/>
      <c r="G2" s="53" t="s">
        <v>910</v>
      </c>
      <c r="H2" s="53"/>
      <c r="I2" s="53"/>
    </row>
    <row r="3" spans="1:9" ht="26.25" x14ac:dyDescent="0.25">
      <c r="A3" s="55"/>
      <c r="B3" s="30" t="s">
        <v>114</v>
      </c>
      <c r="C3" s="27" t="s">
        <v>115</v>
      </c>
      <c r="D3" s="25">
        <v>47143771.350977331</v>
      </c>
      <c r="E3" s="25"/>
      <c r="G3" s="29" t="s">
        <v>383</v>
      </c>
      <c r="H3" s="27" t="s">
        <v>122</v>
      </c>
      <c r="I3" s="25">
        <v>4159.3905229658121</v>
      </c>
    </row>
    <row r="4" spans="1:9" ht="26.25" x14ac:dyDescent="0.25">
      <c r="A4" s="55"/>
      <c r="B4" s="30" t="s">
        <v>116</v>
      </c>
      <c r="C4" s="27" t="s">
        <v>115</v>
      </c>
      <c r="D4" s="25">
        <v>-1110423.5607470663</v>
      </c>
      <c r="E4" s="25"/>
      <c r="G4" s="37" t="s">
        <v>396</v>
      </c>
      <c r="H4" s="27" t="s">
        <v>115</v>
      </c>
      <c r="I4" s="46">
        <v>5850.3750431189019</v>
      </c>
    </row>
    <row r="5" spans="1:9" x14ac:dyDescent="0.25">
      <c r="A5" s="55"/>
      <c r="B5" s="30" t="s">
        <v>117</v>
      </c>
      <c r="C5" s="27" t="s">
        <v>115</v>
      </c>
      <c r="D5" s="25">
        <v>38814152.220424406</v>
      </c>
      <c r="E5" s="25"/>
      <c r="G5" s="37" t="s">
        <v>397</v>
      </c>
      <c r="H5" s="27" t="s">
        <v>115</v>
      </c>
      <c r="I5" s="46">
        <v>71590.701607403549</v>
      </c>
    </row>
    <row r="6" spans="1:9" ht="26.25" x14ac:dyDescent="0.25">
      <c r="A6" s="55"/>
      <c r="B6" s="30" t="s">
        <v>118</v>
      </c>
      <c r="C6" s="27" t="s">
        <v>115</v>
      </c>
      <c r="D6" s="25">
        <v>-89429.36750487992</v>
      </c>
      <c r="E6" s="25"/>
      <c r="G6" s="37" t="s">
        <v>399</v>
      </c>
      <c r="H6" s="27" t="s">
        <v>122</v>
      </c>
      <c r="I6" s="25">
        <v>1015253.5125829618</v>
      </c>
    </row>
    <row r="7" spans="1:9" x14ac:dyDescent="0.25">
      <c r="A7" s="55"/>
      <c r="B7" s="30" t="s">
        <v>121</v>
      </c>
      <c r="C7" s="27" t="s">
        <v>122</v>
      </c>
      <c r="D7" s="25">
        <v>9490498.5894877128</v>
      </c>
      <c r="E7" s="25"/>
      <c r="G7" s="37" t="s">
        <v>400</v>
      </c>
      <c r="H7" s="27" t="s">
        <v>127</v>
      </c>
      <c r="I7" s="46">
        <v>158680.46958261367</v>
      </c>
    </row>
    <row r="8" spans="1:9" x14ac:dyDescent="0.25">
      <c r="A8" s="55"/>
      <c r="B8" s="30" t="s">
        <v>123</v>
      </c>
      <c r="C8" s="27" t="s">
        <v>122</v>
      </c>
      <c r="D8" s="25">
        <v>-180416.34197029323</v>
      </c>
      <c r="E8" s="25"/>
      <c r="G8" s="37" t="s">
        <v>412</v>
      </c>
      <c r="H8" s="27" t="s">
        <v>115</v>
      </c>
      <c r="I8" s="46">
        <v>2155129.6709080418</v>
      </c>
    </row>
    <row r="9" spans="1:9" ht="26.25" x14ac:dyDescent="0.25">
      <c r="B9" s="30" t="s">
        <v>126</v>
      </c>
      <c r="C9" s="27" t="s">
        <v>127</v>
      </c>
      <c r="D9" s="46">
        <v>9632205.5014824066</v>
      </c>
      <c r="E9" s="25"/>
      <c r="G9" s="37" t="s">
        <v>413</v>
      </c>
      <c r="H9" s="27" t="s">
        <v>115</v>
      </c>
      <c r="I9" s="46">
        <v>101782.17682283474</v>
      </c>
    </row>
    <row r="10" spans="1:9" x14ac:dyDescent="0.25">
      <c r="B10" s="30" t="s">
        <v>177</v>
      </c>
      <c r="C10" s="27" t="s">
        <v>178</v>
      </c>
      <c r="D10" s="25">
        <v>1903239.4418350433</v>
      </c>
      <c r="E10" s="25"/>
      <c r="G10" s="37" t="s">
        <v>419</v>
      </c>
      <c r="H10" s="27" t="s">
        <v>122</v>
      </c>
      <c r="I10" s="25">
        <v>-42.321477932571064</v>
      </c>
    </row>
    <row r="11" spans="1:9" x14ac:dyDescent="0.25">
      <c r="B11" s="30" t="s">
        <v>179</v>
      </c>
      <c r="C11" s="27" t="s">
        <v>180</v>
      </c>
      <c r="D11" s="25">
        <v>9100423.3707836997</v>
      </c>
      <c r="E11" s="25"/>
      <c r="G11" s="37" t="s">
        <v>427</v>
      </c>
      <c r="H11" s="27" t="s">
        <v>178</v>
      </c>
      <c r="I11" s="25">
        <v>36802.685723031551</v>
      </c>
    </row>
    <row r="12" spans="1:9" x14ac:dyDescent="0.25">
      <c r="B12" s="30" t="s">
        <v>181</v>
      </c>
      <c r="C12" s="27" t="s">
        <v>182</v>
      </c>
      <c r="D12" s="25">
        <v>325725.32890239323</v>
      </c>
      <c r="E12" s="25"/>
      <c r="G12" s="37" t="s">
        <v>428</v>
      </c>
      <c r="H12" s="27" t="s">
        <v>429</v>
      </c>
      <c r="I12" s="25">
        <v>1125683.3076823894</v>
      </c>
    </row>
    <row r="13" spans="1:9" ht="26.25" x14ac:dyDescent="0.25">
      <c r="B13" s="30" t="s">
        <v>183</v>
      </c>
      <c r="C13" s="27" t="s">
        <v>182</v>
      </c>
      <c r="D13" s="25">
        <v>32307456.164598845</v>
      </c>
      <c r="E13" s="25"/>
      <c r="G13" s="37" t="s">
        <v>430</v>
      </c>
      <c r="H13" s="27" t="s">
        <v>182</v>
      </c>
      <c r="I13" s="25">
        <v>5772554.5908056656</v>
      </c>
    </row>
    <row r="14" spans="1:9" x14ac:dyDescent="0.25">
      <c r="B14" s="30" t="s">
        <v>194</v>
      </c>
      <c r="C14" s="27" t="s">
        <v>115</v>
      </c>
      <c r="D14" s="25">
        <v>-21970640.619592056</v>
      </c>
      <c r="E14" s="25"/>
      <c r="G14" s="37" t="s">
        <v>433</v>
      </c>
      <c r="H14" s="27" t="s">
        <v>178</v>
      </c>
      <c r="I14" s="25">
        <v>2005.2917432916297</v>
      </c>
    </row>
    <row r="15" spans="1:9" ht="26.25" x14ac:dyDescent="0.25">
      <c r="B15" s="30" t="s">
        <v>195</v>
      </c>
      <c r="C15" s="27" t="s">
        <v>115</v>
      </c>
      <c r="D15" s="25">
        <v>-159615.31376696634</v>
      </c>
      <c r="E15" s="25"/>
      <c r="G15" s="37" t="s">
        <v>440</v>
      </c>
      <c r="H15" s="27" t="s">
        <v>180</v>
      </c>
      <c r="I15" s="25">
        <v>111970.1543767643</v>
      </c>
    </row>
    <row r="16" spans="1:9" x14ac:dyDescent="0.25">
      <c r="B16" s="30" t="s">
        <v>196</v>
      </c>
      <c r="C16" s="27" t="s">
        <v>115</v>
      </c>
      <c r="D16" s="25">
        <v>-21032839.369643573</v>
      </c>
      <c r="E16" s="25"/>
      <c r="G16" s="37" t="s">
        <v>441</v>
      </c>
      <c r="H16" s="27" t="s">
        <v>180</v>
      </c>
      <c r="I16" s="25">
        <v>175604.28568421648</v>
      </c>
    </row>
    <row r="17" spans="2:9" ht="26.25" x14ac:dyDescent="0.25">
      <c r="B17" s="30" t="s">
        <v>197</v>
      </c>
      <c r="C17" s="27" t="s">
        <v>115</v>
      </c>
      <c r="D17" s="25">
        <v>-13000.153161394814</v>
      </c>
      <c r="E17" s="25"/>
      <c r="G17" s="37" t="s">
        <v>442</v>
      </c>
      <c r="H17" s="27" t="s">
        <v>180</v>
      </c>
      <c r="I17" s="46">
        <v>143338.51180299796</v>
      </c>
    </row>
    <row r="18" spans="2:9" x14ac:dyDescent="0.25">
      <c r="B18" s="30" t="s">
        <v>200</v>
      </c>
      <c r="C18" s="27" t="s">
        <v>122</v>
      </c>
      <c r="D18" s="25">
        <v>-684057.24454669491</v>
      </c>
      <c r="E18" s="25"/>
      <c r="G18" s="37" t="s">
        <v>443</v>
      </c>
      <c r="H18" s="27" t="s">
        <v>180</v>
      </c>
      <c r="I18" s="25">
        <v>469213.15327919071</v>
      </c>
    </row>
    <row r="19" spans="2:9" ht="26.25" x14ac:dyDescent="0.25">
      <c r="B19" s="30" t="s">
        <v>201</v>
      </c>
      <c r="C19" s="27" t="s">
        <v>122</v>
      </c>
      <c r="D19" s="25">
        <v>-24550.606829927525</v>
      </c>
      <c r="E19" s="25"/>
      <c r="G19" s="39" t="s">
        <v>475</v>
      </c>
      <c r="H19" s="27" t="s">
        <v>180</v>
      </c>
      <c r="I19" s="25">
        <v>0</v>
      </c>
    </row>
    <row r="20" spans="2:9" ht="26.25" x14ac:dyDescent="0.25">
      <c r="B20" s="30" t="s">
        <v>204</v>
      </c>
      <c r="C20" s="27" t="s">
        <v>127</v>
      </c>
      <c r="D20" s="46">
        <v>-4568094.2701956583</v>
      </c>
      <c r="E20" s="25"/>
      <c r="G20" s="39" t="s">
        <v>476</v>
      </c>
      <c r="H20" s="27" t="s">
        <v>180</v>
      </c>
      <c r="I20" s="25">
        <v>40249.549787513795</v>
      </c>
    </row>
    <row r="21" spans="2:9" x14ac:dyDescent="0.25">
      <c r="B21" s="30" t="s">
        <v>246</v>
      </c>
      <c r="C21" s="27" t="s">
        <v>178</v>
      </c>
      <c r="D21" s="25">
        <v>-1260360.4112402119</v>
      </c>
      <c r="E21" s="25"/>
      <c r="G21" s="37" t="s">
        <v>482</v>
      </c>
      <c r="H21" s="27" t="s">
        <v>483</v>
      </c>
      <c r="I21" s="46">
        <v>898.05351987615563</v>
      </c>
    </row>
    <row r="22" spans="2:9" x14ac:dyDescent="0.25">
      <c r="B22" s="30" t="s">
        <v>247</v>
      </c>
      <c r="C22" s="27" t="s">
        <v>180</v>
      </c>
      <c r="D22" s="25">
        <v>-5673158.8696959596</v>
      </c>
      <c r="E22" s="25"/>
      <c r="G22" s="37" t="s">
        <v>516</v>
      </c>
      <c r="H22" s="27" t="s">
        <v>115</v>
      </c>
      <c r="I22" s="25">
        <v>1484970.592358418</v>
      </c>
    </row>
    <row r="23" spans="2:9" ht="26.25" x14ac:dyDescent="0.25">
      <c r="B23" s="30" t="s">
        <v>248</v>
      </c>
      <c r="C23" s="27" t="s">
        <v>182</v>
      </c>
      <c r="D23" s="25">
        <v>-214270.64043314644</v>
      </c>
      <c r="E23" s="25"/>
      <c r="G23" s="37" t="s">
        <v>517</v>
      </c>
      <c r="H23" s="27" t="s">
        <v>115</v>
      </c>
      <c r="I23" s="25">
        <v>-49401.483500402057</v>
      </c>
    </row>
    <row r="24" spans="2:9" x14ac:dyDescent="0.25">
      <c r="B24" s="30" t="s">
        <v>249</v>
      </c>
      <c r="C24" s="27" t="s">
        <v>182</v>
      </c>
      <c r="D24" s="25">
        <v>-22677340.336360674</v>
      </c>
      <c r="E24" s="25"/>
      <c r="G24" s="37" t="s">
        <v>518</v>
      </c>
      <c r="H24" s="27" t="s">
        <v>115</v>
      </c>
      <c r="I24" s="25">
        <v>992758.47334765235</v>
      </c>
    </row>
    <row r="25" spans="2:9" ht="26.25" x14ac:dyDescent="0.25">
      <c r="B25" s="28" t="s">
        <v>342</v>
      </c>
      <c r="C25" s="27" t="s">
        <v>180</v>
      </c>
      <c r="D25" s="25">
        <v>5003450.2184344782</v>
      </c>
      <c r="E25" s="25"/>
      <c r="G25" s="37" t="s">
        <v>519</v>
      </c>
      <c r="H25" s="27" t="s">
        <v>115</v>
      </c>
      <c r="I25" s="25">
        <v>-3320.0604421072967</v>
      </c>
    </row>
    <row r="26" spans="2:9" x14ac:dyDescent="0.25">
      <c r="G26" s="37" t="s">
        <v>523</v>
      </c>
      <c r="H26" s="27" t="s">
        <v>122</v>
      </c>
      <c r="I26" s="25">
        <v>609496.5307918801</v>
      </c>
    </row>
    <row r="27" spans="2:9" x14ac:dyDescent="0.25">
      <c r="G27" s="37" t="s">
        <v>524</v>
      </c>
      <c r="H27" s="27" t="s">
        <v>122</v>
      </c>
      <c r="I27" s="25">
        <v>-11761.850149205877</v>
      </c>
    </row>
    <row r="28" spans="2:9" ht="26.25" x14ac:dyDescent="0.25">
      <c r="G28" s="37" t="s">
        <v>528</v>
      </c>
      <c r="H28" s="27" t="s">
        <v>127</v>
      </c>
      <c r="I28" s="46">
        <v>347869.67154443654</v>
      </c>
    </row>
    <row r="29" spans="2:9" x14ac:dyDescent="0.25">
      <c r="C29" t="s">
        <v>891</v>
      </c>
      <c r="D29" s="19">
        <f>SUM(D3:D13)+SUM(D14:D24)+D25</f>
        <v>74062725.081237823</v>
      </c>
      <c r="G29" s="37" t="s">
        <v>583</v>
      </c>
      <c r="H29" s="27" t="s">
        <v>178</v>
      </c>
      <c r="I29" s="25">
        <v>17029.384400264378</v>
      </c>
    </row>
    <row r="30" spans="2:9" x14ac:dyDescent="0.25">
      <c r="C30" t="s">
        <v>893</v>
      </c>
      <c r="D30" s="19">
        <f>D9+D20</f>
        <v>5064111.2312867483</v>
      </c>
      <c r="G30" s="37" t="s">
        <v>584</v>
      </c>
      <c r="H30" s="27" t="s">
        <v>182</v>
      </c>
      <c r="I30" s="25">
        <v>965425.00367099606</v>
      </c>
    </row>
    <row r="31" spans="2:9" x14ac:dyDescent="0.25">
      <c r="C31" t="s">
        <v>892</v>
      </c>
      <c r="D31" s="19">
        <f>D29-D30</f>
        <v>68998613.849951074</v>
      </c>
      <c r="E31" s="51" t="s">
        <v>911</v>
      </c>
      <c r="G31" s="37" t="s">
        <v>585</v>
      </c>
      <c r="H31" s="27" t="s">
        <v>180</v>
      </c>
      <c r="I31" s="25">
        <v>410484.33457135007</v>
      </c>
    </row>
    <row r="32" spans="2:9" x14ac:dyDescent="0.25">
      <c r="C32" t="s">
        <v>896</v>
      </c>
      <c r="D32" s="48">
        <f>'RR 1 Customer'!G23</f>
        <v>7.7851318644110712E-2</v>
      </c>
    </row>
    <row r="34" spans="3:10" x14ac:dyDescent="0.25">
      <c r="C34" t="s">
        <v>896</v>
      </c>
      <c r="D34" s="47">
        <f>D29*D32</f>
        <v>5765880.8099506162</v>
      </c>
      <c r="H34" s="27" t="s">
        <v>894</v>
      </c>
      <c r="I34" s="19">
        <f>SUM(I3:I31)</f>
        <v>16154274.156590231</v>
      </c>
    </row>
    <row r="35" spans="3:10" x14ac:dyDescent="0.25">
      <c r="C35" t="s">
        <v>897</v>
      </c>
      <c r="D35" s="47">
        <f>D31*D32</f>
        <v>5371633.0728344917</v>
      </c>
      <c r="E35" s="51" t="s">
        <v>911</v>
      </c>
      <c r="H35" s="27" t="s">
        <v>895</v>
      </c>
      <c r="I35" s="19">
        <f>I34-(I4+I5+I7+I8+I9+I28+I17+I21)</f>
        <v>13169134.525758907</v>
      </c>
      <c r="J35" s="51" t="s">
        <v>911</v>
      </c>
    </row>
    <row r="37" spans="3:10" x14ac:dyDescent="0.25">
      <c r="C37" t="s">
        <v>898</v>
      </c>
      <c r="D37" s="49">
        <f>'RR 1 Customer'!G31</f>
        <v>1.3657800624101466</v>
      </c>
    </row>
    <row r="39" spans="3:10" x14ac:dyDescent="0.25">
      <c r="C39" t="s">
        <v>899</v>
      </c>
      <c r="D39" s="47">
        <f>D34*D37</f>
        <v>7874925.0524638193</v>
      </c>
    </row>
    <row r="40" spans="3:10" x14ac:dyDescent="0.25">
      <c r="C40" t="s">
        <v>900</v>
      </c>
      <c r="D40" s="47">
        <f>D35*D37</f>
        <v>7336469.3534602998</v>
      </c>
      <c r="E40" s="51" t="s">
        <v>911</v>
      </c>
    </row>
    <row r="43" spans="3:10" x14ac:dyDescent="0.25">
      <c r="C43" t="s">
        <v>901</v>
      </c>
      <c r="D43" s="47">
        <f>D39+I34</f>
        <v>24029199.209054049</v>
      </c>
    </row>
    <row r="44" spans="3:10" x14ac:dyDescent="0.25">
      <c r="C44" t="s">
        <v>902</v>
      </c>
      <c r="D44" s="47">
        <f>D40+I35</f>
        <v>20505603.879219208</v>
      </c>
      <c r="E44" s="51" t="s">
        <v>911</v>
      </c>
    </row>
    <row r="46" spans="3:10" x14ac:dyDescent="0.25">
      <c r="C46" t="s">
        <v>903</v>
      </c>
      <c r="D46" s="48">
        <v>0.86399999999999999</v>
      </c>
      <c r="E46" s="20" t="s">
        <v>912</v>
      </c>
    </row>
    <row r="48" spans="3:10" x14ac:dyDescent="0.25">
      <c r="C48" t="s">
        <v>904</v>
      </c>
      <c r="D48" s="47">
        <f>D43*D46</f>
        <v>20761228.116622698</v>
      </c>
    </row>
    <row r="49" spans="3:5" x14ac:dyDescent="0.25">
      <c r="C49" t="s">
        <v>905</v>
      </c>
      <c r="D49" s="47">
        <f>D44*D46</f>
        <v>17716841.751645394</v>
      </c>
      <c r="E49" s="51" t="s">
        <v>911</v>
      </c>
    </row>
    <row r="51" spans="3:5" x14ac:dyDescent="0.25">
      <c r="C51" t="s">
        <v>906</v>
      </c>
      <c r="D51" s="47">
        <f>'RR 1 Customer'!G46</f>
        <v>2178000</v>
      </c>
    </row>
    <row r="53" spans="3:5" x14ac:dyDescent="0.25">
      <c r="C53" t="s">
        <v>907</v>
      </c>
      <c r="D53" s="50">
        <f>D48/D51</f>
        <v>9.5322443143354896</v>
      </c>
    </row>
    <row r="54" spans="3:5" x14ac:dyDescent="0.25">
      <c r="C54" t="s">
        <v>908</v>
      </c>
      <c r="D54" s="50">
        <f>D49/D51</f>
        <v>8.1344544314257998</v>
      </c>
      <c r="E54" s="51" t="s">
        <v>911</v>
      </c>
    </row>
  </sheetData>
  <mergeCells count="3">
    <mergeCell ref="B2:D2"/>
    <mergeCell ref="G2:I2"/>
    <mergeCell ref="A2:A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RR 1 Customer</vt:lpstr>
      <vt:lpstr>RR 4 Customer</vt:lpstr>
      <vt:lpstr>Customer Charge Alt. Derivation</vt:lpstr>
      <vt:lpstr>'RR 1 Customer'!Print_Titles</vt:lpstr>
      <vt:lpstr>'RR 4 Customer'!Print_Titles</vt:lpstr>
    </vt:vector>
  </TitlesOfParts>
  <Company>Entergy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BEARDEN, JOHN H</dc:creator>
  <cp:lastModifiedBy>Despenard</cp:lastModifiedBy>
  <cp:lastPrinted>2018-11-19T17:52:37Z</cp:lastPrinted>
  <dcterms:created xsi:type="dcterms:W3CDTF">2018-11-15T15:54:43Z</dcterms:created>
  <dcterms:modified xsi:type="dcterms:W3CDTF">2020-11-02T15:52:17Z</dcterms:modified>
</cp:coreProperties>
</file>