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C Expense Update 2020.10.30" sheetId="1" r:id="rId1"/>
    <sheet name="Rate Case Cost&gt;&gt;&gt;" sheetId="3" r:id="rId2"/>
    <sheet name="2020096 - 2020.10.30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a1" hidden="1">{#N/A,#N/A,FALSE,"Valuation";#N/A,#N/A,FALSE,"MLP Impact"}</definedName>
    <definedName name="___a2" hidden="1">{"Income Statement",#N/A,FALSE,"CFMODEL";"Balance Sheet",#N/A,FALSE,"CFMODEL"}</definedName>
    <definedName name="___IS2" hidden="1">{#N/A,#N/A,FALSE,"OUT  AREC"}</definedName>
    <definedName name="___tst2" hidden="1">{"SourcesUses",#N/A,TRUE,"CFMODEL";"TransOverview",#N/A,TRUE,"CFMODEL"}</definedName>
    <definedName name="___tst3" hidden="1">{"SourcesUses",#N/A,TRUE,#N/A;"TransOverview",#N/A,TRUE,"CFMODEL"}</definedName>
    <definedName name="___tst4" hidden="1">{"SourcesUses",#N/A,TRUE,"FundsFlow";"TransOverview",#N/A,TRUE,"FundsFlow"}</definedName>
    <definedName name="__123Graph_A" hidden="1">[1]TW!#REF!</definedName>
    <definedName name="__123Graph_B" hidden="1">[1]TW!#REF!</definedName>
    <definedName name="__123Graph_C" hidden="1">[1]TW!#REF!</definedName>
    <definedName name="__123Graph_D" hidden="1">[1]TW!#REF!</definedName>
    <definedName name="__123Graph_E" hidden="1">'[2]TGI-CONS.'!#REF!</definedName>
    <definedName name="__123Graph_F" hidden="1">'[2]TGI-CONS.'!#REF!</definedName>
    <definedName name="__123Graph_X" hidden="1">'[2]TGI-CONS.'!#REF!</definedName>
    <definedName name="__a1" hidden="1">{#N/A,#N/A,FALSE,"Valuation";#N/A,#N/A,FALSE,"MLP Impact"}</definedName>
    <definedName name="__a2" hidden="1">{"Income Statement",#N/A,FALSE,"CFMODEL";"Balance Sheet",#N/A,FALSE,"CFMODEL"}</definedName>
    <definedName name="__FDS_HYPERLINK_TOGGLE_STATE__" hidden="1">"ON"</definedName>
    <definedName name="__tst2" hidden="1">{"SourcesUses",#N/A,TRUE,"CFMODEL";"TransOverview",#N/A,TRUE,"CFMODEL"}</definedName>
    <definedName name="__tst3" hidden="1">{"SourcesUses",#N/A,TRUE,#N/A;"TransOverview",#N/A,TRUE,"CFMODEL"}</definedName>
    <definedName name="__tst4" hidden="1">{"SourcesUses",#N/A,TRUE,"FundsFlow";"TransOverview",#N/A,TRUE,"FundsFlow"}</definedName>
    <definedName name="_1__123Graph_BCHART_1" hidden="1">'[3]HOSPICE OPSUM'!#REF!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a1" hidden="1">{#N/A,#N/A,FALSE,"Valuation";#N/A,#N/A,FALSE,"MLP Impact"}</definedName>
    <definedName name="_a2" hidden="1">{"Income Statement",#N/A,FALSE,"CFMODEL";"Balance Sheet",#N/A,FALSE,"CFMODEL"}</definedName>
    <definedName name="_bdm.02BC9EC907394BFAAC45F5B8DE6B5A0A.edm" hidden="1">[4]Sheet1!$A:$IV</definedName>
    <definedName name="_bdm.0A170BBF2866438FB5CE92A4D4D320D3.edm" hidden="1">'[5]Contribution Analysis'!$A:$IV</definedName>
    <definedName name="_bdm.0DBAAF4BFD464DCAB64CD42179290A5B.edm" hidden="1">'[5]Feeder IS'!$A:$IV</definedName>
    <definedName name="_bdm.159A40241D984E22B6E755BD37282CB3.edm" hidden="1">#REF!</definedName>
    <definedName name="_bdm.2796155C90354E9D9111DA249E1BE6EA.edm" hidden="1">[5]Synergies!$A:$IV</definedName>
    <definedName name="_bdm.2CA5B81104374999A87B7AADABED03CF.edm" hidden="1">'[5]Shine WACC'!$A:$IV</definedName>
    <definedName name="_bdm.2D6DF48284894662BE587DA9D66019C8.edm" hidden="1">#REF!</definedName>
    <definedName name="_bdm.2E7B545BEAF84FB6AD74432F0FCDAA48.edm" hidden="1">'[5]Sum P&amp;L'!$A:$IV</definedName>
    <definedName name="_bdm.3E4C61A130F84B989D3AB1828A4F2E0C.edm" hidden="1">[5]AVP!$A:$IV</definedName>
    <definedName name="_bdm.40CF370F7285455C9C36EF06A3E1937B.edm" hidden="1">#REF!</definedName>
    <definedName name="_bdm.45F7D114A6D84BECB95FE530DDBA15F7.edm" hidden="1">#REF!</definedName>
    <definedName name="_bdm.5B68D57F30474C0287024D1979E21D21.edm" hidden="1">#REF!</definedName>
    <definedName name="_bdm.5D7B31748CF245FEB0C20E5F257665A8.edm" hidden="1">[6]AVP!$A:$IV</definedName>
    <definedName name="_bdm.5ED7AEEF7C6345A488401DE974DBFFB5.edm" hidden="1">'[5]SU-Cap'!$A:$IV</definedName>
    <definedName name="_bdm.678FD0E4EDC143EFB42C430834B9F02D.edm" hidden="1">#REF!</definedName>
    <definedName name="_bdm.6C948BCAC656483A9D476A8A9E71EE1A.edm" hidden="1">[5]Inputs!$A:$IV</definedName>
    <definedName name="_bdm.6FAEE423EE824B2FBD0CF679DDF4C711.edm" hidden="1">'[7]Adj Combined IS'!$A:$IV</definedName>
    <definedName name="_bdm.7317FA0965BB429EA337AD9E02AC0386.edm" hidden="1">'[7]PV of Future Price'!$A:$IV</definedName>
    <definedName name="_bdm.76AD57D1CB1D43FB8FF4D680B78F4B3B.edm" hidden="1">'[7]DCF Output'!$A:$IV</definedName>
    <definedName name="_bdm.7C8DADF76681415C9B5BE1091E1E82E9.edm" hidden="1">'[4]Financing Outputs'!$A:$IV</definedName>
    <definedName name="_bdm.8249142CB5874BF5947E26128AE2C536.edm" hidden="1">[7]WACC!$A:$IV</definedName>
    <definedName name="_bdm.854467F959AF417EA8912F9EDE8C0A12.edm" hidden="1">'[5]PV of Future Price'!$A:$IV</definedName>
    <definedName name="_bdm.97597E0613E84D2497160C9062BC4093.edm" hidden="1">'[5]Rise WACC'!$A:$IV</definedName>
    <definedName name="_bdm.AC0546CDFAF14BC59CEF00CBA96908E2.edm" hidden="1">#REF!</definedName>
    <definedName name="_bdm.AD649BD32A964F32ADBDAA142E00340F.edm" hidden="1">#REF!</definedName>
    <definedName name="_bdm.AE70A3ADA84B4107AA85D4B1128351D9.edm" hidden="1">#REF!</definedName>
    <definedName name="_bdm.B11A7C87792B41DD911022A159DA9FA1.edm" hidden="1">[7]FF!$A:$IV</definedName>
    <definedName name="_bdm.B3E33F6956804297815AB015A0731C8C.edm" hidden="1">#REF!</definedName>
    <definedName name="_bdm.BE5DBB1534FB4C7EAE47A5D81D20E425.edm" hidden="1">'[6]Cont (not linked)'!$A:$IV</definedName>
    <definedName name="_bdm.D23C7ACBF21A40D793C65D25B50902AD.edm" hidden="1">'[5]Adj Combined IS'!$A:$IV</definedName>
    <definedName name="_bdm.E9D1D6F0D15A48E0A7C10FEB13081CE7.edm" hidden="1">'[7]Contribution Analysis'!$A:$IV</definedName>
    <definedName name="_bdm.EA870B5264F94FBE89EA90292A61304E.edm" hidden="1">'[7]SU-Cap'!$A:$IV</definedName>
    <definedName name="_bdm.FB4CE0249B9B4EDCA210A3E8FA11E480.edm" hidden="1">#REF!</definedName>
    <definedName name="_Dist_Values" hidden="1">#REF!</definedName>
    <definedName name="_Fill" hidden="1">#REF!</definedName>
    <definedName name="_IS2" hidden="1">{#N/A,#N/A,FALSE,"OUT  AREC"}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xlcn.WorksheetConnection_T9A2C161" hidden="1">#REF!</definedName>
    <definedName name="abc" hidden="1">[8]Table!#REF!</definedName>
    <definedName name="acbd" hidden="1">[8]Table!#REF!</definedName>
    <definedName name="Access_Button" hidden="1">"MKTTERM_DATA_List"</definedName>
    <definedName name="AccessDatabase" hidden="1">"S:\LO\EASTERN\Mktterm23.mdb"</definedName>
    <definedName name="AS2DocOpenMode" hidden="1">"AS2DocumentEdit"</definedName>
    <definedName name="AS2HasNoAutoHeaderFooter" hidden="1">" "</definedName>
    <definedName name="asdgsad" hidden="1">{#N/A,#N/A,FALSE,"GAF98"}</definedName>
    <definedName name="bb_MDMyNTU0NDRBODY1NDVEQz" hidden="1">#REF!</definedName>
    <definedName name="bbb" hidden="1">{#N/A,#N/A,FALSE,"Aging Summary";#N/A,#N/A,FALSE,"Ratio Analysis";#N/A,#N/A,FALSE,"Test 120 Day Accts";#N/A,#N/A,FALSE,"Tickmarks"}</definedName>
    <definedName name="BEx3O85IKWARA6NCJOLRBRJFMEWW" hidden="1">[8]Table!#REF!</definedName>
    <definedName name="BEx5MLQZM68YQSKARVWTTPINFQ2C" hidden="1">[8]Table!#REF!</definedName>
    <definedName name="BExERWCEBKQRYWRQLYJ4UCMMKTHG" hidden="1">[8]Table!#REF!</definedName>
    <definedName name="BExMBYPQDG9AYDQ5E8IECVFREPO6" hidden="1">[8]Table!#REF!</definedName>
    <definedName name="BExQ9ZLYHWABXAA9NJDW8ZS0UQ9P" hidden="1">[8]Table!#REF!</definedName>
    <definedName name="BExTUY9WNSJ91GV8CP0SKJTEIV82" hidden="1">[8]Table!#REF!</definedName>
    <definedName name="Bscrptold" hidden="1">{#N/A,#N/A,FALSE,"Valuation";#N/A,#N/A,FALSE,"Inputs";#N/A,#N/A,FALSE,"Financial Statements";#N/A,#N/A,FALSE,"MLP Impact";#N/A,#N/A,FALSE,"Revenues"}</definedName>
    <definedName name="CIQWBGuid" hidden="1">"Atlantis Model Output_Extended.xls"</definedName>
    <definedName name="comment" hidden="1">{#N/A,#N/A,FALSE,"OUT  AREC"}</definedName>
    <definedName name="Comment3" hidden="1">{#N/A,#N/A,FALSE,"OUT  AREC"}</definedName>
    <definedName name="Comment5" hidden="1">{#N/A,#N/A,FALSE,"OUT  AREC"}</definedName>
    <definedName name="Comment6" hidden="1">{#N/A,#N/A,FALSE,"OUT  AREC"}</definedName>
    <definedName name="Commentary" hidden="1">{#N/A,#N/A,FALSE,"OUT  AREC"}</definedName>
    <definedName name="Comments" hidden="1">{#N/A,#N/A,FALSE,"OUT  AREC"}</definedName>
    <definedName name="Company_Name">'[9]Input Schedule'!$G$6</definedName>
    <definedName name="compltold" hidden="1">{#N/A,#N/A,FALSE,"VOLUMES";#N/A,#N/A,FALSE,"REVENUES";#N/A,#N/A,FALSE,"VALUATION"}</definedName>
    <definedName name="D" hidden="1">{#N/A,#N/A,FALSE,"OUT  AREC"}</definedName>
    <definedName name="Docket">'[9]Input Schedule'!$G$4</definedName>
    <definedName name="E" hidden="1">{#N/A,#N/A,FALSE,"OUT  AREC"}</definedName>
    <definedName name="ev.Calculation" hidden="1">-4105</definedName>
    <definedName name="ev.Initialized" hidden="1">FALSE</definedName>
    <definedName name="garbage" hidden="1">{#N/A,#N/A,FALSE,"GAF98"}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TML_CodePage" hidden="1">1252</definedName>
    <definedName name="HTML_Control" hidden="1">{"'Sheet1'!$A$1:$I$28"}</definedName>
    <definedName name="HTML_Control2" hidden="1">{"'Sheet1'!$A$1:$I$28"}</definedName>
    <definedName name="HTML_Description" hidden="1">""</definedName>
    <definedName name="HTML_Email" hidden="1">""</definedName>
    <definedName name="HTML_Header" hidden="1">"Sheet1"</definedName>
    <definedName name="HTML_LastUpdate" hidden="1">"03/24/2000"</definedName>
    <definedName name="HTML_LineAfter" hidden="1">FALSE</definedName>
    <definedName name="HTML_LineBefore" hidden="1">FALSE</definedName>
    <definedName name="HTML_Name" hidden="1">"M.F.McCarthy"</definedName>
    <definedName name="HTML_OBDlg2" hidden="1">TRUE</definedName>
    <definedName name="HTML_OBDlg4" hidden="1">TRUE</definedName>
    <definedName name="HTML_OS" hidden="1">0</definedName>
    <definedName name="HTML_PathFile" hidden="1">"G:\Opsvcs\TXBUDGET\01BUDGET\MGE\GASREV\MyHTML.htm"</definedName>
    <definedName name="HTML_Title" hidden="1">"Check Sum for Rev Models"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FFO_REUT" hidden="1">"c3843"</definedName>
    <definedName name="IQ_EST_ACT_FFO_SHARE_SHARE_REUT" hidden="1">"c3843"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BV_DIFF_REUT" hidden="1">"c5433"</definedName>
    <definedName name="IQ_EST_BV_SURPRISE_PERCENT_REUT" hidden="1">"c5434"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HARE_SHARE_DIFF_REUT" hidden="1">"c3890"</definedName>
    <definedName name="IQ_EST_FFO_SHARE_SHARE_SURPRISE_PERCENT_REUT" hidden="1">"c3891"</definedName>
    <definedName name="IQ_EST_FFO_SURPRISE_PERCENT" hidden="1">"c1870"</definedName>
    <definedName name="IQ_EST_FFO_SURPRISE_PERCENT_REUT" hidden="1">"c3891"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HIGH_EST" hidden="1">"c419"</definedName>
    <definedName name="IQ_FFO_HIGH_EST_CIQ" hidden="1">"c4977"</definedName>
    <definedName name="IQ_FFO_HIGH_EST_REUT" hidden="1">"c3839"</definedName>
    <definedName name="IQ_FFO_LOW_EST" hidden="1">"c420"</definedName>
    <definedName name="IQ_FFO_LOW_EST_CIQ" hidden="1">"c4978"</definedName>
    <definedName name="IQ_FFO_LOW_EST_REUT" hidden="1">"c3840"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NUM_EST" hidden="1">"c421"</definedName>
    <definedName name="IQ_FFO_NUM_EST_CIQ" hidden="1">"c4980"</definedName>
    <definedName name="IQ_FFO_NUM_EST_REUT" hidden="1">"c3841"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" hidden="1">"c422"</definedName>
    <definedName name="IQ_FFO_STDDEV_EST_CIQ" hidden="1">"c4981"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40779.9033680556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39114.3986689815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5" hidden="1">"$B$6:$B$35"</definedName>
    <definedName name="IsColHidden" hidden="1">FALSE</definedName>
    <definedName name="IsLTMColHidden" hidden="1">FALSE</definedName>
    <definedName name="ListOffset" hidden="1">1</definedName>
    <definedName name="newwrn" hidden="1">{#N/A,#N/A,FALSE,"Aging Summary";#N/A,#N/A,FALSE,"Ratio Analysis";#N/A,#N/A,FALSE,"Test 120 Day Accts";#N/A,#N/A,FALSE,"Tickmarks"}</definedName>
    <definedName name="_xlnm.Print_Area" localSheetId="0">'RC Expense Update 2020.10.30'!$A$1:$M$35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Q" hidden="1">{#N/A,#N/A,FALSE,"OUT  AREC"}</definedName>
    <definedName name="SAPBEXdnldView" hidden="1">"BTUWP3HOJZ37H3AQ9YYFGZZKX"</definedName>
    <definedName name="SAPBEXhrIndnt" hidden="1">"Wide"</definedName>
    <definedName name="SAPBEXsysID" hidden="1">"BPR"</definedName>
    <definedName name="SAPsysID" hidden="1">"708C5W7SBKP804JT78WJ0JNKI"</definedName>
    <definedName name="SAPwbID" hidden="1">"ARS"</definedName>
    <definedName name="some" hidden="1">{#N/A,#N/A,FALSE,"Aging Summary";#N/A,#N/A,FALSE,"Ratio Analysis";#N/A,#N/A,FALSE,"Test 120 Day Accts";#N/A,#N/A,FALSE,"Tickmarks"}</definedName>
    <definedName name="test" hidden="1">{#N/A,#N/A,FALSE,"Valuation";#N/A,#N/A,FALSE,"MLP Impact"}</definedName>
    <definedName name="test2" hidden="1">{"Income Statement",#N/A,FALSE,"CFMODEL";"Balance Sheet",#N/A,FALSE,"CFMODEL"}</definedName>
    <definedName name="test3" hidden="1">{"Income Statement",#N/A,FALSE,"CFMODEL";"Balance Sheet",#N/A,FALSE,"CFMODEL"}</definedName>
    <definedName name="TestYearEnded">'[9]Input Schedule'!$G$9</definedName>
    <definedName name="tst" hidden="1">{"Income Statement",#N/A,FALSE,"CFMODEL";"Balance Sheet",#N/A,FALSE,"CFMODEL"}</definedName>
    <definedName name="wrn.9300." hidden="1">{#N/A,#N/A,FALSE,"721.919";#N/A,#N/A,FALSE,"Labour97"}</definedName>
    <definedName name="wrn.9310.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30.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50_JKT.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Aging._.and._.Trend._.Analysis." hidden="1">{#N/A,#N/A,FALSE,"Aging Summary";#N/A,#N/A,FALSE,"Ratio Analysis";#N/A,#N/A,FALSE,"Test 120 Day Accts";#N/A,#N/A,FALSE,"Tickmarks"}</definedName>
    <definedName name="wrn.ar." hidden="1">{#N/A,#N/A,FALSE,"OUT  AREC"}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" hidden="1">{#N/A,#N/A,FALSE,"VOLUMES";#N/A,#N/A,FALSE,"REVENUES";#N/A,#N/A,FALSE,"VALUATION"}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hidden="1">{#N/A,#N/A,FALSE,"Japan 2003";#N/A,#N/A,FALSE,"Sheet2"}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Schedule1." hidden="1">{#N/A,#N/A,FALSE,"GAF98"}</definedName>
    <definedName name="wrn.Schedule2." hidden="1">{#N/A,#N/A,FALSE,"GAF98"}</definedName>
    <definedName name="wrn.Schedule3." hidden="1">{#N/A,#N/A,FALSE,"GAF98"}</definedName>
    <definedName name="wrn.Schedule4." hidden="1">{#N/A,#N/A,FALSE,"GAF98"}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Z_2A35EA00_019C_11D5_A0AE_00010323F649_.wvu.Cols" hidden="1">'[10]2002 Sales Budget'!#REF!,'[10]2002 Sales Budget'!#REF!,'[10]2002 Sales Budget'!#REF!</definedName>
    <definedName name="Z_2A35EA00_019C_11D5_A0AE_00010323F649_.wvu.PrintTitles" hidden="1">'[10]2002 Sales Budget'!$A$1:$B$65536,'[10]2002 Sales Budget'!$A$1:$IV$7</definedName>
    <definedName name="Z_2A35EA00_019C_11D5_A0AE_00010323F649_.wvu.Rows" hidden="1">'[10]2002 Sales Budget'!#REF!</definedName>
    <definedName name="Z_6A332BE0_F116_11D4_A40F_0000865805A8_.wvu.Cols" hidden="1">'[10]2002 Sales Budget'!#REF!,'[10]2002 Sales Budget'!#REF!,'[10]2002 Sales Budget'!#REF!</definedName>
    <definedName name="Z_FECB26A0_0F29_11D5_A5DE_0000863EE717_.wvu.Cols" hidden="1">'[10]2002 Sales Budget'!#REF!,'[10]2002 Sales Budget'!#REF!,'[10]2002 Sales Budget'!#REF!</definedName>
    <definedName name="Z_FECB26A0_0F29_11D5_A5DE_0000863EE717_.wvu.PrintTitles" hidden="1">'[10]2002 Sales Budget'!$A$1:$B$65536,'[10]2002 Sales Budget'!$A$1:$IV$7</definedName>
    <definedName name="Z_FECB26A0_0F29_11D5_A5DE_0000863EE717_.wvu.Rows" hidden="1">'[10]2002 Sales Budget'!#REF!</definedName>
  </definedName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 s="1"/>
  <c r="K12" i="1"/>
  <c r="M18" i="2"/>
  <c r="K29" i="1" l="1"/>
  <c r="M29" i="1" s="1"/>
  <c r="M12" i="1" l="1"/>
  <c r="K18" i="1"/>
  <c r="K27" i="1" s="1"/>
  <c r="O27" i="1" s="1"/>
  <c r="E41" i="1"/>
  <c r="E43" i="1" s="1"/>
  <c r="E44" i="1" s="1"/>
  <c r="T30" i="1"/>
  <c r="I25" i="1"/>
  <c r="M25" i="1" s="1"/>
  <c r="I24" i="1"/>
  <c r="M24" i="1" s="1"/>
  <c r="I23" i="1"/>
  <c r="M23" i="1" s="1"/>
  <c r="I18" i="1"/>
  <c r="E16" i="1"/>
  <c r="I16" i="1" s="1"/>
  <c r="M16" i="1" s="1"/>
  <c r="I15" i="1"/>
  <c r="M15" i="1" s="1"/>
  <c r="M18" i="1" l="1"/>
  <c r="M27" i="1" s="1"/>
  <c r="M31" i="1" s="1"/>
  <c r="I2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l="1"/>
  <c r="I29" i="1" s="1"/>
  <c r="I31" i="1" s="1"/>
  <c r="I35" i="1" s="1"/>
  <c r="Q38" i="1" s="1"/>
  <c r="K31" i="1"/>
  <c r="K35" i="1" s="1"/>
  <c r="M35" i="1" l="1"/>
</calcChain>
</file>

<file path=xl/sharedStrings.xml><?xml version="1.0" encoding="utf-8"?>
<sst xmlns="http://schemas.openxmlformats.org/spreadsheetml/2006/main" count="196" uniqueCount="122">
  <si>
    <t>Asset Number</t>
  </si>
  <si>
    <t>Asset Description</t>
  </si>
  <si>
    <t xml:space="preserve">Cost                                    </t>
  </si>
  <si>
    <t xml:space="preserve">Accumulated         Depreciation        </t>
  </si>
  <si>
    <t xml:space="preserve">Net Book            Value               </t>
  </si>
  <si>
    <t xml:space="preserve">YTD                 Depreciation        </t>
  </si>
  <si>
    <t xml:space="preserve">Current Period      Depreciation        </t>
  </si>
  <si>
    <t>Estimated Salvage Value</t>
  </si>
  <si>
    <t>Depr Meth</t>
  </si>
  <si>
    <t>Life Mos</t>
  </si>
  <si>
    <t>Comp Direction</t>
  </si>
  <si>
    <t>Initial Term</t>
  </si>
  <si>
    <t>Start Depr</t>
  </si>
  <si>
    <t>Parent Number</t>
  </si>
  <si>
    <t>Sub Type</t>
  </si>
  <si>
    <t>Subledger</t>
  </si>
  <si>
    <t>5100153</t>
  </si>
  <si>
    <t>WSCK RC 2018064 CLOSING</t>
  </si>
  <si>
    <t>01</t>
  </si>
  <si>
    <t>I</t>
  </si>
  <si>
    <t xml:space="preserve"> </t>
  </si>
  <si>
    <t>Total</t>
  </si>
  <si>
    <t>A</t>
  </si>
  <si>
    <t>B</t>
  </si>
  <si>
    <t>C</t>
  </si>
  <si>
    <t>D</t>
  </si>
  <si>
    <t>E</t>
  </si>
  <si>
    <t>Line</t>
  </si>
  <si>
    <t>Description</t>
  </si>
  <si>
    <t>Amount</t>
  </si>
  <si>
    <t>Legal Fees</t>
  </si>
  <si>
    <t>Per Todd</t>
  </si>
  <si>
    <t>Consulting Fees:</t>
  </si>
  <si>
    <t>Baryenbruch &amp; Company, LLC (Allocations)</t>
  </si>
  <si>
    <t>Per Pat</t>
  </si>
  <si>
    <t>Business Unit</t>
  </si>
  <si>
    <t>Obj Acct</t>
  </si>
  <si>
    <t>G/L Date</t>
  </si>
  <si>
    <t>Region</t>
  </si>
  <si>
    <t>Explanation Alpha Name</t>
  </si>
  <si>
    <t>Explanation -Remark-</t>
  </si>
  <si>
    <t>Asset ID</t>
  </si>
  <si>
    <t>Document Number</t>
  </si>
  <si>
    <t>Customer Notices:</t>
  </si>
  <si>
    <t>Midwest</t>
  </si>
  <si>
    <t>THE STATE JOURNAL</t>
  </si>
  <si>
    <t>Postage</t>
  </si>
  <si>
    <t>=</t>
  </si>
  <si>
    <t>customers x $0.41</t>
  </si>
  <si>
    <t>Recent Estimate (MPSC) - Provided by Karen</t>
  </si>
  <si>
    <t>THE HICKMAN COUNTY TIMES LLC</t>
  </si>
  <si>
    <t>Stock</t>
  </si>
  <si>
    <t>notices x (.085)</t>
  </si>
  <si>
    <t>MIDDLESBORO DAILY NEWS</t>
  </si>
  <si>
    <t>Newspaper Publications (2)</t>
  </si>
  <si>
    <t>Previous case invoices</t>
  </si>
  <si>
    <t># of Trips/</t>
  </si>
  <si>
    <t>Personnel</t>
  </si>
  <si>
    <t>Cost</t>
  </si>
  <si>
    <t>Nights</t>
  </si>
  <si>
    <t>Travel</t>
  </si>
  <si>
    <t>Airfare</t>
  </si>
  <si>
    <t>Rob, Steve, Perry, Andy, Justin</t>
  </si>
  <si>
    <t>Hotel/Meals</t>
  </si>
  <si>
    <t>Rental Car</t>
  </si>
  <si>
    <t>Total Cost of Current Case</t>
  </si>
  <si>
    <t>Unamortized Rate Case Expense</t>
  </si>
  <si>
    <t>Total Rate Case Expense</t>
  </si>
  <si>
    <t>Amortized Over 2.5 years</t>
  </si>
  <si>
    <t>Amortization Expense per year</t>
  </si>
  <si>
    <t>Water</t>
  </si>
  <si>
    <t>Sewer</t>
  </si>
  <si>
    <t>Total Being Amortized</t>
  </si>
  <si>
    <t>Amort period</t>
  </si>
  <si>
    <t>Annual exp</t>
  </si>
  <si>
    <t>Monthly amort</t>
  </si>
  <si>
    <t>Period</t>
  </si>
  <si>
    <t>Unamortized</t>
  </si>
  <si>
    <t>WATER SERVICE CORPORATION OF KENTUCKY</t>
  </si>
  <si>
    <t>Test Year Ended 3/31/2020</t>
  </si>
  <si>
    <t>Case No. 2020-00160</t>
  </si>
  <si>
    <t>F</t>
  </si>
  <si>
    <t>G</t>
  </si>
  <si>
    <t>Expenditure Task Name</t>
  </si>
  <si>
    <t>Expenditure Type</t>
  </si>
  <si>
    <t>Expenditure Type Description</t>
  </si>
  <si>
    <t>Transaction Number</t>
  </si>
  <si>
    <t>Description of Cost</t>
  </si>
  <si>
    <t>Distribution Line Number</t>
  </si>
  <si>
    <t>Capital Event Number</t>
  </si>
  <si>
    <t>Asset Line Number</t>
  </si>
  <si>
    <t>Asset Period</t>
  </si>
  <si>
    <t>Currency</t>
  </si>
  <si>
    <t>Raw Cost</t>
  </si>
  <si>
    <t>Unassigned Cost</t>
  </si>
  <si>
    <t>Assigned Cost</t>
  </si>
  <si>
    <t>Transferred Cost</t>
  </si>
  <si>
    <t>Capitalized Cost</t>
  </si>
  <si>
    <t>Project Number</t>
  </si>
  <si>
    <t>Project Description</t>
  </si>
  <si>
    <t>Accounting Date</t>
  </si>
  <si>
    <t>Expenditure Item Date</t>
  </si>
  <si>
    <t>Project Name</t>
  </si>
  <si>
    <t>Schedule Type Name</t>
  </si>
  <si>
    <t>Project Service Type</t>
  </si>
  <si>
    <t>Accounting Period Start Date</t>
  </si>
  <si>
    <t>Transaction Source</t>
  </si>
  <si>
    <t>Administrative</t>
  </si>
  <si>
    <t>USD</t>
  </si>
  <si>
    <t>Kentucky-2020 WSCKY RATE CASE</t>
  </si>
  <si>
    <t>Fixed effort</t>
  </si>
  <si>
    <t>10-Water</t>
  </si>
  <si>
    <t>Oracle Fusion Payables</t>
  </si>
  <si>
    <t>Attorney Fees</t>
  </si>
  <si>
    <t>Oracle Manual Misc</t>
  </si>
  <si>
    <t xml:space="preserve">Actuals </t>
  </si>
  <si>
    <t>Remaining</t>
  </si>
  <si>
    <t>Consulting Fees</t>
  </si>
  <si>
    <t>Rec'd -Not Booked</t>
  </si>
  <si>
    <t>Rate Case Expense - October Update</t>
  </si>
  <si>
    <t>Nov.</t>
  </si>
  <si>
    <t>Legal Fees -  Estimate for work on rate case after 11/20/2020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</si>
</sst>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mm/dd/yyyy;@"/>
    <numFmt numFmtId="167" formatCode="#."/>
    <numFmt numFmtId="168" formatCode="_(&quot;$&quot;* #,##0_);_(&quot;$&quot;* \(#,##0\);_(&quot;$&quot;* &quot;-&quot;??_);_(@_)"/>
    <numFmt numFmtId="169" formatCode="#,##0.0\ ;\(#,##0.0\)"/>
  </numFmts>
  <fonts count="1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name val="Genev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  <font>
      <b/>
      <u/>
      <sz val="10"/>
      <name val="Book Antiqua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164" fontId="3" fillId="0" borderId="0" xfId="0" applyNumberFormat="1" applyFont="1"/>
    <xf numFmtId="164" fontId="4" fillId="0" borderId="0" xfId="0" applyNumberFormat="1" applyFont="1"/>
    <xf numFmtId="37" fontId="3" fillId="0" borderId="0" xfId="3" applyNumberFormat="1" applyFont="1" applyAlignment="1">
      <alignment horizontal="right"/>
    </xf>
    <xf numFmtId="37" fontId="4" fillId="0" borderId="0" xfId="0" applyNumberFormat="1" applyFont="1"/>
    <xf numFmtId="37" fontId="3" fillId="0" borderId="0" xfId="3" applyNumberFormat="1" applyFont="1" applyAlignment="1">
      <alignment horizontal="center"/>
    </xf>
    <xf numFmtId="37" fontId="4" fillId="0" borderId="0" xfId="0" applyNumberFormat="1" applyFont="1" applyAlignment="1">
      <alignment horizontal="left"/>
    </xf>
    <xf numFmtId="0" fontId="4" fillId="0" borderId="0" xfId="0" applyFont="1"/>
    <xf numFmtId="49" fontId="6" fillId="0" borderId="0" xfId="0" applyNumberFormat="1" applyFont="1"/>
    <xf numFmtId="49" fontId="7" fillId="0" borderId="0" xfId="0" applyNumberFormat="1" applyFont="1"/>
    <xf numFmtId="165" fontId="7" fillId="0" borderId="0" xfId="1" applyNumberFormat="1" applyFont="1"/>
    <xf numFmtId="0" fontId="7" fillId="0" borderId="0" xfId="0" applyFont="1"/>
    <xf numFmtId="166" fontId="7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4" fillId="0" borderId="0" xfId="2" applyNumberFormat="1" applyFont="1" applyFill="1"/>
    <xf numFmtId="0" fontId="10" fillId="0" borderId="0" xfId="0" applyFont="1"/>
    <xf numFmtId="43" fontId="10" fillId="0" borderId="0" xfId="1" applyFont="1"/>
    <xf numFmtId="164" fontId="4" fillId="0" borderId="0" xfId="0" applyNumberFormat="1" applyFont="1" applyAlignment="1">
      <alignment horizontal="center"/>
    </xf>
    <xf numFmtId="168" fontId="4" fillId="0" borderId="0" xfId="2" applyNumberFormat="1" applyFont="1"/>
    <xf numFmtId="14" fontId="10" fillId="0" borderId="0" xfId="0" applyNumberFormat="1" applyFont="1"/>
    <xf numFmtId="168" fontId="4" fillId="0" borderId="0" xfId="2" applyNumberFormat="1" applyFont="1" applyBorder="1"/>
    <xf numFmtId="164" fontId="4" fillId="0" borderId="1" xfId="0" applyNumberFormat="1" applyFont="1" applyBorder="1" applyAlignment="1">
      <alignment horizontal="center"/>
    </xf>
    <xf numFmtId="168" fontId="4" fillId="0" borderId="0" xfId="2" applyNumberFormat="1" applyFont="1" applyBorder="1" applyAlignment="1">
      <alignment horizontal="center"/>
    </xf>
    <xf numFmtId="169" fontId="4" fillId="0" borderId="1" xfId="0" applyNumberFormat="1" applyFont="1" applyBorder="1"/>
    <xf numFmtId="42" fontId="4" fillId="0" borderId="2" xfId="0" applyNumberFormat="1" applyFont="1" applyBorder="1"/>
    <xf numFmtId="42" fontId="4" fillId="0" borderId="0" xfId="0" applyNumberFormat="1" applyFont="1"/>
    <xf numFmtId="37" fontId="3" fillId="0" borderId="0" xfId="0" applyNumberFormat="1" applyFont="1"/>
    <xf numFmtId="10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2" fillId="0" borderId="0" xfId="4"/>
    <xf numFmtId="0" fontId="2" fillId="0" borderId="0" xfId="4" applyFont="1"/>
    <xf numFmtId="14" fontId="2" fillId="0" borderId="0" xfId="4" applyNumberFormat="1" applyFont="1"/>
    <xf numFmtId="165" fontId="10" fillId="0" borderId="0" xfId="5" applyNumberFormat="1" applyFont="1"/>
    <xf numFmtId="0" fontId="2" fillId="2" borderId="0" xfId="4" applyFont="1" applyFill="1"/>
    <xf numFmtId="165" fontId="10" fillId="2" borderId="0" xfId="5" applyNumberFormat="1" applyFont="1" applyFill="1"/>
    <xf numFmtId="165" fontId="10" fillId="0" borderId="0" xfId="5" applyNumberFormat="1" applyFont="1" applyFill="1"/>
    <xf numFmtId="17" fontId="2" fillId="2" borderId="0" xfId="4" applyNumberFormat="1" applyFont="1" applyFill="1"/>
    <xf numFmtId="0" fontId="1" fillId="2" borderId="0" xfId="4" applyFont="1" applyFill="1"/>
    <xf numFmtId="17" fontId="1" fillId="2" borderId="0" xfId="4" applyNumberFormat="1" applyFont="1" applyFill="1"/>
    <xf numFmtId="14" fontId="1" fillId="2" borderId="0" xfId="4" applyNumberFormat="1" applyFont="1" applyFill="1"/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Normal_monthly.bill.w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CAPITAL\98\1stCE\TWCAPE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ephen%20&amp;%20Darren\2004%20Budget\Supply%20Budget%202004-Target%20%2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\Corp%20Finance%20Inc\Financial%20Reporting\Consolidation\EXCEL\2005\3rdQTR05\Sept05R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R&amp;S%20Model%20MAS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shared\BHC\Projects\Public%20Projects\Rise%20and%20Shine%20(014690201)\4%20Excel\zArchive\Integrated%20M&amp;A%20Model%20(OLD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Tomahawk%20Training\Pfizer%20&amp;%20Wyeth%20Merger%20Model%20MAST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GNOS%202007%207000%20CC_GL%20Expense%2012-3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8%20WSCKY%20Rate%20Case/Data%20Requests/Staff%20Set%201/1.3%20Support/1.3%20-%20Fil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"/>
      <sheetName val="CF_QTR"/>
      <sheetName val="CF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inder Index"/>
      <sheetName val="File Vrsn"/>
      <sheetName val="File Vrsn 2003"/>
      <sheetName val="Front Pg"/>
      <sheetName val="TableOfCon"/>
      <sheetName val="Title Page"/>
      <sheetName val="GM%Analy"/>
      <sheetName val="Oper~O&amp;A Analy"/>
      <sheetName val="High level Sum-Supply"/>
      <sheetName val="Sum-Details"/>
      <sheetName val="HL Budget to Finance"/>
      <sheetName val="BC BCG Supply"/>
      <sheetName val="Sales&amp;GM'03"/>
      <sheetName val="Curving&amp;GM'03"/>
      <sheetName val="AugYEF02 Sales&amp;GM"/>
      <sheetName val="Sales&amp;GM'04"/>
      <sheetName val="Curving&amp;GM'04"/>
      <sheetName val="JunYEF03 Sales&amp;GM "/>
      <sheetName val="Sales&amp;Cost Adj'03"/>
      <sheetName val="Aug'02 CA Sales"/>
      <sheetName val="Acctg &amp; Legal'03"/>
      <sheetName val="Acctg &amp; Legal'04 "/>
      <sheetName val="Sell&amp;Mktg'03"/>
      <sheetName val="Ad&amp;Promo'03"/>
      <sheetName val="Exp by Emp'03"/>
      <sheetName val="Exp by Emp'04"/>
      <sheetName val="Bad Debt'03"/>
      <sheetName val="Bad Debt'04"/>
      <sheetName val="Consulting'03"/>
      <sheetName val="Consulting'04"/>
      <sheetName val="Comp Supplies'03"/>
      <sheetName val="Comp Supplies'04"/>
      <sheetName val="Donations'03"/>
      <sheetName val="Donations'04"/>
      <sheetName val="Dues Sub'03"/>
      <sheetName val="Dues Sub'04"/>
      <sheetName val="Edu&amp;Train'03"/>
      <sheetName val="Edu&amp;Train'04"/>
      <sheetName val="Meeting'03"/>
      <sheetName val="Meeting'04"/>
      <sheetName val="Gen&amp;Off'03"/>
      <sheetName val="Gen&amp;Off'04"/>
      <sheetName val="Forms'03"/>
      <sheetName val="Forms'04"/>
      <sheetName val="Insurance'03"/>
      <sheetName val="Insurance'04"/>
      <sheetName val="Insur Calc"/>
      <sheetName val="BCG FFE&amp;Inven'03"/>
      <sheetName val="Bank Chrg'03"/>
      <sheetName val="Bank Chrg'04"/>
      <sheetName val="Recruit'03"/>
      <sheetName val="Recruit'04"/>
      <sheetName val="Relocation'03"/>
      <sheetName val="Relocation'04"/>
      <sheetName val="Rent0'03"/>
      <sheetName val="Rent0'04"/>
      <sheetName val="Service Contract'03"/>
      <sheetName val="Service Contract'04"/>
      <sheetName val="Repairs&amp;Maint'03"/>
      <sheetName val="Repairs&amp;Maint'04"/>
      <sheetName val="SafetySup'03"/>
      <sheetName val="SafetySup'04"/>
      <sheetName val="Telecom'03"/>
      <sheetName val="Telecom'04"/>
      <sheetName val="Tele~DataLine"/>
      <sheetName val="Utili'03"/>
      <sheetName val="Utili'04"/>
      <sheetName val="Whse&amp;Shop'03"/>
      <sheetName val="Whse&amp;Shop'04"/>
      <sheetName val="Compare"/>
      <sheetName val="Sum Brch"/>
      <sheetName val="Capex'03"/>
      <sheetName val="Capital Asset BC Detail"/>
      <sheetName val="BC Consolidated"/>
      <sheetName val="NoDetail(00-00)"/>
      <sheetName val="Supp Adm(01-00)"/>
      <sheetName val="Rmd(01-01)"/>
      <sheetName val="Coq(01-02)"/>
      <sheetName val="Abb(01-03)"/>
      <sheetName val="Clo(01-04)"/>
      <sheetName val="Kel(01-05)"/>
      <sheetName val="Vic(01-06)"/>
      <sheetName val="Kam(01-07)"/>
      <sheetName val="Dun(01-08)"/>
      <sheetName val="Cou(01-10)"/>
      <sheetName val="Ver(01-12)"/>
      <sheetName val="Pen(01-09)"/>
      <sheetName val="KelPmp(01-11)"/>
      <sheetName val="Fin(03-70)"/>
      <sheetName val="HR-Rich(03-71)"/>
      <sheetName val="S&amp;M-Sup(04-00) "/>
      <sheetName val="VI(04-81)"/>
      <sheetName val="LM(04-82)"/>
      <sheetName val="LM(04-85)"/>
      <sheetName val="Int(04-83)"/>
      <sheetName val="Fin-(03-00)"/>
      <sheetName val="Svc to Sup(01-15)"/>
      <sheetName val="Par(01-16)"/>
      <sheetName val="IT-Admin(01-36)"/>
      <sheetName val="BP(01-37)"/>
      <sheetName val="Pres(00-00)"/>
      <sheetName val="IT-CC(01-35)"/>
      <sheetName val="Gen Admin-CC"/>
      <sheetName val="HR-CC(03-)"/>
      <sheetName val="Supply Consolidated"/>
      <sheetName val="CC~Conso "/>
      <sheetName val="Supply Oper Conso~Div01"/>
      <sheetName val="IT Con~Div01"/>
      <sheetName val="Fin Conso~Div03"/>
      <sheetName val="HR~Conso"/>
      <sheetName val="S&amp;M Conso~(Div 4)"/>
      <sheetName val="Control"/>
      <sheetName val="TBal Aug'02"/>
      <sheetName val="Var-Sum"/>
      <sheetName val="2002 Sales Budget"/>
      <sheetName val="Serv Rev"/>
      <sheetName val="Fixed-Var costs"/>
      <sheetName val="Interest2002"/>
      <sheetName val="Bad Debt ~02budget"/>
      <sheetName val="Telecom"/>
      <sheetName val="Depreciation'02"/>
      <sheetName val="2001 Capital YEF July EOM"/>
      <sheetName val="Capital"/>
      <sheetName val="Rent'02"/>
      <sheetName val="Sales&amp;Cost Adj'04"/>
      <sheetName val="Jun'03 CA Sales "/>
      <sheetName val="Lang"/>
      <sheetName val="WVOpenWO"/>
      <sheetName val="WACC"/>
      <sheetName val="Tax shield"/>
      <sheetName val="CAP COST"/>
      <sheetName val="Aug98 Cons"/>
      <sheetName val="QTR"/>
      <sheetName val="Budget_Binder_Index"/>
      <sheetName val="File_Vrsn"/>
      <sheetName val="File_Vrsn_2003"/>
      <sheetName val="Front_Pg"/>
      <sheetName val="Title_Page"/>
      <sheetName val="Oper~O&amp;A_Analy"/>
      <sheetName val="High_level_Sum-Supply"/>
      <sheetName val="HL_Budget_to_Finance"/>
      <sheetName val="BC_BCG_Supply"/>
      <sheetName val="AugYEF02_Sales&amp;GM"/>
      <sheetName val="JunYEF03_Sales&amp;GM_"/>
      <sheetName val="Sales&amp;Cost_Adj'03"/>
      <sheetName val="Aug'02_CA_Sales"/>
      <sheetName val="Acctg_&amp;_Legal'03"/>
      <sheetName val="Acctg_&amp;_Legal'04_"/>
      <sheetName val="Exp_by_Emp'03"/>
      <sheetName val="Exp_by_Emp'04"/>
      <sheetName val="Bad_Debt'03"/>
      <sheetName val="Bad_Debt'04"/>
      <sheetName val="Comp_Supplies'03"/>
      <sheetName val="Comp_Supplies'04"/>
      <sheetName val="Dues_Sub'03"/>
      <sheetName val="Dues_Sub'04"/>
      <sheetName val="Insur_Calc"/>
      <sheetName val="BCG_FFE&amp;Inven'03"/>
      <sheetName val="Bank_Chrg'03"/>
      <sheetName val="Bank_Chrg'04"/>
      <sheetName val="Service_Contract'03"/>
      <sheetName val="Service_Contract'04"/>
      <sheetName val="Sum_Brch"/>
      <sheetName val="Capital_Asset_BC_Detail"/>
      <sheetName val="BC_Consolidated"/>
      <sheetName val="Supp_Adm(01-00)"/>
      <sheetName val="S&amp;M-Sup(04-00)_"/>
      <sheetName val="Svc_to_Sup(01-15)"/>
      <sheetName val="Gen_Admin-CC"/>
      <sheetName val="Supply_Consolidated"/>
      <sheetName val="CC~Conso_"/>
      <sheetName val="Supply_Oper_Conso~Div01"/>
      <sheetName val="IT_Con~Div01"/>
      <sheetName val="Fin_Conso~Div03"/>
      <sheetName val="S&amp;M_Conso~(Div_4)"/>
      <sheetName val="TBal_Aug'02"/>
      <sheetName val="2002_Sales_Budget"/>
      <sheetName val="Serv_Rev"/>
      <sheetName val="Fixed-Var_costs"/>
      <sheetName val="Bad_Debt_~02budget"/>
      <sheetName val="2001_Capital_YEF_July_EOM"/>
      <sheetName val="Sales&amp;Cost_Adj'04"/>
      <sheetName val="Jun'03_CA_Sales_"/>
      <sheetName val="Tax_shield"/>
      <sheetName val="CAP_COST"/>
      <sheetName val="Aug98_Cons"/>
      <sheetName val="Mults"/>
      <sheetName val="Tranx data"/>
      <sheetName val="Related Party 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3">
          <cell r="A3" t="str">
            <v xml:space="preserve"> 2002 BUDGET - SALES</v>
          </cell>
        </row>
        <row r="6">
          <cell r="O6" t="str">
            <v>2002</v>
          </cell>
        </row>
        <row r="7">
          <cell r="C7" t="str">
            <v>Jan</v>
          </cell>
          <cell r="D7" t="str">
            <v>Feb</v>
          </cell>
          <cell r="E7" t="str">
            <v>Mar</v>
          </cell>
          <cell r="F7" t="str">
            <v>Apr</v>
          </cell>
          <cell r="G7" t="str">
            <v>May</v>
          </cell>
          <cell r="H7" t="str">
            <v>Jun</v>
          </cell>
          <cell r="I7" t="str">
            <v>July</v>
          </cell>
          <cell r="J7" t="str">
            <v>Aug</v>
          </cell>
          <cell r="K7" t="str">
            <v>Sept</v>
          </cell>
          <cell r="L7" t="str">
            <v>Oct</v>
          </cell>
          <cell r="M7" t="str">
            <v>Nov</v>
          </cell>
          <cell r="N7" t="str">
            <v>Dec</v>
          </cell>
          <cell r="O7" t="str">
            <v>Total</v>
          </cell>
        </row>
        <row r="9">
          <cell r="A9" t="str">
            <v>REVENUE</v>
          </cell>
        </row>
        <row r="11">
          <cell r="A11" t="str">
            <v>Supply</v>
          </cell>
        </row>
        <row r="12">
          <cell r="B12" t="str">
            <v>Supply Sales Increase:</v>
          </cell>
        </row>
        <row r="13">
          <cell r="B13">
            <v>0.08</v>
          </cell>
        </row>
        <row r="14">
          <cell r="B14" t="str">
            <v>Richmond</v>
          </cell>
        </row>
        <row r="15">
          <cell r="B15" t="str">
            <v>Coquitlam</v>
          </cell>
        </row>
        <row r="16">
          <cell r="B16" t="str">
            <v>Abbotsford  - New</v>
          </cell>
        </row>
        <row r="17">
          <cell r="B17" t="str">
            <v>Abbotsford - FH</v>
          </cell>
        </row>
        <row r="18">
          <cell r="B18" t="str">
            <v>Abbotsford -PW</v>
          </cell>
        </row>
        <row r="19">
          <cell r="B19" t="str">
            <v>Cloverdale</v>
          </cell>
        </row>
        <row r="20">
          <cell r="B20" t="str">
            <v>Kelowna</v>
          </cell>
        </row>
        <row r="21">
          <cell r="B21" t="str">
            <v>Victoria</v>
          </cell>
        </row>
        <row r="22">
          <cell r="B22" t="str">
            <v>Kamloops</v>
          </cell>
        </row>
        <row r="23">
          <cell r="B23" t="str">
            <v>Duncan</v>
          </cell>
        </row>
        <row r="24">
          <cell r="B24" t="str">
            <v>Penticton</v>
          </cell>
        </row>
        <row r="25">
          <cell r="B25" t="str">
            <v>Courtenay</v>
          </cell>
        </row>
        <row r="26">
          <cell r="B26" t="str">
            <v>Kelowna Pump</v>
          </cell>
        </row>
        <row r="27">
          <cell r="B27" t="str">
            <v>Vernon</v>
          </cell>
        </row>
        <row r="29">
          <cell r="B29" t="str">
            <v>OP Sup Admin -Sales Disc &amp; Rebts</v>
          </cell>
        </row>
        <row r="35">
          <cell r="A35" t="str">
            <v>Service</v>
          </cell>
        </row>
        <row r="36">
          <cell r="B36" t="str">
            <v>Service Sales Increase:</v>
          </cell>
        </row>
        <row r="37">
          <cell r="B37">
            <v>0</v>
          </cell>
        </row>
        <row r="38">
          <cell r="B38" t="str">
            <v>Service Administration</v>
          </cell>
        </row>
        <row r="39">
          <cell r="B39" t="str">
            <v>Energy Operations (Contracts)</v>
          </cell>
        </row>
        <row r="40">
          <cell r="B40" t="str">
            <v>Water Utility</v>
          </cell>
        </row>
        <row r="41">
          <cell r="B41" t="str">
            <v>Fabrication</v>
          </cell>
        </row>
        <row r="42">
          <cell r="B42" t="str">
            <v>Water Supply</v>
          </cell>
        </row>
        <row r="43">
          <cell r="B43" t="str">
            <v>Fairbanks Alaska</v>
          </cell>
        </row>
        <row r="44">
          <cell r="B44" t="str">
            <v>Pipe Rehab. &amp; Maint (Aurora)</v>
          </cell>
        </row>
        <row r="45">
          <cell r="B45" t="str">
            <v>Emergency Manager.com</v>
          </cell>
        </row>
        <row r="50">
          <cell r="B50" t="str">
            <v>TOTAL REVENUE</v>
          </cell>
        </row>
        <row r="53">
          <cell r="A53" t="str">
            <v>COST OF GOODS SOLD</v>
          </cell>
        </row>
        <row r="55">
          <cell r="A55" t="str">
            <v>Supply</v>
          </cell>
        </row>
        <row r="56">
          <cell r="B56" t="str">
            <v>COGS</v>
          </cell>
        </row>
        <row r="57">
          <cell r="B57">
            <v>0.79</v>
          </cell>
        </row>
        <row r="58">
          <cell r="B58" t="str">
            <v>Richmond</v>
          </cell>
        </row>
        <row r="59">
          <cell r="B59" t="str">
            <v>Coquitlam</v>
          </cell>
        </row>
        <row r="60">
          <cell r="B60" t="str">
            <v>Abbotsford  - New</v>
          </cell>
        </row>
        <row r="61">
          <cell r="B61" t="str">
            <v>Abbotsford - FH</v>
          </cell>
        </row>
        <row r="62">
          <cell r="B62" t="str">
            <v>Abbotsford -PW</v>
          </cell>
        </row>
        <row r="63">
          <cell r="B63" t="str">
            <v>Cloverdale</v>
          </cell>
        </row>
        <row r="64">
          <cell r="B64" t="str">
            <v>Kelowna</v>
          </cell>
        </row>
        <row r="65">
          <cell r="B65" t="str">
            <v>Victoria</v>
          </cell>
        </row>
        <row r="66">
          <cell r="B66" t="str">
            <v>Kamloops</v>
          </cell>
        </row>
        <row r="67">
          <cell r="B67" t="str">
            <v>Duncan</v>
          </cell>
        </row>
        <row r="68">
          <cell r="B68" t="str">
            <v>Penticton</v>
          </cell>
        </row>
        <row r="69">
          <cell r="B69" t="str">
            <v>Courtenay</v>
          </cell>
        </row>
        <row r="70">
          <cell r="B70" t="str">
            <v>Kelowna Pump</v>
          </cell>
        </row>
        <row r="71">
          <cell r="B71" t="str">
            <v>Vernon</v>
          </cell>
        </row>
        <row r="73">
          <cell r="B73" t="str">
            <v>OP Sup Admin -Sales Disc &amp; Rebts</v>
          </cell>
        </row>
        <row r="79">
          <cell r="A79" t="str">
            <v>Service</v>
          </cell>
        </row>
        <row r="80">
          <cell r="B80" t="str">
            <v>COGS</v>
          </cell>
        </row>
        <row r="81">
          <cell r="B81">
            <v>0.72</v>
          </cell>
        </row>
        <row r="82">
          <cell r="B82" t="str">
            <v>Service Administration</v>
          </cell>
        </row>
        <row r="83">
          <cell r="B83" t="str">
            <v>Energy Operations (Contracts)</v>
          </cell>
        </row>
        <row r="84">
          <cell r="B84" t="str">
            <v>Water Utility</v>
          </cell>
        </row>
        <row r="85">
          <cell r="B85" t="str">
            <v>Fabrication</v>
          </cell>
        </row>
        <row r="86">
          <cell r="B86" t="str">
            <v>Water Supply</v>
          </cell>
        </row>
        <row r="87">
          <cell r="B87" t="str">
            <v>Fairbanks Alaska</v>
          </cell>
        </row>
        <row r="88">
          <cell r="B88" t="str">
            <v>Pipe Rehab. &amp; Maint (Aurora)</v>
          </cell>
        </row>
        <row r="89">
          <cell r="B89" t="str">
            <v>Emergency Manager.com</v>
          </cell>
        </row>
        <row r="94">
          <cell r="B94" t="str">
            <v>TOTAL REVENUE</v>
          </cell>
        </row>
        <row r="97">
          <cell r="A97" t="str">
            <v>GROSS MARGIN</v>
          </cell>
        </row>
        <row r="99">
          <cell r="A99" t="str">
            <v>Supply</v>
          </cell>
        </row>
        <row r="100">
          <cell r="B100" t="str">
            <v>GROSS MARGIN</v>
          </cell>
        </row>
        <row r="101">
          <cell r="B101">
            <v>0.20999999999999996</v>
          </cell>
        </row>
        <row r="102">
          <cell r="B102" t="str">
            <v>Richmond</v>
          </cell>
        </row>
        <row r="103">
          <cell r="B103" t="str">
            <v>Coquitlam</v>
          </cell>
        </row>
        <row r="104">
          <cell r="B104" t="str">
            <v>Abbotsford  - New</v>
          </cell>
        </row>
        <row r="105">
          <cell r="B105" t="str">
            <v>Abbotsford - FH</v>
          </cell>
        </row>
        <row r="106">
          <cell r="B106" t="str">
            <v>Abbotsford -PW</v>
          </cell>
        </row>
        <row r="107">
          <cell r="B107" t="str">
            <v>Cloverdale</v>
          </cell>
        </row>
        <row r="108">
          <cell r="B108" t="str">
            <v>Kelowna</v>
          </cell>
        </row>
        <row r="109">
          <cell r="B109" t="str">
            <v>Victoria</v>
          </cell>
        </row>
        <row r="110">
          <cell r="B110" t="str">
            <v>Kamloops</v>
          </cell>
        </row>
        <row r="111">
          <cell r="B111" t="str">
            <v>Duncan</v>
          </cell>
        </row>
        <row r="112">
          <cell r="B112" t="str">
            <v>Penticton</v>
          </cell>
        </row>
        <row r="113">
          <cell r="B113" t="str">
            <v>Courtenay</v>
          </cell>
        </row>
        <row r="114">
          <cell r="B114" t="str">
            <v>Kelowna Pump</v>
          </cell>
        </row>
        <row r="115">
          <cell r="B115" t="str">
            <v>Vernon</v>
          </cell>
        </row>
        <row r="117">
          <cell r="B117" t="str">
            <v>OP Sup Admin -Sales Disc &amp; Rebts</v>
          </cell>
        </row>
        <row r="123">
          <cell r="A123" t="str">
            <v>Service</v>
          </cell>
        </row>
        <row r="124">
          <cell r="B124" t="str">
            <v>GROSS MARGIN</v>
          </cell>
        </row>
        <row r="125">
          <cell r="B125">
            <v>0.28000000000000003</v>
          </cell>
        </row>
        <row r="126">
          <cell r="B126" t="str">
            <v>Service Administration</v>
          </cell>
        </row>
        <row r="127">
          <cell r="B127" t="str">
            <v>Energy Operations (Contracts)</v>
          </cell>
        </row>
        <row r="128">
          <cell r="B128" t="str">
            <v>Water Utility</v>
          </cell>
        </row>
        <row r="129">
          <cell r="B129" t="str">
            <v>Fabrication</v>
          </cell>
        </row>
        <row r="130">
          <cell r="B130" t="str">
            <v>Water Supply</v>
          </cell>
        </row>
        <row r="131">
          <cell r="B131" t="str">
            <v>Fairbanks Alaska</v>
          </cell>
        </row>
        <row r="132">
          <cell r="B132" t="str">
            <v>Pipe Rehab. &amp; Maint (Aurora)</v>
          </cell>
        </row>
        <row r="133">
          <cell r="B133" t="str">
            <v>Emergency Manager.com</v>
          </cell>
        </row>
        <row r="138">
          <cell r="B138" t="str">
            <v>TOTAL REVENUE</v>
          </cell>
        </row>
        <row r="140">
          <cell r="B140" t="str">
            <v>TOTAL BC GROSS MARGIN %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3">
          <cell r="A3" t="str">
            <v xml:space="preserve"> 2002 BUDGET - SALES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  <sheetName val="Data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SC by Month CIAC"/>
      <sheetName val="ALL ESC by Month (3)"/>
      <sheetName val="ALL ESC by Quarter (2)"/>
      <sheetName val="ALL ESC by Month"/>
      <sheetName val="ALL ESC Table"/>
      <sheetName val="OVDEU"/>
      <sheetName val="SFU"/>
      <sheetName val="Biomass"/>
      <sheetName val="UBC"/>
      <sheetName val="DSG"/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  <sheetName val="P"/>
      <sheetName val="Run Rate (2)"/>
      <sheetName val="Returns"/>
      <sheetName val="Sheet1"/>
      <sheetName val="USCV3"/>
      <sheetName val="LOOKUP TABLE"/>
      <sheetName val="Cancellable(2)"/>
      <sheetName val="DCF"/>
      <sheetName val="LBOSHELL"/>
      <sheetName val="DCF Output"/>
      <sheetName val="Output"/>
      <sheetName val="All Cash Dil"/>
      <sheetName val="10 yr hist TEV-LTM EBITDA data"/>
      <sheetName val="Comp LTM EBITDA data"/>
      <sheetName val="NAFC SPTN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hine IS"/>
      <sheetName val="Feeder IS"/>
      <sheetName val="Feeder BS"/>
      <sheetName val="IS"/>
      <sheetName val="BS"/>
      <sheetName val="Acq. LBO"/>
      <sheetName val="Convert"/>
      <sheetName val="Rise WACC"/>
      <sheetName val="Shine 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AVP"/>
      <sheetName val="Summary Financials - Charts"/>
      <sheetName val="Synergies"/>
      <sheetName val="Credit Summary"/>
      <sheetName val="Sensitivities Input"/>
      <sheetName val="Sensitivities Output"/>
    </sheetNames>
    <sheetDataSet>
      <sheetData sheetId="0" refreshError="1">
        <row r="2">
          <cell r="B2" t="str">
            <v>Wachovia Securities M&amp;A / Leveraged Finance</v>
          </cell>
          <cell r="S2" t="str">
            <v>Confidential</v>
          </cell>
          <cell r="BA2" t="str">
            <v>x</v>
          </cell>
        </row>
        <row r="3">
          <cell r="B3" t="str">
            <v>Merger Model</v>
          </cell>
        </row>
        <row r="4">
          <cell r="B4" t="str">
            <v>Shine acquiring Rise</v>
          </cell>
        </row>
        <row r="5">
          <cell r="B5" t="str">
            <v>($ in Millions)</v>
          </cell>
        </row>
        <row r="6">
          <cell r="U6" t="str">
            <v>Tickers</v>
          </cell>
          <cell r="X6" t="str">
            <v>Capital Structure Case</v>
          </cell>
        </row>
        <row r="7">
          <cell r="C7" t="str">
            <v>Transaction Assumptions</v>
          </cell>
          <cell r="U7" t="str">
            <v>Shine</v>
          </cell>
          <cell r="V7" t="str">
            <v>Rise</v>
          </cell>
          <cell r="X7" t="str">
            <v>Multiples</v>
          </cell>
        </row>
        <row r="8">
          <cell r="C8" t="str">
            <v>Transaction Type</v>
          </cell>
          <cell r="E8" t="str">
            <v>Stock</v>
          </cell>
          <cell r="F8" t="str">
            <v>Enter the Acquiring company and expand financials if</v>
          </cell>
          <cell r="K8" t="str">
            <v>Historical Stub Period</v>
          </cell>
          <cell r="L8">
            <v>12</v>
          </cell>
          <cell r="N8" t="str">
            <v>Transaction Tax Rate</v>
          </cell>
          <cell r="Q8">
            <v>0.36</v>
          </cell>
          <cell r="U8" t="str">
            <v>SUMR</v>
          </cell>
          <cell r="V8" t="str">
            <v>RUS</v>
          </cell>
          <cell r="X8" t="str">
            <v>Financing Uses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C9" t="str">
            <v>Acquiror</v>
          </cell>
          <cell r="E9" t="str">
            <v>Shine</v>
          </cell>
          <cell r="F9" t="str">
            <v>you want to change into a merger analysis.</v>
          </cell>
          <cell r="K9" t="str">
            <v>Closing Date</v>
          </cell>
          <cell r="L9">
            <v>40178</v>
          </cell>
          <cell r="N9" t="str">
            <v>Rise Tax Rate - For DCF</v>
          </cell>
          <cell r="Q9">
            <v>0.15</v>
          </cell>
          <cell r="X9" t="str">
            <v>Revolver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C10" t="str">
            <v>Target</v>
          </cell>
          <cell r="E10" t="str">
            <v>Rise</v>
          </cell>
          <cell r="K10" t="str">
            <v>Next Fiscal Year End</v>
          </cell>
          <cell r="L10">
            <v>40178</v>
          </cell>
          <cell r="N10" t="str">
            <v>Capital Structure Case</v>
          </cell>
          <cell r="Q10">
            <v>3</v>
          </cell>
          <cell r="R10" t="str">
            <v>Shine &gt; Rise</v>
          </cell>
          <cell r="U10" t="str">
            <v>Pricing Date</v>
          </cell>
          <cell r="X10" t="str">
            <v>Term Loan 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 t="str">
            <v>Case</v>
          </cell>
          <cell r="E11" t="str">
            <v>Shine &gt; Rise</v>
          </cell>
          <cell r="K11" t="str">
            <v>Closing Year</v>
          </cell>
          <cell r="L11">
            <v>2009</v>
          </cell>
          <cell r="N11" t="str">
            <v>Financial Performance Case</v>
          </cell>
          <cell r="Q11">
            <v>1</v>
          </cell>
          <cell r="R11" t="str">
            <v>Management Case</v>
          </cell>
          <cell r="U11">
            <v>39954</v>
          </cell>
          <cell r="X11" t="str">
            <v>Term Loan B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x</v>
          </cell>
          <cell r="T12" t="str">
            <v>x</v>
          </cell>
          <cell r="X12" t="str">
            <v>Other Senior Debt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 t="str">
            <v>Sources and Uses of Funds</v>
          </cell>
          <cell r="N13" t="str">
            <v>Market Capitalization</v>
          </cell>
          <cell r="U13" t="str">
            <v>Public or Private</v>
          </cell>
          <cell r="X13" t="str">
            <v>Subordinated Debt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 t="str">
            <v>Uses:</v>
          </cell>
          <cell r="Q14" t="str">
            <v>Shine</v>
          </cell>
          <cell r="S14" t="str">
            <v>Rise</v>
          </cell>
          <cell r="X14" t="str">
            <v>Mezzanine Debt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Purchase of Equity</v>
          </cell>
          <cell r="I15">
            <v>61.146687480000004</v>
          </cell>
          <cell r="K15" t="str">
            <v>Include Acquiror</v>
          </cell>
          <cell r="L15" t="str">
            <v>Yes</v>
          </cell>
          <cell r="N15" t="str">
            <v>Stock Price</v>
          </cell>
          <cell r="Q15">
            <v>2.2400000000000002</v>
          </cell>
          <cell r="S15">
            <v>2.81</v>
          </cell>
          <cell r="U15" t="str">
            <v>Public</v>
          </cell>
          <cell r="X15" t="str">
            <v>Management Rollover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Debt Retirement</v>
          </cell>
          <cell r="I16">
            <v>120</v>
          </cell>
          <cell r="K16" t="str">
            <v>Include Target</v>
          </cell>
          <cell r="L16" t="str">
            <v>Yes</v>
          </cell>
          <cell r="N16" t="str">
            <v>Fully Diluted Shares - Trading*</v>
          </cell>
          <cell r="Q16">
            <v>15.404782000000001</v>
          </cell>
          <cell r="S16">
            <v>21.760387003558719</v>
          </cell>
          <cell r="U16" t="str">
            <v>Public:</v>
          </cell>
        </row>
        <row r="17">
          <cell r="C17" t="str">
            <v>Less: Target Excess Cash</v>
          </cell>
          <cell r="I17">
            <v>0</v>
          </cell>
          <cell r="N17" t="str">
            <v>Fully Diluted Shares - Offer</v>
          </cell>
          <cell r="S17">
            <v>21.760387003558719</v>
          </cell>
          <cell r="U17" t="str">
            <v>Offer Price</v>
          </cell>
          <cell r="V17">
            <v>2.81</v>
          </cell>
        </row>
        <row r="18">
          <cell r="C18" t="str">
            <v>Fees and Expenses</v>
          </cell>
          <cell r="I18">
            <v>5.3786671869999996</v>
          </cell>
          <cell r="N18" t="str">
            <v>Market Capitalization</v>
          </cell>
          <cell r="Q18">
            <v>34.506711680000002</v>
          </cell>
          <cell r="S18">
            <v>61.146687480000004</v>
          </cell>
          <cell r="U18" t="str">
            <v>% Premium</v>
          </cell>
          <cell r="V18">
            <v>0</v>
          </cell>
          <cell r="Y18" t="str">
            <v>Case 1</v>
          </cell>
          <cell r="Z18" t="str">
            <v>Case 2</v>
          </cell>
          <cell r="AA18" t="str">
            <v>Case 3</v>
          </cell>
          <cell r="AB18" t="str">
            <v>Case 4</v>
          </cell>
          <cell r="AC18" t="str">
            <v>Case 5</v>
          </cell>
        </row>
        <row r="19">
          <cell r="N19" t="str">
            <v>Cash</v>
          </cell>
          <cell r="Q19">
            <v>3.7899740043333803</v>
          </cell>
          <cell r="S19">
            <v>0</v>
          </cell>
          <cell r="X19" t="str">
            <v>Amount</v>
          </cell>
          <cell r="Y19" t="str">
            <v>Shine Standalone</v>
          </cell>
          <cell r="Z19" t="str">
            <v>Rise Standalone</v>
          </cell>
          <cell r="AA19" t="str">
            <v>Shine &gt; Rise</v>
          </cell>
          <cell r="AB19" t="str">
            <v>Shine &gt; Sunset</v>
          </cell>
          <cell r="AC19" t="str">
            <v>Case 5</v>
          </cell>
        </row>
        <row r="20">
          <cell r="N20" t="str">
            <v>Non-Controlling Interests</v>
          </cell>
          <cell r="Q20">
            <v>0</v>
          </cell>
          <cell r="S20">
            <v>0</v>
          </cell>
          <cell r="U20" t="str">
            <v>Private:</v>
          </cell>
          <cell r="X20" t="str">
            <v>Acquiror Cash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E21" t="str">
            <v>Total Uses:</v>
          </cell>
          <cell r="I21">
            <v>186.52535466699999</v>
          </cell>
          <cell r="K21" t="str">
            <v>EBITDA Multiple</v>
          </cell>
          <cell r="L21" t="str">
            <v>LTM</v>
          </cell>
          <cell r="N21" t="str">
            <v>Preferred Stock</v>
          </cell>
          <cell r="Q21">
            <v>0</v>
          </cell>
          <cell r="S21">
            <v>0</v>
          </cell>
          <cell r="U21" t="str">
            <v>Purchase Multiple</v>
          </cell>
          <cell r="V21">
            <v>0</v>
          </cell>
          <cell r="X21" t="str">
            <v>Revolver</v>
          </cell>
          <cell r="Y21">
            <v>0</v>
          </cell>
          <cell r="Z21">
            <v>0</v>
          </cell>
          <cell r="AA21">
            <v>5.3786671869999907</v>
          </cell>
          <cell r="AB21">
            <v>31.525354666999988</v>
          </cell>
          <cell r="AC21">
            <v>0</v>
          </cell>
        </row>
        <row r="22">
          <cell r="N22" t="str">
            <v>Total Debt</v>
          </cell>
          <cell r="Q22">
            <v>42.24</v>
          </cell>
          <cell r="S22">
            <v>94</v>
          </cell>
          <cell r="U22" t="str">
            <v>LTM EBITDA</v>
          </cell>
          <cell r="V22">
            <v>33.36814692765639</v>
          </cell>
          <cell r="X22" t="str">
            <v>Term Loan A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 t="str">
            <v>Sources:</v>
          </cell>
          <cell r="F23" t="str">
            <v>LIBOR</v>
          </cell>
          <cell r="G23">
            <v>0.02</v>
          </cell>
          <cell r="K23" t="str">
            <v>Financing Uses Mult.</v>
          </cell>
          <cell r="L23" t="str">
            <v>%</v>
          </cell>
          <cell r="N23" t="str">
            <v>Enterprise Value</v>
          </cell>
          <cell r="Q23">
            <v>72.956737675666631</v>
          </cell>
          <cell r="S23">
            <v>155.14668748</v>
          </cell>
          <cell r="X23" t="str">
            <v>Term Loan B</v>
          </cell>
          <cell r="Y23">
            <v>42.24</v>
          </cell>
          <cell r="Z23">
            <v>95</v>
          </cell>
          <cell r="AA23">
            <v>120</v>
          </cell>
          <cell r="AB23">
            <v>155</v>
          </cell>
          <cell r="AC23">
            <v>0</v>
          </cell>
        </row>
        <row r="24">
          <cell r="C24" t="str">
            <v>Acquiror Cash</v>
          </cell>
          <cell r="D24" t="str">
            <v>Availability</v>
          </cell>
          <cell r="E24" t="str">
            <v>Unused Fee</v>
          </cell>
          <cell r="F24" t="str">
            <v>Spread</v>
          </cell>
          <cell r="G24" t="str">
            <v>Interest Rate</v>
          </cell>
          <cell r="I24">
            <v>0</v>
          </cell>
          <cell r="K24">
            <v>0</v>
          </cell>
          <cell r="L24">
            <v>0</v>
          </cell>
          <cell r="N24" t="str">
            <v>Offer Price (Equity Value)</v>
          </cell>
          <cell r="S24">
            <v>2.81</v>
          </cell>
          <cell r="X24" t="str">
            <v>Other Senior Debt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 t="str">
            <v>Revolver</v>
          </cell>
          <cell r="D25">
            <v>50</v>
          </cell>
          <cell r="E25">
            <v>4.0000000000000001E-3</v>
          </cell>
          <cell r="F25">
            <v>0.05</v>
          </cell>
          <cell r="G25">
            <v>7.0000000000000007E-2</v>
          </cell>
          <cell r="I25">
            <v>5.3786671869999907</v>
          </cell>
          <cell r="K25">
            <v>0.10884333071747666</v>
          </cell>
          <cell r="L25">
            <v>2.88361182671515E-2</v>
          </cell>
          <cell r="N25" t="str">
            <v>Exchange Ratio</v>
          </cell>
          <cell r="S25">
            <v>1.2544642857142856</v>
          </cell>
          <cell r="U25" t="str">
            <v>PF LTM EBITDA</v>
          </cell>
          <cell r="X25" t="str">
            <v>Subordinated Debt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Term Loan A</v>
          </cell>
          <cell r="F26">
            <v>0</v>
          </cell>
          <cell r="G26">
            <v>0.02</v>
          </cell>
          <cell r="I26">
            <v>0</v>
          </cell>
          <cell r="K26">
            <v>0.10884333071747666</v>
          </cell>
          <cell r="L26">
            <v>0</v>
          </cell>
          <cell r="N26" t="str">
            <v>Offer Premium</v>
          </cell>
          <cell r="S26">
            <v>0</v>
          </cell>
          <cell r="U26" t="str">
            <v>Shine EBITDA</v>
          </cell>
          <cell r="V26">
            <v>16.048451696666653</v>
          </cell>
          <cell r="X26" t="str">
            <v>Mezzanine Debt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 t="str">
            <v>Term Loan B</v>
          </cell>
          <cell r="F27">
            <v>0.05</v>
          </cell>
          <cell r="G27">
            <v>7.0000000000000007E-2</v>
          </cell>
          <cell r="I27">
            <v>120</v>
          </cell>
          <cell r="K27">
            <v>2.5371771970822823</v>
          </cell>
          <cell r="L27">
            <v>0.64334417277604761</v>
          </cell>
          <cell r="N27" t="str">
            <v>Shares Issued for Purchase</v>
          </cell>
          <cell r="S27">
            <v>27.297628339285712</v>
          </cell>
          <cell r="U27" t="str">
            <v>Rise EBITDA</v>
          </cell>
          <cell r="V27">
            <v>33.36814692765639</v>
          </cell>
          <cell r="X27" t="str">
            <v>Convertible Debt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 t="str">
            <v>Other Senior Debt</v>
          </cell>
          <cell r="E28" t="str">
            <v>Cash or PIK</v>
          </cell>
          <cell r="F28">
            <v>0</v>
          </cell>
          <cell r="G28">
            <v>0.02</v>
          </cell>
          <cell r="I28">
            <v>0</v>
          </cell>
          <cell r="K28">
            <v>2.5371771970822823</v>
          </cell>
          <cell r="L28">
            <v>0</v>
          </cell>
          <cell r="N28" t="str">
            <v>Offer Value - Equity Value</v>
          </cell>
          <cell r="S28">
            <v>61.146687480000004</v>
          </cell>
          <cell r="U28" t="str">
            <v>Synergies</v>
          </cell>
          <cell r="V28">
            <v>12</v>
          </cell>
          <cell r="X28" t="str">
            <v>Common Stock</v>
          </cell>
          <cell r="Y28">
            <v>0</v>
          </cell>
          <cell r="Z28">
            <v>64.025354666999988</v>
          </cell>
          <cell r="AA28">
            <v>61.146687480000004</v>
          </cell>
          <cell r="AB28">
            <v>0</v>
          </cell>
          <cell r="AC28">
            <v>159.02535466699999</v>
          </cell>
        </row>
        <row r="29">
          <cell r="C29" t="str">
            <v>Subordinated Debt</v>
          </cell>
          <cell r="E29" t="str">
            <v>Cash</v>
          </cell>
          <cell r="G29">
            <v>0</v>
          </cell>
          <cell r="I29">
            <v>0</v>
          </cell>
          <cell r="K29">
            <v>2.5371771970822823</v>
          </cell>
          <cell r="L29">
            <v>0</v>
          </cell>
          <cell r="N29" t="str">
            <v>Offer Value - Enterprise Value</v>
          </cell>
          <cell r="S29">
            <v>155.14668748</v>
          </cell>
          <cell r="V29">
            <v>61.416598624323044</v>
          </cell>
          <cell r="X29" t="str">
            <v>Management Rollover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 t="str">
            <v>Mezzanine Debt</v>
          </cell>
          <cell r="D30" t="str">
            <v>Strike</v>
          </cell>
          <cell r="E30" t="str">
            <v>Cash</v>
          </cell>
          <cell r="G30">
            <v>0</v>
          </cell>
          <cell r="I30">
            <v>0</v>
          </cell>
          <cell r="K30">
            <v>2.5371771970822823</v>
          </cell>
          <cell r="L30">
            <v>0</v>
          </cell>
          <cell r="N30" t="str">
            <v>* For Acquiror, use fully-diluted shares from research</v>
          </cell>
        </row>
        <row r="31">
          <cell r="C31" t="str">
            <v>Convertible Debt</v>
          </cell>
          <cell r="D31">
            <v>2.2400000000000002</v>
          </cell>
          <cell r="G31">
            <v>0</v>
          </cell>
          <cell r="I31">
            <v>0</v>
          </cell>
          <cell r="K31">
            <v>2.5371771970822823</v>
          </cell>
          <cell r="L31">
            <v>0</v>
          </cell>
          <cell r="N31" t="str">
            <v>Returns Analysis</v>
          </cell>
          <cell r="U31" t="str">
            <v>PF Ownership</v>
          </cell>
          <cell r="X31" t="str">
            <v>Spread/Rate</v>
          </cell>
        </row>
        <row r="32">
          <cell r="C32" t="str">
            <v>Common Stock</v>
          </cell>
          <cell r="E32">
            <v>0</v>
          </cell>
          <cell r="I32">
            <v>61.146687480000004</v>
          </cell>
          <cell r="K32">
            <v>3.774548630613189</v>
          </cell>
          <cell r="L32">
            <v>0.3278197089568009</v>
          </cell>
          <cell r="P32" t="str">
            <v>Common Eq.</v>
          </cell>
          <cell r="Q32" t="str">
            <v>Sub Notes</v>
          </cell>
          <cell r="R32" t="str">
            <v>Mezzanine</v>
          </cell>
          <cell r="S32" t="str">
            <v>Preferred Eq.</v>
          </cell>
          <cell r="U32" t="str">
            <v>Shine</v>
          </cell>
          <cell r="V32">
            <v>0.36074736478816005</v>
          </cell>
          <cell r="X32" t="str">
            <v>Revolver</v>
          </cell>
          <cell r="Y32">
            <v>0.04</v>
          </cell>
          <cell r="Z32">
            <v>0.04</v>
          </cell>
          <cell r="AA32">
            <v>0.05</v>
          </cell>
          <cell r="AB32">
            <v>0.05</v>
          </cell>
          <cell r="AC32">
            <v>0</v>
          </cell>
        </row>
        <row r="33">
          <cell r="C33" t="str">
            <v>Management Rollover</v>
          </cell>
          <cell r="E33">
            <v>0</v>
          </cell>
          <cell r="I33">
            <v>0</v>
          </cell>
          <cell r="K33">
            <v>3.774548630613189</v>
          </cell>
          <cell r="L33">
            <v>0</v>
          </cell>
          <cell r="N33" t="str">
            <v>IRR - %</v>
          </cell>
          <cell r="P33">
            <v>0.74411727190017696</v>
          </cell>
          <cell r="Q33" t="str">
            <v>n/a</v>
          </cell>
          <cell r="R33" t="str">
            <v>n/a</v>
          </cell>
          <cell r="S33" t="str">
            <v>n/a</v>
          </cell>
          <cell r="U33" t="str">
            <v>Rise</v>
          </cell>
          <cell r="V33">
            <v>0.63925263521183995</v>
          </cell>
          <cell r="X33" t="str">
            <v>Term Loan A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 t="str">
            <v>Total Sources:</v>
          </cell>
          <cell r="I34">
            <v>186.52535466699999</v>
          </cell>
          <cell r="K34">
            <v>3.774548630613189</v>
          </cell>
          <cell r="L34">
            <v>1</v>
          </cell>
          <cell r="N34" t="str">
            <v>Nominal Return - $</v>
          </cell>
          <cell r="P34">
            <v>925.70377753512673</v>
          </cell>
          <cell r="Q34">
            <v>0</v>
          </cell>
          <cell r="R34">
            <v>0</v>
          </cell>
          <cell r="S34">
            <v>0</v>
          </cell>
          <cell r="X34" t="str">
            <v>Term Loan B</v>
          </cell>
          <cell r="Y34">
            <v>0.04</v>
          </cell>
          <cell r="Z34">
            <v>0.04</v>
          </cell>
          <cell r="AA34">
            <v>0.05</v>
          </cell>
          <cell r="AB34">
            <v>0.05</v>
          </cell>
          <cell r="AC34">
            <v>0</v>
          </cell>
        </row>
        <row r="35">
          <cell r="C35" t="str">
            <v>* Set amortization on 'Acq LBO' tab</v>
          </cell>
          <cell r="X35" t="str">
            <v>Other Senior Debt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X36" t="str">
            <v>Subordinated Debt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C37" t="str">
            <v>Purchase Price Allocation</v>
          </cell>
          <cell r="K37" t="str">
            <v>Transaction Fees &amp; Expenses</v>
          </cell>
          <cell r="N37" t="str">
            <v>Options / Warrants</v>
          </cell>
          <cell r="U37" t="str">
            <v>Synergies</v>
          </cell>
          <cell r="X37" t="str">
            <v>Mezzanine Debt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 t="str">
            <v>Offer Value - Equity</v>
          </cell>
          <cell r="I38">
            <v>61.146687480000004</v>
          </cell>
          <cell r="K38" t="str">
            <v>Advisory</v>
          </cell>
          <cell r="L38">
            <v>2.3272003122</v>
          </cell>
          <cell r="P38" t="str">
            <v>Rise</v>
          </cell>
          <cell r="U38">
            <v>2009</v>
          </cell>
          <cell r="V38">
            <v>0</v>
          </cell>
        </row>
        <row r="39">
          <cell r="C39" t="str">
            <v>Less: Existing Equity</v>
          </cell>
          <cell r="I39">
            <v>90.649666406500003</v>
          </cell>
          <cell r="K39" t="str">
            <v>Legal</v>
          </cell>
          <cell r="L39">
            <v>1.5514668748</v>
          </cell>
          <cell r="R39" t="str">
            <v>Trading</v>
          </cell>
          <cell r="S39" t="str">
            <v>Offer</v>
          </cell>
          <cell r="U39">
            <v>2010</v>
          </cell>
          <cell r="V39">
            <v>6</v>
          </cell>
          <cell r="X39" t="str">
            <v>Fees</v>
          </cell>
        </row>
        <row r="40">
          <cell r="C40" t="str">
            <v>Plus: Existing Goodwill</v>
          </cell>
          <cell r="I40">
            <v>0</v>
          </cell>
          <cell r="K40" t="str">
            <v>Debt Retirement Fees</v>
          </cell>
          <cell r="L40">
            <v>0</v>
          </cell>
          <cell r="N40" t="str">
            <v>Options</v>
          </cell>
          <cell r="P40" t="str">
            <v>Outstanding</v>
          </cell>
          <cell r="Q40" t="str">
            <v>Strike</v>
          </cell>
          <cell r="R40" t="str">
            <v>Shares</v>
          </cell>
          <cell r="S40" t="str">
            <v>Shares</v>
          </cell>
          <cell r="U40" t="str">
            <v>2011 &amp; Beyond</v>
          </cell>
          <cell r="V40">
            <v>12</v>
          </cell>
          <cell r="X40" t="str">
            <v>Revolver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C41" t="str">
            <v>Excess Purchase Price*</v>
          </cell>
          <cell r="I41">
            <v>-29.502978926499999</v>
          </cell>
          <cell r="K41" t="str">
            <v>Other</v>
          </cell>
          <cell r="L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X41" t="str">
            <v>Term Loan A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 t="str">
            <v>Amort Period (Years)</v>
          </cell>
          <cell r="K42" t="str">
            <v>Total Transaction Fees</v>
          </cell>
          <cell r="L42">
            <v>3.878667187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X42" t="str">
            <v>Term Loan B</v>
          </cell>
          <cell r="Y42">
            <v>0</v>
          </cell>
          <cell r="Z42">
            <v>0</v>
          </cell>
          <cell r="AA42">
            <v>1.2999999999999999E-2</v>
          </cell>
          <cell r="AB42">
            <v>0</v>
          </cell>
          <cell r="AC42">
            <v>0</v>
          </cell>
        </row>
        <row r="43">
          <cell r="C43" t="str">
            <v>Allocation of Excess Purchase Price:</v>
          </cell>
          <cell r="D43" t="str">
            <v>Tax</v>
          </cell>
          <cell r="E43" t="str">
            <v>Book</v>
          </cell>
          <cell r="F43" t="str">
            <v>% Book Value</v>
          </cell>
          <cell r="G43" t="str">
            <v>% Excess PP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X43" t="str">
            <v>Other Senior Debt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 t="str">
            <v>Tangible Fixed Assets Write-up (Write-down)</v>
          </cell>
          <cell r="D44">
            <v>5</v>
          </cell>
          <cell r="E44">
            <v>5</v>
          </cell>
          <cell r="F44">
            <v>0</v>
          </cell>
          <cell r="G44">
            <v>0</v>
          </cell>
          <cell r="I44">
            <v>0</v>
          </cell>
          <cell r="K44" t="str">
            <v>% Paid by Seller at Close</v>
          </cell>
          <cell r="L44">
            <v>0.5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X44" t="str">
            <v>Subordinated Debt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 t="str">
            <v>In Process R&amp;D</v>
          </cell>
          <cell r="D45">
            <v>15</v>
          </cell>
          <cell r="E45" t="str">
            <v>n/a</v>
          </cell>
          <cell r="F45">
            <v>0</v>
          </cell>
          <cell r="G45">
            <v>0</v>
          </cell>
          <cell r="I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X45" t="str">
            <v>Mezzanine Debt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 t="str">
            <v>Finite-Life Intangibles</v>
          </cell>
          <cell r="D46">
            <v>15</v>
          </cell>
          <cell r="E46">
            <v>12</v>
          </cell>
          <cell r="K46" t="str">
            <v>Debt Financing Fees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X46" t="str">
            <v>Advisory</v>
          </cell>
          <cell r="Y46">
            <v>0</v>
          </cell>
          <cell r="Z46">
            <v>0</v>
          </cell>
          <cell r="AA46">
            <v>1.4999999999999999E-2</v>
          </cell>
          <cell r="AB46">
            <v>0.04</v>
          </cell>
          <cell r="AC46">
            <v>0</v>
          </cell>
        </row>
        <row r="47">
          <cell r="C47" t="str">
            <v xml:space="preserve">    Group 1</v>
          </cell>
          <cell r="F47">
            <v>0</v>
          </cell>
          <cell r="G47">
            <v>0</v>
          </cell>
          <cell r="I47">
            <v>0</v>
          </cell>
          <cell r="K47" t="str">
            <v>Financing Fees*</v>
          </cell>
          <cell r="L47">
            <v>1.5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X47" t="str">
            <v>Legal</v>
          </cell>
          <cell r="Y47">
            <v>0</v>
          </cell>
          <cell r="Z47">
            <v>0</v>
          </cell>
          <cell r="AA47">
            <v>0.01</v>
          </cell>
          <cell r="AB47">
            <v>0.01</v>
          </cell>
          <cell r="AC47">
            <v>0</v>
          </cell>
        </row>
        <row r="48">
          <cell r="C48" t="str">
            <v xml:space="preserve">    Group 2</v>
          </cell>
          <cell r="F48">
            <v>0</v>
          </cell>
          <cell r="G48">
            <v>0</v>
          </cell>
          <cell r="I48">
            <v>0</v>
          </cell>
          <cell r="K48" t="str">
            <v>Amort Prd (Yrs):</v>
          </cell>
          <cell r="L48">
            <v>5</v>
          </cell>
          <cell r="N48" t="str">
            <v>Subtotal Options</v>
          </cell>
          <cell r="R48">
            <v>0</v>
          </cell>
          <cell r="S48">
            <v>0</v>
          </cell>
          <cell r="X48" t="str">
            <v>Other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 t="str">
            <v>Indefinite Life Intangibles</v>
          </cell>
          <cell r="D49">
            <v>15</v>
          </cell>
          <cell r="E49" t="str">
            <v>n/a</v>
          </cell>
          <cell r="F49">
            <v>0</v>
          </cell>
          <cell r="G49">
            <v>0</v>
          </cell>
          <cell r="I49">
            <v>0</v>
          </cell>
        </row>
        <row r="50">
          <cell r="C50" t="str">
            <v>New Goodwill</v>
          </cell>
          <cell r="F50">
            <v>-0.31864453581418961</v>
          </cell>
          <cell r="G50">
            <v>1</v>
          </cell>
          <cell r="I50">
            <v>-29.502978926499999</v>
          </cell>
          <cell r="K50" t="str">
            <v>* Amortization included in Interest Expense</v>
          </cell>
          <cell r="N50" t="str">
            <v>Warrants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X50" t="str">
            <v>Equity Ownership</v>
          </cell>
        </row>
        <row r="51">
          <cell r="C51" t="str">
            <v>Total Allocations</v>
          </cell>
          <cell r="I51">
            <v>-29.502978926499999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X51" t="str">
            <v>Mezzanine Debt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K52" t="str">
            <v>Purchase Price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X52" t="str">
            <v>Management</v>
          </cell>
          <cell r="Y52">
            <v>0</v>
          </cell>
          <cell r="Z52">
            <v>0.05</v>
          </cell>
          <cell r="AA52">
            <v>0</v>
          </cell>
          <cell r="AB52">
            <v>0</v>
          </cell>
          <cell r="AC52">
            <v>0</v>
          </cell>
        </row>
        <row r="53">
          <cell r="C53" t="str">
            <v>Calculation of Goodwill</v>
          </cell>
          <cell r="K53" t="str">
            <v>LTM EBITDA</v>
          </cell>
          <cell r="L53">
            <v>33.36814692765639</v>
          </cell>
          <cell r="N53" t="str">
            <v>Subtotal Warrants</v>
          </cell>
          <cell r="R53">
            <v>0</v>
          </cell>
          <cell r="S53">
            <v>0</v>
          </cell>
          <cell r="X53" t="str">
            <v>Acquiror</v>
          </cell>
          <cell r="Y53">
            <v>1</v>
          </cell>
          <cell r="Z53">
            <v>0.95</v>
          </cell>
          <cell r="AA53">
            <v>1</v>
          </cell>
          <cell r="AB53">
            <v>1</v>
          </cell>
          <cell r="AC53">
            <v>1</v>
          </cell>
        </row>
        <row r="54">
          <cell r="C54" t="str">
            <v>Excess purchase price allocated to goodwill</v>
          </cell>
          <cell r="E54" t="str">
            <v>Applicable Federal Rate</v>
          </cell>
          <cell r="I54">
            <v>-29.502978926499999</v>
          </cell>
          <cell r="K54" t="str">
            <v>Multiple (No Fees)</v>
          </cell>
          <cell r="L54">
            <v>4.6495446036114876</v>
          </cell>
        </row>
        <row r="55">
          <cell r="C55" t="str">
            <v>Plus: Earnout / Contingent Liability</v>
          </cell>
          <cell r="E55">
            <v>8.3000000000000001E-3</v>
          </cell>
          <cell r="I55">
            <v>0</v>
          </cell>
          <cell r="K55" t="str">
            <v>Enterprise Value</v>
          </cell>
          <cell r="L55">
            <v>155.14668748</v>
          </cell>
          <cell r="N55" t="str">
            <v>Convertible Debt</v>
          </cell>
          <cell r="P55">
            <v>0</v>
          </cell>
          <cell r="Q55">
            <v>0</v>
          </cell>
          <cell r="S55">
            <v>0</v>
          </cell>
          <cell r="X55" t="str">
            <v>Total Financing Fees</v>
          </cell>
          <cell r="Y55">
            <v>0</v>
          </cell>
          <cell r="Z55">
            <v>0</v>
          </cell>
          <cell r="AA55">
            <v>1.5</v>
          </cell>
          <cell r="AB55">
            <v>1</v>
          </cell>
          <cell r="AC55">
            <v>0</v>
          </cell>
        </row>
        <row r="56">
          <cell r="C56" t="str">
            <v>Plus: Deferred Taxes**</v>
          </cell>
          <cell r="I56">
            <v>0</v>
          </cell>
          <cell r="K56" t="str">
            <v>Less: Net Debt</v>
          </cell>
          <cell r="L56">
            <v>94</v>
          </cell>
        </row>
        <row r="57">
          <cell r="C57" t="str">
            <v>Total New Goodwill</v>
          </cell>
          <cell r="D57">
            <v>15</v>
          </cell>
          <cell r="E57" t="str">
            <v>n/a</v>
          </cell>
          <cell r="I57">
            <v>-29.502978926499999</v>
          </cell>
          <cell r="K57" t="str">
            <v>Equity Value</v>
          </cell>
          <cell r="L57">
            <v>61.146687479999997</v>
          </cell>
          <cell r="N57" t="str">
            <v>Basic Shares Outstanding</v>
          </cell>
          <cell r="R57">
            <v>0</v>
          </cell>
          <cell r="S57">
            <v>0</v>
          </cell>
          <cell r="X57" t="str">
            <v>Other Inputs</v>
          </cell>
        </row>
        <row r="58">
          <cell r="C58" t="str">
            <v>* If you have negative excess purchase price, full amount is allocated to income (very rare)</v>
          </cell>
          <cell r="X58" t="str">
            <v>Cash Reinvestment Rate</v>
          </cell>
          <cell r="Z58">
            <v>0.02</v>
          </cell>
        </row>
        <row r="59">
          <cell r="C59" t="str">
            <v>** For stock deals, any asset write-up in addition to those listed above will create additional deferred taxes</v>
          </cell>
          <cell r="N59" t="str">
            <v>Total Diluted Shares incl Options/Warrants/Converts</v>
          </cell>
          <cell r="R59">
            <v>21.760387003558719</v>
          </cell>
          <cell r="S59">
            <v>21.760387003558719</v>
          </cell>
          <cell r="X59" t="str">
            <v>Prime Rate</v>
          </cell>
          <cell r="Z59">
            <v>0.08</v>
          </cell>
        </row>
        <row r="60">
          <cell r="A60" t="str">
            <v>x</v>
          </cell>
        </row>
        <row r="61">
          <cell r="N61" t="str">
            <v>Shine Options / Warrants</v>
          </cell>
          <cell r="U61" t="str">
            <v>Current Stock Price</v>
          </cell>
        </row>
        <row r="62">
          <cell r="C62" t="str">
            <v>Rise Earnout Liabilities</v>
          </cell>
          <cell r="N62" t="str">
            <v>Active</v>
          </cell>
          <cell r="O62">
            <v>0</v>
          </cell>
          <cell r="U62" t="str">
            <v>Shine</v>
          </cell>
          <cell r="V62">
            <v>2.2400000000000002</v>
          </cell>
        </row>
        <row r="63">
          <cell r="D63" t="str">
            <v>$ Amount</v>
          </cell>
          <cell r="E63" t="str">
            <v>Probability</v>
          </cell>
          <cell r="F63" t="str">
            <v>Existing Debt</v>
          </cell>
          <cell r="R63" t="str">
            <v>Trading</v>
          </cell>
          <cell r="S63" t="str">
            <v>Offer</v>
          </cell>
          <cell r="U63" t="str">
            <v>Rise</v>
          </cell>
          <cell r="V63">
            <v>2.81</v>
          </cell>
        </row>
        <row r="64">
          <cell r="C64" t="str">
            <v xml:space="preserve">LaJobi </v>
          </cell>
          <cell r="D64">
            <v>15</v>
          </cell>
          <cell r="E64">
            <v>1</v>
          </cell>
          <cell r="F64">
            <v>15</v>
          </cell>
          <cell r="N64" t="str">
            <v>Options</v>
          </cell>
          <cell r="P64" t="str">
            <v>Outstanding</v>
          </cell>
          <cell r="Q64" t="str">
            <v>Strike</v>
          </cell>
          <cell r="R64" t="str">
            <v>Shares</v>
          </cell>
          <cell r="S64" t="str">
            <v>Shares</v>
          </cell>
        </row>
        <row r="65">
          <cell r="C65" t="str">
            <v>CoCaLo</v>
          </cell>
          <cell r="D65">
            <v>4</v>
          </cell>
          <cell r="E65">
            <v>1</v>
          </cell>
          <cell r="F65">
            <v>4</v>
          </cell>
          <cell r="P65">
            <v>0.5</v>
          </cell>
          <cell r="Q65">
            <v>5.25</v>
          </cell>
          <cell r="R65">
            <v>0</v>
          </cell>
          <cell r="S65">
            <v>0</v>
          </cell>
          <cell r="X65" t="str">
            <v>Feeder Income Statement &amp; Balance Sheet Inputs</v>
          </cell>
        </row>
        <row r="66">
          <cell r="E66" t="str">
            <v>Total</v>
          </cell>
          <cell r="F66">
            <v>19</v>
          </cell>
          <cell r="P66">
            <v>0.46600000000000003</v>
          </cell>
          <cell r="Q66">
            <v>5.2</v>
          </cell>
          <cell r="R66">
            <v>0</v>
          </cell>
          <cell r="S66">
            <v>0</v>
          </cell>
          <cell r="X66" t="str">
            <v>Names of Projections (Feeds Labels and Menu)</v>
          </cell>
        </row>
        <row r="67">
          <cell r="P67">
            <v>3.32E-2</v>
          </cell>
          <cell r="Q67">
            <v>5.21</v>
          </cell>
          <cell r="R67">
            <v>0</v>
          </cell>
          <cell r="S67">
            <v>0</v>
          </cell>
          <cell r="W67" t="str">
            <v xml:space="preserve">Do not change order --&gt; </v>
          </cell>
          <cell r="X67" t="str">
            <v>Shine Management</v>
          </cell>
          <cell r="AA67" t="str">
            <v>Acquiror Active Feeder</v>
          </cell>
          <cell r="AB67" t="str">
            <v>Shine Management</v>
          </cell>
        </row>
        <row r="68">
          <cell r="P68">
            <v>0</v>
          </cell>
          <cell r="Q68">
            <v>0</v>
          </cell>
          <cell r="R68">
            <v>0</v>
          </cell>
          <cell r="S68">
            <v>0</v>
          </cell>
          <cell r="X68" t="str">
            <v>Shine 2</v>
          </cell>
          <cell r="AA68" t="str">
            <v>Target Active Feeder</v>
          </cell>
          <cell r="AB68" t="str">
            <v>Rise Management</v>
          </cell>
        </row>
        <row r="69">
          <cell r="P69">
            <v>0</v>
          </cell>
          <cell r="Q69">
            <v>0</v>
          </cell>
          <cell r="R69">
            <v>0</v>
          </cell>
          <cell r="S69">
            <v>0</v>
          </cell>
          <cell r="X69" t="str">
            <v>Rise Management</v>
          </cell>
          <cell r="BA69" t="str">
            <v>x</v>
          </cell>
        </row>
        <row r="70">
          <cell r="P70">
            <v>0</v>
          </cell>
          <cell r="Q70">
            <v>0</v>
          </cell>
          <cell r="R70">
            <v>0</v>
          </cell>
          <cell r="S70">
            <v>0</v>
          </cell>
          <cell r="X70" t="str">
            <v>Sunset</v>
          </cell>
        </row>
        <row r="71">
          <cell r="P71">
            <v>0</v>
          </cell>
          <cell r="Q71">
            <v>0</v>
          </cell>
          <cell r="R71">
            <v>0</v>
          </cell>
          <cell r="S71">
            <v>0</v>
          </cell>
          <cell r="X71" t="str">
            <v>Rise Management Cut</v>
          </cell>
        </row>
        <row r="72">
          <cell r="N72" t="str">
            <v>Subtotal Options</v>
          </cell>
          <cell r="R72">
            <v>0</v>
          </cell>
          <cell r="S72">
            <v>0</v>
          </cell>
        </row>
        <row r="73">
          <cell r="X73" t="str">
            <v>Capital IQ Formulas</v>
          </cell>
        </row>
        <row r="74">
          <cell r="N74" t="str">
            <v>Warrants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P75">
            <v>0</v>
          </cell>
          <cell r="Q75">
            <v>0</v>
          </cell>
          <cell r="R75">
            <v>0</v>
          </cell>
          <cell r="S75">
            <v>0</v>
          </cell>
          <cell r="X75" t="str">
            <v>Rise 52-Week Low</v>
          </cell>
          <cell r="Z75">
            <v>0.8</v>
          </cell>
        </row>
        <row r="76">
          <cell r="P76">
            <v>0</v>
          </cell>
          <cell r="Q76">
            <v>0</v>
          </cell>
          <cell r="R76">
            <v>0</v>
          </cell>
          <cell r="S76">
            <v>0</v>
          </cell>
          <cell r="X76" t="str">
            <v>Rise 52-Week High</v>
          </cell>
          <cell r="Z76">
            <v>13</v>
          </cell>
        </row>
        <row r="77">
          <cell r="N77" t="str">
            <v>Subtotal Warrants</v>
          </cell>
          <cell r="R77">
            <v>0</v>
          </cell>
          <cell r="S77">
            <v>0</v>
          </cell>
          <cell r="X77" t="str">
            <v>Shine 52-Week Low</v>
          </cell>
          <cell r="Z77">
            <v>1.05</v>
          </cell>
        </row>
        <row r="78">
          <cell r="X78" t="str">
            <v>Shine 52-Week High</v>
          </cell>
          <cell r="Z78">
            <v>4.8163999999999998</v>
          </cell>
        </row>
        <row r="79">
          <cell r="N79" t="str">
            <v>Convertible Debt</v>
          </cell>
          <cell r="P79">
            <v>0</v>
          </cell>
          <cell r="Q79">
            <v>0</v>
          </cell>
          <cell r="S79">
            <v>0</v>
          </cell>
        </row>
        <row r="81">
          <cell r="N81" t="str">
            <v>Basic Shares Outstanding</v>
          </cell>
          <cell r="R81">
            <v>15.404782000000001</v>
          </cell>
          <cell r="S81">
            <v>15.404782000000001</v>
          </cell>
        </row>
        <row r="82">
          <cell r="A82" t="str">
            <v>x</v>
          </cell>
          <cell r="X82" t="str">
            <v>Case</v>
          </cell>
          <cell r="AE82" t="str">
            <v>ACTIVE</v>
          </cell>
        </row>
        <row r="83">
          <cell r="N83" t="str">
            <v>Total Diluted Shares incl Options/Warrants/Converts</v>
          </cell>
          <cell r="R83">
            <v>15.404782000000001</v>
          </cell>
          <cell r="S83">
            <v>15.404782000000001</v>
          </cell>
          <cell r="V83" t="str">
            <v>x</v>
          </cell>
          <cell r="Y83" t="str">
            <v>Shine Standalone</v>
          </cell>
          <cell r="Z83" t="str">
            <v>Rise Standalone</v>
          </cell>
          <cell r="AA83" t="str">
            <v>Shine &gt; Rise</v>
          </cell>
          <cell r="AB83" t="str">
            <v>Shine &gt; Rise Cut</v>
          </cell>
          <cell r="AC83" t="str">
            <v>Shine &gt; Sunset</v>
          </cell>
          <cell r="AD83" t="str">
            <v>Sunset Standalone</v>
          </cell>
          <cell r="AG83" t="str">
            <v>x</v>
          </cell>
          <cell r="BA83" t="str">
            <v>x</v>
          </cell>
        </row>
        <row r="84">
          <cell r="X84" t="str">
            <v>Case</v>
          </cell>
          <cell r="Y84">
            <v>1</v>
          </cell>
          <cell r="Z84">
            <v>2</v>
          </cell>
          <cell r="AA84">
            <v>3</v>
          </cell>
          <cell r="AB84">
            <v>4</v>
          </cell>
          <cell r="AC84">
            <v>5</v>
          </cell>
          <cell r="AD84">
            <v>6</v>
          </cell>
          <cell r="AE84">
            <v>3</v>
          </cell>
        </row>
        <row r="85">
          <cell r="N85" t="str">
            <v>Rise Options / Warrants</v>
          </cell>
          <cell r="X85" t="str">
            <v>Acquiror Financials</v>
          </cell>
          <cell r="Y85" t="str">
            <v>Rise Management</v>
          </cell>
          <cell r="Z85" t="str">
            <v>Shine Management</v>
          </cell>
          <cell r="AA85" t="str">
            <v>Shine Management</v>
          </cell>
          <cell r="AB85" t="str">
            <v>Shine Management</v>
          </cell>
          <cell r="AC85" t="str">
            <v>Shine Management</v>
          </cell>
          <cell r="AD85" t="str">
            <v>Shine Management</v>
          </cell>
          <cell r="AE85" t="str">
            <v>Shine Management</v>
          </cell>
        </row>
        <row r="86">
          <cell r="N86" t="str">
            <v>Active</v>
          </cell>
          <cell r="O86">
            <v>1</v>
          </cell>
          <cell r="X86" t="str">
            <v>Acquiror Name</v>
          </cell>
          <cell r="Y86" t="str">
            <v>Rise</v>
          </cell>
          <cell r="Z86" t="str">
            <v>Shine</v>
          </cell>
          <cell r="AA86" t="str">
            <v>Shine</v>
          </cell>
          <cell r="AB86" t="str">
            <v>Shine</v>
          </cell>
          <cell r="AC86" t="str">
            <v>Shine</v>
          </cell>
          <cell r="AD86" t="str">
            <v>Shine</v>
          </cell>
          <cell r="AE86" t="str">
            <v>Shine</v>
          </cell>
        </row>
        <row r="87">
          <cell r="R87" t="str">
            <v>Trading</v>
          </cell>
          <cell r="S87" t="str">
            <v>Offer</v>
          </cell>
          <cell r="X87" t="str">
            <v>Target Financials</v>
          </cell>
          <cell r="Y87" t="str">
            <v>Shine Management</v>
          </cell>
          <cell r="Z87" t="str">
            <v>Rise Management</v>
          </cell>
          <cell r="AA87" t="str">
            <v>Rise Management</v>
          </cell>
          <cell r="AB87" t="str">
            <v>Rise Management Cut</v>
          </cell>
          <cell r="AC87" t="str">
            <v>Sunset</v>
          </cell>
          <cell r="AD87" t="str">
            <v>Sunset</v>
          </cell>
          <cell r="AE87" t="str">
            <v>Rise Management</v>
          </cell>
        </row>
        <row r="88">
          <cell r="N88" t="str">
            <v>Options</v>
          </cell>
          <cell r="P88" t="str">
            <v>Outstanding</v>
          </cell>
          <cell r="Q88" t="str">
            <v>Strike</v>
          </cell>
          <cell r="R88" t="str">
            <v>Shares</v>
          </cell>
          <cell r="S88" t="str">
            <v>Shares</v>
          </cell>
          <cell r="X88" t="str">
            <v>Target Name</v>
          </cell>
          <cell r="Y88" t="str">
            <v>Shine</v>
          </cell>
          <cell r="Z88" t="str">
            <v>Rise</v>
          </cell>
          <cell r="AA88" t="str">
            <v>Rise</v>
          </cell>
          <cell r="AB88" t="str">
            <v>Rise</v>
          </cell>
          <cell r="AC88" t="str">
            <v>Sunset</v>
          </cell>
          <cell r="AD88" t="str">
            <v>Rise</v>
          </cell>
          <cell r="AE88" t="str">
            <v>Rise</v>
          </cell>
        </row>
        <row r="89">
          <cell r="P89">
            <v>4.7450000000000001E-3</v>
          </cell>
          <cell r="Q89">
            <v>23.625</v>
          </cell>
          <cell r="R89">
            <v>0</v>
          </cell>
          <cell r="S89">
            <v>0</v>
          </cell>
          <cell r="X89" t="str">
            <v>Capital Structure</v>
          </cell>
          <cell r="Y89">
            <v>1</v>
          </cell>
          <cell r="Z89">
            <v>2</v>
          </cell>
          <cell r="AA89">
            <v>3</v>
          </cell>
          <cell r="AB89">
            <v>3</v>
          </cell>
          <cell r="AC89">
            <v>4</v>
          </cell>
          <cell r="AD89">
            <v>4</v>
          </cell>
          <cell r="AE89">
            <v>3</v>
          </cell>
        </row>
        <row r="90">
          <cell r="P90">
            <v>1.387E-3</v>
          </cell>
          <cell r="Q90">
            <v>18.375</v>
          </cell>
          <cell r="R90">
            <v>0</v>
          </cell>
          <cell r="S90">
            <v>0</v>
          </cell>
          <cell r="X90" t="str">
            <v>Include Acquiror?</v>
          </cell>
          <cell r="Y90" t="str">
            <v>No</v>
          </cell>
          <cell r="Z90" t="str">
            <v>No</v>
          </cell>
          <cell r="AA90" t="str">
            <v>Yes</v>
          </cell>
          <cell r="AB90" t="str">
            <v>Yes</v>
          </cell>
          <cell r="AC90" t="str">
            <v>Yes</v>
          </cell>
          <cell r="AD90" t="str">
            <v>No</v>
          </cell>
          <cell r="AE90" t="str">
            <v>Yes</v>
          </cell>
        </row>
        <row r="91">
          <cell r="P91">
            <v>6.2960000000000004E-3</v>
          </cell>
          <cell r="Q91">
            <v>30.98</v>
          </cell>
          <cell r="R91">
            <v>0</v>
          </cell>
          <cell r="S91">
            <v>0</v>
          </cell>
          <cell r="X91" t="str">
            <v>Include Target?</v>
          </cell>
          <cell r="Y91" t="str">
            <v>Yes</v>
          </cell>
          <cell r="Z91" t="str">
            <v>Yes</v>
          </cell>
          <cell r="AA91" t="str">
            <v>Yes</v>
          </cell>
          <cell r="AB91" t="str">
            <v>Yes</v>
          </cell>
          <cell r="AC91" t="str">
            <v>Yes</v>
          </cell>
          <cell r="AD91" t="str">
            <v>Yes</v>
          </cell>
          <cell r="AE91" t="str">
            <v>Yes</v>
          </cell>
        </row>
        <row r="92">
          <cell r="P92">
            <v>3.8800000000000002E-3</v>
          </cell>
          <cell r="Q92">
            <v>20.75</v>
          </cell>
          <cell r="R92">
            <v>0</v>
          </cell>
          <cell r="S92">
            <v>0</v>
          </cell>
          <cell r="X92" t="str">
            <v>Synergies?</v>
          </cell>
          <cell r="AA92">
            <v>12</v>
          </cell>
          <cell r="AB92">
            <v>12</v>
          </cell>
          <cell r="AC92">
            <v>3</v>
          </cell>
          <cell r="AE92">
            <v>12</v>
          </cell>
        </row>
        <row r="93">
          <cell r="P93">
            <v>1.0233000000000001E-2</v>
          </cell>
          <cell r="Q93">
            <v>34.799999999999997</v>
          </cell>
          <cell r="R93">
            <v>0</v>
          </cell>
          <cell r="S93">
            <v>0</v>
          </cell>
          <cell r="X93" t="str">
            <v>Acquiror Share Price</v>
          </cell>
          <cell r="Y93">
            <v>2.81</v>
          </cell>
          <cell r="Z93">
            <v>2.2400000000000002</v>
          </cell>
          <cell r="AA93">
            <v>2.2400000000000002</v>
          </cell>
          <cell r="AB93">
            <v>2.2400000000000002</v>
          </cell>
          <cell r="AC93">
            <v>2.2400000000000002</v>
          </cell>
          <cell r="AE93">
            <v>2.2400000000000002</v>
          </cell>
        </row>
        <row r="94">
          <cell r="P94">
            <v>0.25</v>
          </cell>
          <cell r="Q94">
            <v>19.53</v>
          </cell>
          <cell r="R94">
            <v>0</v>
          </cell>
          <cell r="S94">
            <v>0</v>
          </cell>
          <cell r="X94" t="str">
            <v>Target Share Price</v>
          </cell>
          <cell r="Y94">
            <v>2.2400000000000002</v>
          </cell>
          <cell r="Z94">
            <v>2.81</v>
          </cell>
          <cell r="AA94">
            <v>2.81</v>
          </cell>
          <cell r="AB94">
            <v>2.81</v>
          </cell>
          <cell r="AE94">
            <v>2.81</v>
          </cell>
        </row>
        <row r="95">
          <cell r="P95">
            <v>0.4</v>
          </cell>
          <cell r="Q95">
            <v>22.21</v>
          </cell>
          <cell r="R95">
            <v>0</v>
          </cell>
          <cell r="S95">
            <v>0</v>
          </cell>
          <cell r="X95" t="str">
            <v>Offer Price per Share</v>
          </cell>
          <cell r="Y95">
            <v>2.2400000000000002</v>
          </cell>
          <cell r="Z95">
            <v>2.81</v>
          </cell>
          <cell r="AA95">
            <v>2.81</v>
          </cell>
          <cell r="AB95">
            <v>2.81</v>
          </cell>
          <cell r="AE95">
            <v>2.81</v>
          </cell>
        </row>
        <row r="96">
          <cell r="P96">
            <v>5.6756000000000001E-2</v>
          </cell>
          <cell r="Q96">
            <v>34.049999999999997</v>
          </cell>
          <cell r="R96">
            <v>0</v>
          </cell>
          <cell r="S96">
            <v>0</v>
          </cell>
          <cell r="X96" t="str">
            <v>Shares for DCF/PV</v>
          </cell>
          <cell r="Y96">
            <v>15.404782000000001</v>
          </cell>
          <cell r="Z96">
            <v>21.760387003558719</v>
          </cell>
          <cell r="AA96">
            <v>42.702410339285713</v>
          </cell>
          <cell r="AB96">
            <v>42.702410339285713</v>
          </cell>
          <cell r="AE96">
            <v>42.702410339285713</v>
          </cell>
        </row>
        <row r="97">
          <cell r="P97">
            <v>0.319882</v>
          </cell>
          <cell r="Q97">
            <v>13.05</v>
          </cell>
          <cell r="R97">
            <v>0</v>
          </cell>
          <cell r="S97">
            <v>0</v>
          </cell>
          <cell r="X97" t="str">
            <v>Min WACC for DCF</v>
          </cell>
          <cell r="Y97">
            <v>0.13</v>
          </cell>
          <cell r="Z97">
            <v>0.13</v>
          </cell>
          <cell r="AA97">
            <v>0.13</v>
          </cell>
          <cell r="AB97">
            <v>0.13</v>
          </cell>
          <cell r="AC97">
            <v>0.13</v>
          </cell>
          <cell r="AD97">
            <v>0.13</v>
          </cell>
          <cell r="AE97">
            <v>0.13</v>
          </cell>
        </row>
        <row r="98">
          <cell r="P98">
            <v>1.4999999999999999E-2</v>
          </cell>
          <cell r="Q98">
            <v>13.06</v>
          </cell>
          <cell r="R98">
            <v>0</v>
          </cell>
          <cell r="S98">
            <v>0</v>
          </cell>
          <cell r="X98" t="str">
            <v>Min Mult for DCF</v>
          </cell>
          <cell r="Y98">
            <v>7</v>
          </cell>
          <cell r="Z98">
            <v>5.5</v>
          </cell>
          <cell r="AA98">
            <v>7</v>
          </cell>
          <cell r="AB98">
            <v>7</v>
          </cell>
          <cell r="AD98">
            <v>7</v>
          </cell>
          <cell r="AE98">
            <v>7</v>
          </cell>
        </row>
        <row r="99">
          <cell r="P99">
            <v>0.01</v>
          </cell>
          <cell r="Q99">
            <v>13.74</v>
          </cell>
          <cell r="R99">
            <v>0</v>
          </cell>
          <cell r="S99">
            <v>0</v>
          </cell>
          <cell r="X99" t="str">
            <v>Min Perp Growth for DCF</v>
          </cell>
          <cell r="Y99">
            <v>0.04</v>
          </cell>
          <cell r="Z99">
            <v>0.03</v>
          </cell>
          <cell r="AA99">
            <v>0.04</v>
          </cell>
          <cell r="AB99">
            <v>0.04</v>
          </cell>
          <cell r="AD99">
            <v>0.04</v>
          </cell>
          <cell r="AE99">
            <v>0.04</v>
          </cell>
        </row>
        <row r="100">
          <cell r="P100">
            <v>0.03</v>
          </cell>
          <cell r="Q100">
            <v>11.61</v>
          </cell>
          <cell r="R100">
            <v>0</v>
          </cell>
          <cell r="S100">
            <v>0</v>
          </cell>
          <cell r="X100" t="str">
            <v>Acquiror Trading Shares</v>
          </cell>
          <cell r="Y100">
            <v>21.760387003558719</v>
          </cell>
          <cell r="Z100">
            <v>15.404782000000001</v>
          </cell>
          <cell r="AA100">
            <v>15.404782000000001</v>
          </cell>
          <cell r="AB100">
            <v>15.404782000000001</v>
          </cell>
          <cell r="AC100">
            <v>15.404782000000001</v>
          </cell>
          <cell r="AE100">
            <v>15.404782000000001</v>
          </cell>
        </row>
        <row r="101">
          <cell r="P101">
            <v>0.02</v>
          </cell>
          <cell r="Q101">
            <v>11.52</v>
          </cell>
          <cell r="R101">
            <v>0</v>
          </cell>
          <cell r="S101">
            <v>0</v>
          </cell>
          <cell r="X101" t="str">
            <v>Target Trading Shares</v>
          </cell>
          <cell r="Y101">
            <v>15.404782000000001</v>
          </cell>
          <cell r="Z101">
            <v>21.760387003558719</v>
          </cell>
          <cell r="AA101">
            <v>21.760387003558719</v>
          </cell>
          <cell r="AB101">
            <v>21.760387003558719</v>
          </cell>
          <cell r="AE101">
            <v>21.760387003558719</v>
          </cell>
        </row>
        <row r="102">
          <cell r="P102">
            <v>2E-3</v>
          </cell>
          <cell r="Q102">
            <v>11.19</v>
          </cell>
          <cell r="R102">
            <v>0</v>
          </cell>
          <cell r="S102">
            <v>0</v>
          </cell>
          <cell r="X102" t="str">
            <v>Target Offer Shares</v>
          </cell>
          <cell r="Y102">
            <v>15.404782000000001</v>
          </cell>
          <cell r="Z102">
            <v>21.760387003558719</v>
          </cell>
          <cell r="AA102">
            <v>21.760387003558719</v>
          </cell>
          <cell r="AB102">
            <v>21.760387003558719</v>
          </cell>
          <cell r="AE102">
            <v>21.760387003558719</v>
          </cell>
        </row>
        <row r="103">
          <cell r="P103">
            <v>0.06</v>
          </cell>
          <cell r="Q103">
            <v>15.05</v>
          </cell>
          <cell r="R103">
            <v>0</v>
          </cell>
          <cell r="S103">
            <v>0</v>
          </cell>
          <cell r="X103" t="str">
            <v>Public or Private</v>
          </cell>
          <cell r="Y103" t="str">
            <v>Public</v>
          </cell>
          <cell r="Z103" t="str">
            <v>Public</v>
          </cell>
          <cell r="AA103" t="str">
            <v>Public</v>
          </cell>
          <cell r="AB103" t="str">
            <v>Public</v>
          </cell>
          <cell r="AC103" t="str">
            <v>Private</v>
          </cell>
          <cell r="AD103" t="str">
            <v>Private</v>
          </cell>
          <cell r="AE103" t="str">
            <v>Public</v>
          </cell>
        </row>
        <row r="104">
          <cell r="P104">
            <v>4.9299999999999997E-2</v>
          </cell>
          <cell r="Q104">
            <v>16.3</v>
          </cell>
          <cell r="R104">
            <v>0</v>
          </cell>
          <cell r="S104">
            <v>0</v>
          </cell>
          <cell r="X104" t="str">
            <v>Purchase Multiple</v>
          </cell>
          <cell r="AC104">
            <v>8</v>
          </cell>
          <cell r="AE104">
            <v>0</v>
          </cell>
        </row>
        <row r="105">
          <cell r="P105">
            <v>1.15E-2</v>
          </cell>
          <cell r="Q105">
            <v>14.9</v>
          </cell>
          <cell r="R105">
            <v>0</v>
          </cell>
          <cell r="S105">
            <v>0</v>
          </cell>
          <cell r="X105" t="str">
            <v>Costs to Achieve Synergies</v>
          </cell>
          <cell r="AA105">
            <v>1.5</v>
          </cell>
          <cell r="AB105">
            <v>1.5</v>
          </cell>
          <cell r="AC105">
            <v>1.5</v>
          </cell>
          <cell r="AE105">
            <v>1.5</v>
          </cell>
        </row>
        <row r="106">
          <cell r="P106">
            <v>0.31440000000000001</v>
          </cell>
          <cell r="Q106">
            <v>16.77</v>
          </cell>
          <cell r="R106">
            <v>0</v>
          </cell>
          <cell r="S106">
            <v>0</v>
          </cell>
          <cell r="X106" t="str">
            <v>Include Rise CF Items (0 = No)</v>
          </cell>
          <cell r="Z106">
            <v>1</v>
          </cell>
          <cell r="AA106">
            <v>1</v>
          </cell>
          <cell r="AB106">
            <v>1</v>
          </cell>
          <cell r="AE106">
            <v>1</v>
          </cell>
        </row>
        <row r="107">
          <cell r="P107">
            <v>0.12</v>
          </cell>
          <cell r="Q107">
            <v>16.05</v>
          </cell>
          <cell r="R107">
            <v>0</v>
          </cell>
          <cell r="S107">
            <v>0</v>
          </cell>
          <cell r="X107" t="str">
            <v>Rise Intangibles Tax Shield (Annual)</v>
          </cell>
          <cell r="Z107">
            <v>15.5</v>
          </cell>
          <cell r="AA107">
            <v>15.5</v>
          </cell>
          <cell r="AB107">
            <v>15.5</v>
          </cell>
          <cell r="AE107">
            <v>15.5</v>
          </cell>
        </row>
        <row r="108">
          <cell r="P108">
            <v>0.1</v>
          </cell>
          <cell r="Q108">
            <v>14.83</v>
          </cell>
          <cell r="R108">
            <v>0</v>
          </cell>
          <cell r="S108">
            <v>0</v>
          </cell>
          <cell r="X108" t="str">
            <v>Acquiror Debt Retirement</v>
          </cell>
          <cell r="AA108">
            <v>45</v>
          </cell>
          <cell r="AB108">
            <v>45</v>
          </cell>
          <cell r="AE108">
            <v>45</v>
          </cell>
        </row>
        <row r="109">
          <cell r="P109">
            <v>5.0999999999999997E-2</v>
          </cell>
          <cell r="Q109">
            <v>13.65</v>
          </cell>
          <cell r="R109">
            <v>0</v>
          </cell>
          <cell r="S109">
            <v>0</v>
          </cell>
          <cell r="X109" t="str">
            <v>Transaction Type</v>
          </cell>
          <cell r="Y109" t="str">
            <v>Stock</v>
          </cell>
          <cell r="Z109" t="str">
            <v>Stock</v>
          </cell>
          <cell r="AA109" t="str">
            <v>Stock</v>
          </cell>
          <cell r="AB109" t="str">
            <v>Stock</v>
          </cell>
          <cell r="AC109" t="str">
            <v>Asset</v>
          </cell>
          <cell r="AD109" t="str">
            <v>Stock</v>
          </cell>
          <cell r="AE109" t="str">
            <v>Stock</v>
          </cell>
        </row>
        <row r="110">
          <cell r="P110">
            <v>0.105</v>
          </cell>
          <cell r="Q110">
            <v>7.28</v>
          </cell>
          <cell r="R110">
            <v>0</v>
          </cell>
          <cell r="S110">
            <v>0</v>
          </cell>
          <cell r="X110" t="str">
            <v>2009 Synergies</v>
          </cell>
          <cell r="AA110">
            <v>0</v>
          </cell>
          <cell r="AB110">
            <v>0</v>
          </cell>
          <cell r="AC110">
            <v>0</v>
          </cell>
          <cell r="AE110">
            <v>0</v>
          </cell>
        </row>
        <row r="111">
          <cell r="P111">
            <v>-0.22070400000000001</v>
          </cell>
          <cell r="Q111">
            <v>20.100000000000001</v>
          </cell>
          <cell r="R111">
            <v>0</v>
          </cell>
          <cell r="S111">
            <v>0</v>
          </cell>
          <cell r="T111" t="str">
            <v>x</v>
          </cell>
          <cell r="V111" t="str">
            <v>x</v>
          </cell>
          <cell r="X111" t="str">
            <v>2010 Synergies</v>
          </cell>
          <cell r="AA111">
            <v>6</v>
          </cell>
          <cell r="AB111">
            <v>6</v>
          </cell>
          <cell r="AC111">
            <v>3</v>
          </cell>
          <cell r="AE111">
            <v>6</v>
          </cell>
        </row>
        <row r="112">
          <cell r="P112">
            <v>0.11799999999999999</v>
          </cell>
          <cell r="Q112">
            <v>6.43</v>
          </cell>
          <cell r="R112">
            <v>0</v>
          </cell>
          <cell r="S112">
            <v>0</v>
          </cell>
          <cell r="X112" t="str">
            <v>2011+ Synergies</v>
          </cell>
          <cell r="AA112">
            <v>12</v>
          </cell>
          <cell r="AB112">
            <v>12</v>
          </cell>
          <cell r="AC112">
            <v>3</v>
          </cell>
          <cell r="AE112">
            <v>12</v>
          </cell>
        </row>
        <row r="113">
          <cell r="P113">
            <v>0.56494299999999997</v>
          </cell>
          <cell r="Q113">
            <v>1.5</v>
          </cell>
          <cell r="R113">
            <v>0.26337200355871887</v>
          </cell>
          <cell r="S113">
            <v>0.26337200355871887</v>
          </cell>
          <cell r="X113" t="str">
            <v>2009 Synergies Cost</v>
          </cell>
          <cell r="AA113">
            <v>0</v>
          </cell>
          <cell r="AB113">
            <v>0</v>
          </cell>
          <cell r="AE113">
            <v>0</v>
          </cell>
        </row>
        <row r="114">
          <cell r="P114">
            <v>1.3899999999999999E-2</v>
          </cell>
          <cell r="Q114">
            <v>6.43</v>
          </cell>
          <cell r="R114">
            <v>0</v>
          </cell>
          <cell r="S114">
            <v>0</v>
          </cell>
          <cell r="X114" t="str">
            <v>2010 Synergies Cost</v>
          </cell>
          <cell r="AA114">
            <v>6</v>
          </cell>
          <cell r="AB114">
            <v>6</v>
          </cell>
          <cell r="AC114">
            <v>3</v>
          </cell>
          <cell r="AE114">
            <v>6</v>
          </cell>
        </row>
        <row r="115"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X115" t="str">
            <v>2011+ Synergies Cost</v>
          </cell>
          <cell r="AA115">
            <v>6</v>
          </cell>
          <cell r="AB115">
            <v>6</v>
          </cell>
          <cell r="AE115">
            <v>6</v>
          </cell>
        </row>
        <row r="116"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X116" t="str">
            <v>52-Week High (for FF)</v>
          </cell>
          <cell r="Y116">
            <v>4.8163999999999998</v>
          </cell>
          <cell r="Z116">
            <v>13</v>
          </cell>
          <cell r="AE116">
            <v>0</v>
          </cell>
        </row>
        <row r="117"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X117" t="str">
            <v>52-Week Low (for FF)</v>
          </cell>
          <cell r="Y117">
            <v>1.05</v>
          </cell>
          <cell r="Z117">
            <v>0.8</v>
          </cell>
          <cell r="AE117">
            <v>0</v>
          </cell>
        </row>
        <row r="118">
          <cell r="N118" t="str">
            <v>Subtotal Options</v>
          </cell>
          <cell r="R118">
            <v>0.26337200355871887</v>
          </cell>
          <cell r="S118">
            <v>0.26337200355871887</v>
          </cell>
          <cell r="X118" t="str">
            <v>DCF Tax Rate</v>
          </cell>
          <cell r="Y118">
            <v>0.15</v>
          </cell>
          <cell r="Z118">
            <v>0.1</v>
          </cell>
          <cell r="AA118">
            <v>0.15</v>
          </cell>
          <cell r="AB118">
            <v>0.15</v>
          </cell>
          <cell r="AE118">
            <v>0.15</v>
          </cell>
        </row>
        <row r="119">
          <cell r="X119" t="str">
            <v>Rise Management Haircut</v>
          </cell>
          <cell r="AB119">
            <v>0.5</v>
          </cell>
          <cell r="AE119">
            <v>0</v>
          </cell>
        </row>
        <row r="120">
          <cell r="N120" t="str">
            <v>Warrants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X120" t="str">
            <v>Earnout Payment (2011)</v>
          </cell>
          <cell r="Z120">
            <v>19</v>
          </cell>
          <cell r="AA120">
            <v>19</v>
          </cell>
          <cell r="AB120">
            <v>19</v>
          </cell>
          <cell r="AE120">
            <v>19</v>
          </cell>
        </row>
        <row r="121"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X121" t="str">
            <v>Include Shine SBC in CF?</v>
          </cell>
          <cell r="Y121">
            <v>1</v>
          </cell>
          <cell r="Z121">
            <v>0</v>
          </cell>
          <cell r="AA121">
            <v>1</v>
          </cell>
          <cell r="AB121">
            <v>1</v>
          </cell>
          <cell r="AC121">
            <v>1</v>
          </cell>
          <cell r="AD121">
            <v>0</v>
          </cell>
          <cell r="AE121">
            <v>1</v>
          </cell>
        </row>
        <row r="122"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X122" t="str">
            <v>Include Rise SBC in CF?</v>
          </cell>
          <cell r="Y122">
            <v>0</v>
          </cell>
          <cell r="Z122">
            <v>1</v>
          </cell>
          <cell r="AA122">
            <v>1</v>
          </cell>
          <cell r="AB122">
            <v>1</v>
          </cell>
          <cell r="AC122">
            <v>0</v>
          </cell>
          <cell r="AD122">
            <v>0</v>
          </cell>
          <cell r="AE122">
            <v>1</v>
          </cell>
        </row>
        <row r="123">
          <cell r="N123" t="str">
            <v>Subtotal Warrants</v>
          </cell>
          <cell r="R123">
            <v>0</v>
          </cell>
          <cell r="S123">
            <v>0</v>
          </cell>
        </row>
        <row r="125">
          <cell r="N125" t="str">
            <v>Convertible Debt</v>
          </cell>
          <cell r="P125">
            <v>0</v>
          </cell>
          <cell r="Q125">
            <v>0</v>
          </cell>
          <cell r="S125">
            <v>0</v>
          </cell>
        </row>
        <row r="127">
          <cell r="N127" t="str">
            <v>Basic Shares Outstanding</v>
          </cell>
          <cell r="R127">
            <v>21.497015000000001</v>
          </cell>
          <cell r="S127">
            <v>21.497015000000001</v>
          </cell>
        </row>
        <row r="129">
          <cell r="N129" t="str">
            <v>Total Diluted Shares incl Options/Warrants/Converts</v>
          </cell>
          <cell r="R129">
            <v>21.760387003558719</v>
          </cell>
          <cell r="S129">
            <v>21.760387003558719</v>
          </cell>
        </row>
        <row r="133">
          <cell r="AL133" t="str">
            <v>Exchange ratio</v>
          </cell>
        </row>
        <row r="134">
          <cell r="AL134" t="str">
            <v>Ex. Ratio</v>
          </cell>
          <cell r="AM134">
            <v>0.71527570616235547</v>
          </cell>
          <cell r="AN134">
            <v>0.91527570616235554</v>
          </cell>
          <cell r="AO134">
            <v>1.1152757061623555</v>
          </cell>
          <cell r="AP134">
            <v>1.3152757061623555</v>
          </cell>
          <cell r="AQ134">
            <v>1.5152757061623554</v>
          </cell>
        </row>
        <row r="135">
          <cell r="AL135" t="str">
            <v>Price</v>
          </cell>
          <cell r="AM135">
            <v>1.6022175818036763</v>
          </cell>
          <cell r="AN135">
            <v>2.0502175818036767</v>
          </cell>
          <cell r="AO135">
            <v>2.4982175818036767</v>
          </cell>
          <cell r="AP135">
            <v>2.9462175818036767</v>
          </cell>
          <cell r="AQ135">
            <v>3.3942175818036766</v>
          </cell>
        </row>
        <row r="136">
          <cell r="AG136" t="str">
            <v>x</v>
          </cell>
          <cell r="BA136" t="str">
            <v>x</v>
          </cell>
        </row>
        <row r="138">
          <cell r="AL138" t="str">
            <v>Pro Forma Ownership</v>
          </cell>
        </row>
        <row r="140">
          <cell r="AL140">
            <v>0.24640329619367535</v>
          </cell>
          <cell r="AM140">
            <v>1.6022175818036763</v>
          </cell>
          <cell r="AN140">
            <v>2.0502175818036767</v>
          </cell>
          <cell r="AO140">
            <v>2.4982175818036767</v>
          </cell>
          <cell r="AP140">
            <v>2.9462175818036767</v>
          </cell>
          <cell r="AQ140">
            <v>3.3942175818036766</v>
          </cell>
        </row>
        <row r="141">
          <cell r="AL141">
            <v>0.36074736478816005</v>
          </cell>
          <cell r="AM141">
            <v>0.50004397490280672</v>
          </cell>
          <cell r="AN141">
            <v>0.43739669887864185</v>
          </cell>
          <cell r="AO141">
            <v>0.38869910196102936</v>
          </cell>
          <cell r="AP141">
            <v>0.34975868987795877</v>
          </cell>
          <cell r="AQ141">
            <v>0.3179100251353501</v>
          </cell>
        </row>
        <row r="143">
          <cell r="AH143" t="str">
            <v>Accretion / (Dilution):</v>
          </cell>
          <cell r="AK143" t="str">
            <v>Accretion / (Dilution)</v>
          </cell>
        </row>
        <row r="144">
          <cell r="AI144" t="str">
            <v>$</v>
          </cell>
          <cell r="AJ144" t="str">
            <v>%</v>
          </cell>
        </row>
        <row r="145">
          <cell r="AH145">
            <v>2010</v>
          </cell>
          <cell r="AI145">
            <v>0.17292027373564456</v>
          </cell>
          <cell r="AJ145">
            <v>0.24640329619367535</v>
          </cell>
          <cell r="AK145">
            <v>2010</v>
          </cell>
          <cell r="AS145">
            <v>2011</v>
          </cell>
        </row>
        <row r="146">
          <cell r="AH146">
            <v>2011</v>
          </cell>
          <cell r="AI146">
            <v>0.16056884749537215</v>
          </cell>
          <cell r="AJ146">
            <v>0.1335385478723394</v>
          </cell>
        </row>
        <row r="148">
          <cell r="AM148" t="str">
            <v>Implied Shine Ownership</v>
          </cell>
          <cell r="AU148" t="str">
            <v>Implied Shine Ownership</v>
          </cell>
        </row>
        <row r="149">
          <cell r="A149" t="str">
            <v>x</v>
          </cell>
          <cell r="T149" t="str">
            <v>x</v>
          </cell>
          <cell r="AM149">
            <v>0.50004397490280672</v>
          </cell>
          <cell r="AN149">
            <v>0.43739669887864185</v>
          </cell>
          <cell r="AO149">
            <v>0.38869910196102936</v>
          </cell>
          <cell r="AP149">
            <v>0.34975868987795877</v>
          </cell>
          <cell r="AQ149">
            <v>0.3179100251353501</v>
          </cell>
          <cell r="AU149">
            <v>0.50004397490280672</v>
          </cell>
          <cell r="AV149">
            <v>0.43739669887864185</v>
          </cell>
          <cell r="AW149">
            <v>0.38869910196102936</v>
          </cell>
          <cell r="AX149">
            <v>0.34975868987795877</v>
          </cell>
          <cell r="AY149">
            <v>0.3179100251353501</v>
          </cell>
        </row>
        <row r="150">
          <cell r="AM150" t="str">
            <v>Exchange Ratio</v>
          </cell>
          <cell r="AU150" t="str">
            <v>Exchange Ratio</v>
          </cell>
          <cell r="BA150" t="str">
            <v>x</v>
          </cell>
        </row>
        <row r="151">
          <cell r="AM151">
            <v>0.71527570616235547</v>
          </cell>
          <cell r="AN151">
            <v>0.91527570616235554</v>
          </cell>
          <cell r="AO151">
            <v>1.1152757061623555</v>
          </cell>
          <cell r="AP151">
            <v>1.3152757061623555</v>
          </cell>
          <cell r="AQ151">
            <v>1.5152757061623554</v>
          </cell>
          <cell r="AU151">
            <v>0.71527570616235547</v>
          </cell>
          <cell r="AV151">
            <v>0.91527570616235554</v>
          </cell>
          <cell r="AW151">
            <v>1.1152757061623555</v>
          </cell>
          <cell r="AX151">
            <v>1.3152757061623555</v>
          </cell>
          <cell r="AY151">
            <v>1.5152757061623554</v>
          </cell>
        </row>
        <row r="152">
          <cell r="AL152">
            <v>0.24640329619367535</v>
          </cell>
          <cell r="AM152">
            <v>1.6022175818036763</v>
          </cell>
          <cell r="AN152">
            <v>2.0502175818036767</v>
          </cell>
          <cell r="AO152">
            <v>2.4982175818036767</v>
          </cell>
          <cell r="AP152">
            <v>2.9462175818036767</v>
          </cell>
          <cell r="AQ152">
            <v>3.3942175818036766</v>
          </cell>
          <cell r="AT152">
            <v>0.1335385478723394</v>
          </cell>
          <cell r="AU152">
            <v>1.6022175818036763</v>
          </cell>
          <cell r="AV152">
            <v>2.0502175818036767</v>
          </cell>
          <cell r="AW152">
            <v>2.4982175818036767</v>
          </cell>
          <cell r="AX152">
            <v>2.9462175818036767</v>
          </cell>
          <cell r="AY152">
            <v>3.3942175818036766</v>
          </cell>
        </row>
        <row r="153">
          <cell r="AH153" t="str">
            <v>Synergies:</v>
          </cell>
          <cell r="AK153" t="str">
            <v>Synergies</v>
          </cell>
          <cell r="AL153">
            <v>0</v>
          </cell>
          <cell r="AM153">
            <v>0.54208438374981771</v>
          </cell>
          <cell r="AN153">
            <v>0.35126722806330796</v>
          </cell>
          <cell r="AO153">
            <v>0.20241498586399898</v>
          </cell>
          <cell r="AP153">
            <v>8.3055580760091841E-2</v>
          </cell>
          <cell r="AQ153">
            <v>-1.4786242998956735E-2</v>
          </cell>
          <cell r="AS153" t="str">
            <v>Synergies</v>
          </cell>
          <cell r="AT153">
            <v>0</v>
          </cell>
          <cell r="AU153">
            <v>0.35329359228693263</v>
          </cell>
          <cell r="AV153">
            <v>0.18771949770078161</v>
          </cell>
          <cell r="AW153">
            <v>5.8199408821933953E-2</v>
          </cell>
          <cell r="AX153">
            <v>-4.5886638056313649E-2</v>
          </cell>
          <cell r="AY153">
            <v>-0.13136060198217914</v>
          </cell>
        </row>
        <row r="154">
          <cell r="AH154" t="str">
            <v>start</v>
          </cell>
          <cell r="AI154">
            <v>0</v>
          </cell>
          <cell r="AL154">
            <v>3</v>
          </cell>
          <cell r="AM154">
            <v>0.63153448392914313</v>
          </cell>
          <cell r="AN154">
            <v>0.42966609507646292</v>
          </cell>
          <cell r="AO154">
            <v>0.27219303034192244</v>
          </cell>
          <cell r="AP154">
            <v>0.14592088926502425</v>
          </cell>
          <cell r="AQ154">
            <v>4.241252675125054E-2</v>
          </cell>
          <cell r="AT154">
            <v>6</v>
          </cell>
          <cell r="AU154">
            <v>0.45644007436254852</v>
          </cell>
          <cell r="AV154">
            <v>0.27826375288911714</v>
          </cell>
          <cell r="AW154">
            <v>0.13888559079695401</v>
          </cell>
          <cell r="AX154">
            <v>2.6877314405953767E-2</v>
          </cell>
          <cell r="AY154">
            <v>-6.5102270397007111E-2</v>
          </cell>
        </row>
        <row r="155">
          <cell r="AH155" t="str">
            <v>step (2010)</v>
          </cell>
          <cell r="AI155">
            <v>3</v>
          </cell>
          <cell r="AL155">
            <v>6</v>
          </cell>
          <cell r="AM155">
            <v>0.72098458410846311</v>
          </cell>
          <cell r="AN155">
            <v>0.50806496208961771</v>
          </cell>
          <cell r="AO155">
            <v>0.34197107481984607</v>
          </cell>
          <cell r="AP155">
            <v>0.20878619776995683</v>
          </cell>
          <cell r="AQ155">
            <v>9.9611296501457808E-2</v>
          </cell>
          <cell r="AT155">
            <v>12</v>
          </cell>
          <cell r="AU155">
            <v>0.55958655643929078</v>
          </cell>
          <cell r="AV155">
            <v>0.36880800807745301</v>
          </cell>
          <cell r="AW155">
            <v>0.21957177277197407</v>
          </cell>
          <cell r="AX155">
            <v>9.9641266868221182E-2</v>
          </cell>
          <cell r="AY155">
            <v>1.1560611881649206E-3</v>
          </cell>
        </row>
        <row r="156">
          <cell r="AH156" t="str">
            <v>step (2011)</v>
          </cell>
          <cell r="AI156">
            <v>6</v>
          </cell>
          <cell r="AL156">
            <v>9</v>
          </cell>
          <cell r="AM156">
            <v>0.81043468428778376</v>
          </cell>
          <cell r="AN156">
            <v>0.58646382910277273</v>
          </cell>
          <cell r="AO156">
            <v>0.41174911929776975</v>
          </cell>
          <cell r="AP156">
            <v>0.27165150627488927</v>
          </cell>
          <cell r="AQ156">
            <v>0.15681006625166477</v>
          </cell>
          <cell r="AT156">
            <v>18</v>
          </cell>
          <cell r="AU156">
            <v>0.66273303851603316</v>
          </cell>
          <cell r="AV156">
            <v>0.45935226326578871</v>
          </cell>
          <cell r="AW156">
            <v>0.3002579547469939</v>
          </cell>
          <cell r="AX156">
            <v>0.17240521933048841</v>
          </cell>
          <cell r="AY156">
            <v>6.7414392773336759E-2</v>
          </cell>
        </row>
        <row r="157">
          <cell r="AL157">
            <v>12</v>
          </cell>
          <cell r="AM157">
            <v>0.89988478446710318</v>
          </cell>
          <cell r="AN157">
            <v>0.66486269611592752</v>
          </cell>
          <cell r="AO157">
            <v>0.48152716377569355</v>
          </cell>
          <cell r="AP157">
            <v>0.33451681477982165</v>
          </cell>
          <cell r="AQ157">
            <v>0.2140088360018719</v>
          </cell>
          <cell r="AT157">
            <v>24</v>
          </cell>
          <cell r="AU157">
            <v>0.76587952059743492</v>
          </cell>
          <cell r="AV157">
            <v>0.54989651845828125</v>
          </cell>
          <cell r="AW157">
            <v>0.38094413672571908</v>
          </cell>
          <cell r="AX157">
            <v>0.2451691717960966</v>
          </cell>
          <cell r="AY157">
            <v>0.13367272436155078</v>
          </cell>
        </row>
        <row r="158">
          <cell r="AH158" t="str">
            <v>Offer Price per Share:</v>
          </cell>
          <cell r="AK158" t="str">
            <v>Note:</v>
          </cell>
          <cell r="AS158" t="str">
            <v>Note:</v>
          </cell>
        </row>
        <row r="159">
          <cell r="AH159" t="str">
            <v>start</v>
          </cell>
          <cell r="AI159">
            <v>2</v>
          </cell>
        </row>
        <row r="160">
          <cell r="AH160" t="str">
            <v>step</v>
          </cell>
          <cell r="AI160">
            <v>0.5</v>
          </cell>
        </row>
        <row r="162">
          <cell r="AM162" t="str">
            <v>Purchase Price per Share</v>
          </cell>
          <cell r="AU162" t="str">
            <v>Purchase Price per Share</v>
          </cell>
        </row>
        <row r="163">
          <cell r="AL163">
            <v>0.24640329619367535</v>
          </cell>
          <cell r="AM163">
            <v>2</v>
          </cell>
          <cell r="AN163">
            <v>2.5</v>
          </cell>
          <cell r="AO163">
            <v>3</v>
          </cell>
          <cell r="AP163">
            <v>3.5</v>
          </cell>
          <cell r="AQ163">
            <v>4</v>
          </cell>
          <cell r="AT163">
            <v>0.1335385478723394</v>
          </cell>
          <cell r="AU163">
            <v>2</v>
          </cell>
          <cell r="AV163">
            <v>2.5</v>
          </cell>
          <cell r="AW163">
            <v>3</v>
          </cell>
          <cell r="AX163">
            <v>3.5</v>
          </cell>
          <cell r="AY163">
            <v>4</v>
          </cell>
        </row>
        <row r="164">
          <cell r="AH164" t="str">
            <v>Equity Consideration:</v>
          </cell>
          <cell r="AK164" t="str">
            <v>Equity Consideration</v>
          </cell>
          <cell r="AL164">
            <v>0</v>
          </cell>
          <cell r="AS164" t="str">
            <v>Equity Consideration</v>
          </cell>
          <cell r="AT164">
            <v>0</v>
          </cell>
        </row>
        <row r="165">
          <cell r="AH165" t="str">
            <v>start</v>
          </cell>
          <cell r="AI165">
            <v>0</v>
          </cell>
          <cell r="AL165">
            <v>0.25</v>
          </cell>
          <cell r="AT165">
            <v>0.25</v>
          </cell>
        </row>
        <row r="166">
          <cell r="AH166" t="str">
            <v>step</v>
          </cell>
          <cell r="AI166">
            <v>0.25</v>
          </cell>
          <cell r="AL166">
            <v>0.5</v>
          </cell>
          <cell r="AT166">
            <v>0.5</v>
          </cell>
        </row>
        <row r="167">
          <cell r="AH167" t="str">
            <v>Active</v>
          </cell>
          <cell r="AI167" t="str">
            <v>Shine &gt; Rise</v>
          </cell>
          <cell r="AL167">
            <v>0.75</v>
          </cell>
          <cell r="AT167">
            <v>0.75</v>
          </cell>
        </row>
        <row r="168">
          <cell r="AL168">
            <v>1</v>
          </cell>
          <cell r="AT168">
            <v>1</v>
          </cell>
        </row>
        <row r="169">
          <cell r="AK169" t="str">
            <v>Note:</v>
          </cell>
          <cell r="AS169" t="str">
            <v>Note:</v>
          </cell>
        </row>
        <row r="173">
          <cell r="AM173" t="str">
            <v>Implied Sunset Enterprise Value</v>
          </cell>
          <cell r="AU173" t="str">
            <v>Implied Sunset Enterprise Value</v>
          </cell>
        </row>
        <row r="174">
          <cell r="AM174">
            <v>233.57702849359472</v>
          </cell>
          <cell r="AN174">
            <v>250.26110195742294</v>
          </cell>
          <cell r="AO174">
            <v>266.94517542125112</v>
          </cell>
          <cell r="AP174">
            <v>283.62924888507933</v>
          </cell>
          <cell r="AQ174">
            <v>300.31332234890749</v>
          </cell>
          <cell r="AU174">
            <v>233.57702849359472</v>
          </cell>
          <cell r="AV174">
            <v>250.26110195742294</v>
          </cell>
          <cell r="AW174">
            <v>266.94517542125112</v>
          </cell>
          <cell r="AX174">
            <v>283.62924888507933</v>
          </cell>
          <cell r="AY174">
            <v>300.31332234890749</v>
          </cell>
        </row>
        <row r="175">
          <cell r="AH175" t="str">
            <v>Purchase Multiple</v>
          </cell>
          <cell r="AM175" t="str">
            <v>Purchase Multiple of 2009E EBITDA</v>
          </cell>
          <cell r="AU175" t="str">
            <v>Purchase Multiple of 2009E EBITDA</v>
          </cell>
        </row>
        <row r="176">
          <cell r="AH176" t="str">
            <v>start</v>
          </cell>
          <cell r="AI176">
            <v>7</v>
          </cell>
          <cell r="AL176">
            <v>0.24640329619367535</v>
          </cell>
          <cell r="AM176">
            <v>7</v>
          </cell>
          <cell r="AN176">
            <v>7.5</v>
          </cell>
          <cell r="AO176">
            <v>8</v>
          </cell>
          <cell r="AP176">
            <v>8.5</v>
          </cell>
          <cell r="AQ176">
            <v>9</v>
          </cell>
          <cell r="AT176">
            <v>0.1335385478723394</v>
          </cell>
          <cell r="AU176">
            <v>7</v>
          </cell>
          <cell r="AV176">
            <v>7.5</v>
          </cell>
          <cell r="AW176">
            <v>8</v>
          </cell>
          <cell r="AX176">
            <v>8.5</v>
          </cell>
          <cell r="AY176">
            <v>9</v>
          </cell>
        </row>
        <row r="177">
          <cell r="AH177" t="str">
            <v>step</v>
          </cell>
          <cell r="AI177">
            <v>0.5</v>
          </cell>
          <cell r="AK177" t="str">
            <v>Synergies</v>
          </cell>
          <cell r="AL177">
            <v>0</v>
          </cell>
          <cell r="AM177">
            <v>0.11676777533537108</v>
          </cell>
          <cell r="AN177">
            <v>0.11676777533536822</v>
          </cell>
          <cell r="AO177">
            <v>0.11676777533536775</v>
          </cell>
          <cell r="AP177">
            <v>0.11676777533536775</v>
          </cell>
          <cell r="AQ177">
            <v>0.11676777533536775</v>
          </cell>
          <cell r="AS177" t="str">
            <v>Synergies</v>
          </cell>
          <cell r="AT177">
            <v>0</v>
          </cell>
          <cell r="AU177">
            <v>-1.6467651176937843E-2</v>
          </cell>
          <cell r="AV177">
            <v>-1.6467651176770903E-2</v>
          </cell>
          <cell r="AW177">
            <v>-1.6467651176757053E-2</v>
          </cell>
          <cell r="AX177">
            <v>-1.6467651176755947E-2</v>
          </cell>
          <cell r="AY177">
            <v>-1.6467651176755947E-2</v>
          </cell>
        </row>
        <row r="178">
          <cell r="AL178">
            <v>1.5</v>
          </cell>
          <cell r="AM178">
            <v>0.14917665554997792</v>
          </cell>
          <cell r="AN178">
            <v>0.14917665554994738</v>
          </cell>
          <cell r="AO178">
            <v>0.14917665554994486</v>
          </cell>
          <cell r="AP178">
            <v>0.14917665554994469</v>
          </cell>
          <cell r="AQ178">
            <v>0.14917665554994469</v>
          </cell>
          <cell r="AT178">
            <v>3</v>
          </cell>
          <cell r="AU178">
            <v>2.1033898585359586E-2</v>
          </cell>
          <cell r="AV178">
            <v>2.1033898585504734E-2</v>
          </cell>
          <cell r="AW178">
            <v>2.1033898585516735E-2</v>
          </cell>
          <cell r="AX178">
            <v>2.1033898585517657E-2</v>
          </cell>
          <cell r="AY178">
            <v>2.1033898585517845E-2</v>
          </cell>
        </row>
        <row r="179">
          <cell r="AH179" t="str">
            <v>Synergies:</v>
          </cell>
          <cell r="AL179">
            <v>3</v>
          </cell>
          <cell r="AM179">
            <v>0.18158553576455486</v>
          </cell>
          <cell r="AN179">
            <v>0.18158553576452433</v>
          </cell>
          <cell r="AO179">
            <v>0.18158553576452194</v>
          </cell>
          <cell r="AP179">
            <v>0.18158553576452147</v>
          </cell>
          <cell r="AQ179">
            <v>0.18158553576452147</v>
          </cell>
          <cell r="AT179">
            <v>6</v>
          </cell>
          <cell r="AU179">
            <v>5.8535448347633745E-2</v>
          </cell>
          <cell r="AV179">
            <v>5.8535448347778705E-2</v>
          </cell>
          <cell r="AW179">
            <v>5.853544834779071E-2</v>
          </cell>
          <cell r="AX179">
            <v>5.853544834779182E-2</v>
          </cell>
          <cell r="AY179">
            <v>5.853544834779182E-2</v>
          </cell>
        </row>
        <row r="180">
          <cell r="AH180" t="str">
            <v>start</v>
          </cell>
          <cell r="AI180">
            <v>0</v>
          </cell>
          <cell r="AL180">
            <v>4.5</v>
          </cell>
          <cell r="AM180">
            <v>0.21399441597913163</v>
          </cell>
          <cell r="AN180">
            <v>0.21399441597910127</v>
          </cell>
          <cell r="AO180">
            <v>0.21399441597909888</v>
          </cell>
          <cell r="AP180">
            <v>0.21399441597909871</v>
          </cell>
          <cell r="AQ180">
            <v>0.21399441597909841</v>
          </cell>
          <cell r="AT180">
            <v>9</v>
          </cell>
          <cell r="AU180">
            <v>9.603699810990754E-2</v>
          </cell>
          <cell r="AV180">
            <v>9.6036998110052493E-2</v>
          </cell>
          <cell r="AW180">
            <v>9.6036998110064498E-2</v>
          </cell>
          <cell r="AX180">
            <v>9.6036998110065608E-2</v>
          </cell>
          <cell r="AY180">
            <v>9.6036998110065608E-2</v>
          </cell>
        </row>
        <row r="181">
          <cell r="AH181" t="str">
            <v>step - 2010</v>
          </cell>
          <cell r="AI181">
            <v>1.5</v>
          </cell>
          <cell r="AL181">
            <v>6</v>
          </cell>
          <cell r="AM181">
            <v>0.24640329619370857</v>
          </cell>
          <cell r="AN181">
            <v>0.24640329619367821</v>
          </cell>
          <cell r="AO181">
            <v>0.24640329619367582</v>
          </cell>
          <cell r="AP181">
            <v>0.24640329619367535</v>
          </cell>
          <cell r="AQ181">
            <v>0.24640329619367535</v>
          </cell>
          <cell r="AT181">
            <v>12</v>
          </cell>
          <cell r="AU181">
            <v>0.13353854787218133</v>
          </cell>
          <cell r="AV181">
            <v>0.13353854787232647</v>
          </cell>
          <cell r="AW181">
            <v>0.13353854787233829</v>
          </cell>
          <cell r="AX181">
            <v>0.1335385478723394</v>
          </cell>
          <cell r="AY181">
            <v>0.1335385478723394</v>
          </cell>
        </row>
        <row r="182">
          <cell r="AH182" t="str">
            <v>step - 2011</v>
          </cell>
          <cell r="AI182">
            <v>3</v>
          </cell>
          <cell r="AK182" t="str">
            <v>Note:</v>
          </cell>
          <cell r="AS182" t="str">
            <v>Note:</v>
          </cell>
        </row>
        <row r="185">
          <cell r="AK185" t="str">
            <v>Share Price Accretion</v>
          </cell>
        </row>
        <row r="187">
          <cell r="AK187" t="str">
            <v>Shine Stadalone</v>
          </cell>
          <cell r="AS187" t="str">
            <v>Shine Stadalone</v>
          </cell>
        </row>
        <row r="188">
          <cell r="AM188" t="str">
            <v>Offer Price per Share</v>
          </cell>
          <cell r="AU188" t="str">
            <v>Offer Price per Share</v>
          </cell>
        </row>
        <row r="190">
          <cell r="AK190" t="str">
            <v>EV / LTM EBITDA</v>
          </cell>
          <cell r="AL190">
            <v>6</v>
          </cell>
          <cell r="AM190">
            <v>1.4358723045100079</v>
          </cell>
          <cell r="AN190">
            <v>1.4358723045100079</v>
          </cell>
          <cell r="AO190">
            <v>1.4358723045100079</v>
          </cell>
          <cell r="AP190">
            <v>1.4358723045100079</v>
          </cell>
          <cell r="AQ190">
            <v>1.4358723045100079</v>
          </cell>
          <cell r="AS190" t="str">
            <v>EV / LTM EBITDA</v>
          </cell>
          <cell r="AT190">
            <v>6</v>
          </cell>
          <cell r="AU190">
            <v>8.8761032872392569</v>
          </cell>
          <cell r="AV190">
            <v>8.8761032872392569</v>
          </cell>
          <cell r="AW190">
            <v>8.8761032872392569</v>
          </cell>
          <cell r="AX190">
            <v>8.8761032872392569</v>
          </cell>
          <cell r="AY190">
            <v>8.8761032872392569</v>
          </cell>
        </row>
        <row r="191">
          <cell r="AI191" t="str">
            <v>EBITDA Multiple</v>
          </cell>
          <cell r="AL191">
            <v>6.5</v>
          </cell>
          <cell r="AM191">
            <v>2.1609839328099079</v>
          </cell>
          <cell r="AN191">
            <v>2.1609839328099079</v>
          </cell>
          <cell r="AO191">
            <v>2.1609839328099079</v>
          </cell>
          <cell r="AP191">
            <v>2.1609839328099079</v>
          </cell>
          <cell r="AQ191">
            <v>2.1609839328099079</v>
          </cell>
          <cell r="AT191">
            <v>6.5</v>
          </cell>
          <cell r="AU191">
            <v>9.989365017408824</v>
          </cell>
          <cell r="AV191">
            <v>9.989365017408824</v>
          </cell>
          <cell r="AW191">
            <v>9.989365017408824</v>
          </cell>
          <cell r="AX191">
            <v>9.989365017408824</v>
          </cell>
          <cell r="AY191">
            <v>9.989365017408824</v>
          </cell>
        </row>
        <row r="192">
          <cell r="AH192" t="str">
            <v>Linked</v>
          </cell>
          <cell r="AI192">
            <v>6</v>
          </cell>
          <cell r="AL192">
            <v>7</v>
          </cell>
          <cell r="AM192">
            <v>2.886095561109808</v>
          </cell>
          <cell r="AN192">
            <v>2.886095561109808</v>
          </cell>
          <cell r="AO192">
            <v>2.886095561109808</v>
          </cell>
          <cell r="AP192">
            <v>2.886095561109808</v>
          </cell>
          <cell r="AQ192">
            <v>2.886095561109808</v>
          </cell>
          <cell r="AT192">
            <v>7</v>
          </cell>
          <cell r="AU192">
            <v>11.102626747578391</v>
          </cell>
          <cell r="AV192">
            <v>11.102626747578391</v>
          </cell>
          <cell r="AW192">
            <v>11.102626747578391</v>
          </cell>
          <cell r="AX192">
            <v>11.102626747578391</v>
          </cell>
          <cell r="AY192">
            <v>11.102626747578391</v>
          </cell>
        </row>
        <row r="193">
          <cell r="AL193">
            <v>7.5</v>
          </cell>
          <cell r="AM193">
            <v>3.6112071894097082</v>
          </cell>
          <cell r="AN193">
            <v>3.6112071894097082</v>
          </cell>
          <cell r="AO193">
            <v>3.6112071894097082</v>
          </cell>
          <cell r="AP193">
            <v>3.6112071894097082</v>
          </cell>
          <cell r="AQ193">
            <v>3.6112071894097082</v>
          </cell>
          <cell r="AT193">
            <v>7.5</v>
          </cell>
          <cell r="AU193">
            <v>12.215888477747956</v>
          </cell>
          <cell r="AV193">
            <v>12.215888477747956</v>
          </cell>
          <cell r="AW193">
            <v>12.215888477747956</v>
          </cell>
          <cell r="AX193">
            <v>12.215888477747956</v>
          </cell>
          <cell r="AY193">
            <v>12.215888477747956</v>
          </cell>
        </row>
        <row r="194">
          <cell r="AL194">
            <v>8</v>
          </cell>
          <cell r="AM194">
            <v>4.3363188177096088</v>
          </cell>
          <cell r="AN194">
            <v>4.3363188177096088</v>
          </cell>
          <cell r="AO194">
            <v>4.3363188177096088</v>
          </cell>
          <cell r="AP194">
            <v>4.3363188177096088</v>
          </cell>
          <cell r="AQ194">
            <v>4.3363188177096088</v>
          </cell>
          <cell r="AT194">
            <v>8</v>
          </cell>
          <cell r="AU194">
            <v>13.329150207917523</v>
          </cell>
          <cell r="AV194">
            <v>13.329150207917523</v>
          </cell>
          <cell r="AW194">
            <v>13.329150207917523</v>
          </cell>
          <cell r="AX194">
            <v>13.329150207917523</v>
          </cell>
          <cell r="AY194">
            <v>13.329150207917523</v>
          </cell>
        </row>
        <row r="196">
          <cell r="AM196" t="str">
            <v>Offer Price per Share</v>
          </cell>
          <cell r="AU196" t="str">
            <v>Offer Price per Share</v>
          </cell>
        </row>
        <row r="198">
          <cell r="AK198" t="str">
            <v>EV / LTM EBITDA</v>
          </cell>
          <cell r="AL198">
            <v>6</v>
          </cell>
          <cell r="AM198">
            <v>6.2780586294139518</v>
          </cell>
          <cell r="AN198">
            <v>6.2780586294139518</v>
          </cell>
          <cell r="AO198">
            <v>6.2780586294139518</v>
          </cell>
          <cell r="AP198">
            <v>6.2780586294139518</v>
          </cell>
          <cell r="AQ198">
            <v>6.2780586294139518</v>
          </cell>
          <cell r="AS198" t="str">
            <v>EV / LTM EBITDA</v>
          </cell>
          <cell r="AT198">
            <v>6</v>
          </cell>
          <cell r="AU198">
            <v>11.465561883288174</v>
          </cell>
          <cell r="AV198">
            <v>11.465561883288174</v>
          </cell>
          <cell r="AW198">
            <v>11.465561883288174</v>
          </cell>
          <cell r="AX198">
            <v>11.465561883288174</v>
          </cell>
          <cell r="AY198">
            <v>11.465561883288174</v>
          </cell>
        </row>
        <row r="199">
          <cell r="AL199">
            <v>6.5</v>
          </cell>
          <cell r="AM199">
            <v>7.0031702577138519</v>
          </cell>
          <cell r="AN199">
            <v>7.0031702577138519</v>
          </cell>
          <cell r="AO199">
            <v>7.0031702577138519</v>
          </cell>
          <cell r="AP199">
            <v>7.0031702577138519</v>
          </cell>
          <cell r="AQ199">
            <v>7.0031702577138519</v>
          </cell>
          <cell r="AT199">
            <v>6.5</v>
          </cell>
          <cell r="AU199">
            <v>12.578823613457743</v>
          </cell>
          <cell r="AV199">
            <v>12.578823613457743</v>
          </cell>
          <cell r="AW199">
            <v>12.578823613457743</v>
          </cell>
          <cell r="AX199">
            <v>12.578823613457743</v>
          </cell>
          <cell r="AY199">
            <v>12.578823613457743</v>
          </cell>
        </row>
        <row r="200">
          <cell r="AL200">
            <v>7</v>
          </cell>
          <cell r="AM200">
            <v>7.7282818860137521</v>
          </cell>
          <cell r="AN200">
            <v>7.7282818860137521</v>
          </cell>
          <cell r="AO200">
            <v>7.7282818860137521</v>
          </cell>
          <cell r="AP200">
            <v>7.7282818860137521</v>
          </cell>
          <cell r="AQ200">
            <v>7.7282818860137521</v>
          </cell>
          <cell r="AT200">
            <v>7</v>
          </cell>
          <cell r="AU200">
            <v>13.692085343627308</v>
          </cell>
          <cell r="AV200">
            <v>13.692085343627308</v>
          </cell>
          <cell r="AW200">
            <v>13.692085343627308</v>
          </cell>
          <cell r="AX200">
            <v>13.692085343627308</v>
          </cell>
          <cell r="AY200">
            <v>13.692085343627308</v>
          </cell>
        </row>
        <row r="201">
          <cell r="AL201">
            <v>7.5</v>
          </cell>
          <cell r="AM201">
            <v>8.4533935143136514</v>
          </cell>
          <cell r="AN201">
            <v>8.4533935143136514</v>
          </cell>
          <cell r="AO201">
            <v>8.4533935143136514</v>
          </cell>
          <cell r="AP201">
            <v>8.4533935143136514</v>
          </cell>
          <cell r="AQ201">
            <v>8.4533935143136514</v>
          </cell>
          <cell r="AT201">
            <v>7.5</v>
          </cell>
          <cell r="AU201">
            <v>14.805347073796874</v>
          </cell>
          <cell r="AV201">
            <v>14.805347073796874</v>
          </cell>
          <cell r="AW201">
            <v>14.805347073796874</v>
          </cell>
          <cell r="AX201">
            <v>14.805347073796874</v>
          </cell>
          <cell r="AY201">
            <v>14.805347073796874</v>
          </cell>
        </row>
        <row r="202">
          <cell r="AL202">
            <v>8</v>
          </cell>
          <cell r="AM202">
            <v>9.1785051426135524</v>
          </cell>
          <cell r="AN202">
            <v>9.1785051426135524</v>
          </cell>
          <cell r="AO202">
            <v>9.1785051426135524</v>
          </cell>
          <cell r="AP202">
            <v>9.1785051426135524</v>
          </cell>
          <cell r="AQ202">
            <v>9.1785051426135524</v>
          </cell>
          <cell r="AT202">
            <v>8</v>
          </cell>
          <cell r="AU202">
            <v>15.918608803966443</v>
          </cell>
          <cell r="AV202">
            <v>15.918608803966443</v>
          </cell>
          <cell r="AW202">
            <v>15.918608803966443</v>
          </cell>
          <cell r="AX202">
            <v>15.918608803966443</v>
          </cell>
          <cell r="AY202">
            <v>15.918608803966443</v>
          </cell>
        </row>
        <row r="206">
          <cell r="AM206" t="str">
            <v>Implied Shine Ownership</v>
          </cell>
          <cell r="AU206" t="str">
            <v>Implied Shine Ownership</v>
          </cell>
        </row>
        <row r="207">
          <cell r="AM207">
            <v>0.50004397490280672</v>
          </cell>
          <cell r="AN207">
            <v>0.43739669887864185</v>
          </cell>
          <cell r="AO207">
            <v>0.38869910196102936</v>
          </cell>
          <cell r="AP207">
            <v>0.34975868987795877</v>
          </cell>
          <cell r="AQ207">
            <v>0.3179100251353501</v>
          </cell>
          <cell r="AU207">
            <v>0.50004397490280672</v>
          </cell>
          <cell r="AV207">
            <v>0.43739669887864185</v>
          </cell>
          <cell r="AW207">
            <v>0.38869910196102936</v>
          </cell>
          <cell r="AX207">
            <v>0.34975868987795877</v>
          </cell>
          <cell r="AY207">
            <v>0.3179100251353501</v>
          </cell>
        </row>
        <row r="208">
          <cell r="AM208" t="str">
            <v>Exchange Ratio</v>
          </cell>
          <cell r="AU208" t="str">
            <v>Exchange Ratio</v>
          </cell>
        </row>
        <row r="209">
          <cell r="AM209">
            <v>0.71527570616235547</v>
          </cell>
          <cell r="AN209">
            <v>0.91527570616235554</v>
          </cell>
          <cell r="AO209">
            <v>1.1152757061623555</v>
          </cell>
          <cell r="AP209">
            <v>1.3152757061623555</v>
          </cell>
          <cell r="AQ209">
            <v>1.5152757061623554</v>
          </cell>
          <cell r="AU209">
            <v>0.71527570616235547</v>
          </cell>
          <cell r="AV209">
            <v>0.91527570616235554</v>
          </cell>
          <cell r="AW209">
            <v>1.1152757061623555</v>
          </cell>
          <cell r="AX209">
            <v>1.3152757061623555</v>
          </cell>
          <cell r="AY209">
            <v>1.5152757061623554</v>
          </cell>
        </row>
        <row r="210">
          <cell r="AL210">
            <v>9.4599226793311093</v>
          </cell>
          <cell r="AM210">
            <v>1.6022175818036763</v>
          </cell>
          <cell r="AN210">
            <v>2.0502175818036767</v>
          </cell>
          <cell r="AO210">
            <v>2.4982175818036767</v>
          </cell>
          <cell r="AP210">
            <v>2.9462175818036767</v>
          </cell>
          <cell r="AQ210">
            <v>3.3942175818036766</v>
          </cell>
          <cell r="AT210">
            <v>15.558766766047716</v>
          </cell>
          <cell r="AU210">
            <v>1.6022175818036763</v>
          </cell>
          <cell r="AV210">
            <v>2.0502175818036767</v>
          </cell>
          <cell r="AW210">
            <v>2.4982175818036767</v>
          </cell>
          <cell r="AX210">
            <v>2.9462175818036767</v>
          </cell>
          <cell r="AY210">
            <v>3.3942175818036766</v>
          </cell>
        </row>
        <row r="211">
          <cell r="AK211" t="str">
            <v>Synergies</v>
          </cell>
          <cell r="AL211">
            <v>0</v>
          </cell>
          <cell r="AM211">
            <v>11.605707723029226</v>
          </cell>
          <cell r="AN211">
            <v>10.165982360850233</v>
          </cell>
          <cell r="AO211">
            <v>9.0428844531146346</v>
          </cell>
          <cell r="AP211">
            <v>8.1423115348963684</v>
          </cell>
          <cell r="AQ211">
            <v>7.4040898868429332</v>
          </cell>
          <cell r="AS211" t="str">
            <v>Synergies</v>
          </cell>
          <cell r="AT211">
            <v>0</v>
          </cell>
          <cell r="AU211">
            <v>18.517878498645988</v>
          </cell>
          <cell r="AV211">
            <v>16.249306159702243</v>
          </cell>
          <cell r="AW211">
            <v>14.474718826448049</v>
          </cell>
          <cell r="AX211">
            <v>13.048609703473183</v>
          </cell>
          <cell r="AY211">
            <v>11.87750941301748</v>
          </cell>
        </row>
        <row r="212">
          <cell r="AL212">
            <v>3</v>
          </cell>
          <cell r="AM212">
            <v>12.339363879917837</v>
          </cell>
          <cell r="AN212">
            <v>10.808997979189112</v>
          </cell>
          <cell r="AO212">
            <v>9.615193392335927</v>
          </cell>
          <cell r="AP212">
            <v>8.6579232619584534</v>
          </cell>
          <cell r="AQ212">
            <v>7.8732255223487515</v>
          </cell>
          <cell r="AT212">
            <v>6</v>
          </cell>
          <cell r="AU212">
            <v>19.966737966870912</v>
          </cell>
          <cell r="AV212">
            <v>17.521146932045003</v>
          </cell>
          <cell r="AW212">
            <v>15.608086987542803</v>
          </cell>
          <cell r="AX212">
            <v>14.070697314728326</v>
          </cell>
          <cell r="AY212">
            <v>12.808215038041874</v>
          </cell>
        </row>
        <row r="213">
          <cell r="AL213">
            <v>6</v>
          </cell>
          <cell r="AM213">
            <v>13.073020036806287</v>
          </cell>
          <cell r="AN213">
            <v>11.452013597527989</v>
          </cell>
          <cell r="AO213">
            <v>10.187502331557218</v>
          </cell>
          <cell r="AP213">
            <v>9.1735349890205367</v>
          </cell>
          <cell r="AQ213">
            <v>8.3423611578545689</v>
          </cell>
          <cell r="AT213">
            <v>12</v>
          </cell>
          <cell r="AU213">
            <v>21.41559743516132</v>
          </cell>
          <cell r="AV213">
            <v>18.792987704387766</v>
          </cell>
          <cell r="AW213">
            <v>16.741455148637556</v>
          </cell>
          <cell r="AX213">
            <v>15.092784925983471</v>
          </cell>
          <cell r="AY213">
            <v>13.738920663066265</v>
          </cell>
        </row>
        <row r="214">
          <cell r="AL214">
            <v>9</v>
          </cell>
          <cell r="AM214">
            <v>13.806676193694742</v>
          </cell>
          <cell r="AN214">
            <v>12.095029215866866</v>
          </cell>
          <cell r="AO214">
            <v>10.759811270778508</v>
          </cell>
          <cell r="AP214">
            <v>9.6891467160826199</v>
          </cell>
          <cell r="AQ214">
            <v>8.8114967933603872</v>
          </cell>
          <cell r="AT214">
            <v>18</v>
          </cell>
          <cell r="AU214">
            <v>22.864456903451725</v>
          </cell>
          <cell r="AV214">
            <v>20.064828476730529</v>
          </cell>
          <cell r="AW214">
            <v>17.874823309732314</v>
          </cell>
          <cell r="AX214">
            <v>16.114872537238615</v>
          </cell>
          <cell r="AY214">
            <v>14.669626288090656</v>
          </cell>
        </row>
        <row r="215">
          <cell r="AL215">
            <v>12</v>
          </cell>
          <cell r="AM215">
            <v>14.540332350583192</v>
          </cell>
          <cell r="AN215">
            <v>12.738044834205743</v>
          </cell>
          <cell r="AO215">
            <v>11.3321202099998</v>
          </cell>
          <cell r="AP215">
            <v>10.204758443144705</v>
          </cell>
          <cell r="AQ215">
            <v>9.2806324288662072</v>
          </cell>
          <cell r="AT215">
            <v>24</v>
          </cell>
          <cell r="AU215">
            <v>24.313316372015727</v>
          </cell>
          <cell r="AV215">
            <v>21.336669249299561</v>
          </cell>
          <cell r="AW215">
            <v>19.008191471028702</v>
          </cell>
          <cell r="AX215">
            <v>17.136960148675598</v>
          </cell>
          <cell r="AY215">
            <v>15.600331913280629</v>
          </cell>
        </row>
        <row r="216">
          <cell r="AK216" t="str">
            <v>Note: Assumes 7.0x LTM EBITDA multiple</v>
          </cell>
          <cell r="AS216" t="str">
            <v>Note: Assumes 7.0x LTM EBITDA multiple</v>
          </cell>
        </row>
        <row r="218">
          <cell r="AM218" t="str">
            <v>Implied Shine Ownership</v>
          </cell>
          <cell r="AU218" t="str">
            <v>Implied Shine Ownership</v>
          </cell>
        </row>
        <row r="219">
          <cell r="AM219">
            <v>0.50004397490280672</v>
          </cell>
          <cell r="AN219">
            <v>0.43739669887864185</v>
          </cell>
          <cell r="AO219">
            <v>0.38869910196102936</v>
          </cell>
          <cell r="AP219">
            <v>0.34975868987795877</v>
          </cell>
          <cell r="AQ219">
            <v>0.3179100251353501</v>
          </cell>
          <cell r="AU219">
            <v>0.50004397490280672</v>
          </cell>
          <cell r="AV219">
            <v>0.43739669887864185</v>
          </cell>
          <cell r="AW219">
            <v>0.38869910196102936</v>
          </cell>
          <cell r="AX219">
            <v>0.34975868987795877</v>
          </cell>
          <cell r="AY219">
            <v>0.3179100251353501</v>
          </cell>
        </row>
        <row r="220">
          <cell r="AH220" t="str">
            <v>Valuation Multiple</v>
          </cell>
          <cell r="AM220" t="str">
            <v>Exchange Ratio</v>
          </cell>
          <cell r="AU220" t="str">
            <v>Exchange Ratio</v>
          </cell>
        </row>
        <row r="221">
          <cell r="AM221">
            <v>0.71527570616235547</v>
          </cell>
          <cell r="AN221">
            <v>0.91527570616235554</v>
          </cell>
          <cell r="AO221">
            <v>1.1152757061623555</v>
          </cell>
          <cell r="AP221">
            <v>1.3152757061623555</v>
          </cell>
          <cell r="AQ221">
            <v>1.5152757061623554</v>
          </cell>
          <cell r="AU221">
            <v>0.71527570616235547</v>
          </cell>
          <cell r="AV221">
            <v>0.91527570616235554</v>
          </cell>
          <cell r="AW221">
            <v>1.1152757061623555</v>
          </cell>
          <cell r="AX221">
            <v>1.3152757061623555</v>
          </cell>
          <cell r="AY221">
            <v>1.5152757061623554</v>
          </cell>
        </row>
        <row r="222">
          <cell r="AH222" t="str">
            <v>start</v>
          </cell>
          <cell r="AI222">
            <v>6</v>
          </cell>
          <cell r="AL222">
            <v>7.7383692947791305</v>
          </cell>
          <cell r="AM222">
            <v>1.6022175818036763</v>
          </cell>
          <cell r="AN222">
            <v>2.0502175818036767</v>
          </cell>
          <cell r="AO222">
            <v>2.4982175818036767</v>
          </cell>
          <cell r="AP222">
            <v>2.9462175818036767</v>
          </cell>
          <cell r="AQ222">
            <v>3.3942175818036766</v>
          </cell>
          <cell r="AT222">
            <v>13.109794935140748</v>
          </cell>
          <cell r="AU222">
            <v>1.6022175818036763</v>
          </cell>
          <cell r="AV222">
            <v>2.0502175818036767</v>
          </cell>
          <cell r="AW222">
            <v>2.4982175818036767</v>
          </cell>
          <cell r="AX222">
            <v>2.9462175818036767</v>
          </cell>
          <cell r="AY222">
            <v>3.3942175818036766</v>
          </cell>
        </row>
        <row r="223">
          <cell r="AH223" t="str">
            <v>step</v>
          </cell>
          <cell r="AI223">
            <v>0.5</v>
          </cell>
          <cell r="AK223" t="str">
            <v>EV / LTM EBITDA</v>
          </cell>
          <cell r="AL223">
            <v>6</v>
          </cell>
          <cell r="AM223">
            <v>10.697234114975053</v>
          </cell>
          <cell r="AN223">
            <v>9.3697473489269125</v>
          </cell>
          <cell r="AO223">
            <v>8.3342042872706177</v>
          </cell>
          <cell r="AP223">
            <v>7.5038385368288187</v>
          </cell>
          <cell r="AQ223">
            <v>6.8231674213892735</v>
          </cell>
          <cell r="AS223" t="str">
            <v>EV / LTM EBITDA</v>
          </cell>
          <cell r="AT223">
            <v>6</v>
          </cell>
          <cell r="AU223">
            <v>18.047698899501068</v>
          </cell>
          <cell r="AV223">
            <v>15.836572145399929</v>
          </cell>
          <cell r="AW223">
            <v>14.106921535322204</v>
          </cell>
          <cell r="AX223">
            <v>12.716924847997966</v>
          </cell>
          <cell r="AY223">
            <v>11.575479570050206</v>
          </cell>
        </row>
        <row r="224">
          <cell r="AL224">
            <v>6.5</v>
          </cell>
          <cell r="AM224">
            <v>11.885127075890939</v>
          </cell>
          <cell r="AN224">
            <v>10.410880473227451</v>
          </cell>
          <cell r="AO224">
            <v>9.2608533094139176</v>
          </cell>
          <cell r="AP224">
            <v>8.3386867629246773</v>
          </cell>
          <cell r="AQ224">
            <v>7.5827642896219212</v>
          </cell>
          <cell r="AT224">
            <v>6.5</v>
          </cell>
          <cell r="AU224">
            <v>19.73164816735618</v>
          </cell>
          <cell r="AV224">
            <v>17.314779924893852</v>
          </cell>
          <cell r="AW224">
            <v>15.424188341979884</v>
          </cell>
          <cell r="AX224">
            <v>13.904854886990719</v>
          </cell>
          <cell r="AY224">
            <v>12.657200116558236</v>
          </cell>
        </row>
        <row r="225">
          <cell r="AL225">
            <v>7</v>
          </cell>
          <cell r="AM225">
            <v>13.073020036806625</v>
          </cell>
          <cell r="AN225">
            <v>11.452013597527989</v>
          </cell>
          <cell r="AO225">
            <v>10.187502331557218</v>
          </cell>
          <cell r="AP225">
            <v>9.1735349890205367</v>
          </cell>
          <cell r="AQ225">
            <v>8.3423611578545689</v>
          </cell>
          <cell r="AT225">
            <v>7</v>
          </cell>
          <cell r="AU225">
            <v>21.41559743521556</v>
          </cell>
          <cell r="AV225">
            <v>18.792987704387766</v>
          </cell>
          <cell r="AW225">
            <v>16.741455148637556</v>
          </cell>
          <cell r="AX225">
            <v>15.092784925983471</v>
          </cell>
          <cell r="AY225">
            <v>13.738920663066265</v>
          </cell>
        </row>
        <row r="226">
          <cell r="AL226">
            <v>7.5</v>
          </cell>
          <cell r="AM226">
            <v>14.260912997722311</v>
          </cell>
          <cell r="AN226">
            <v>12.493146721828529</v>
          </cell>
          <cell r="AO226">
            <v>11.114151353700516</v>
          </cell>
          <cell r="AP226">
            <v>10.008383215116394</v>
          </cell>
          <cell r="AQ226">
            <v>9.1019580260872175</v>
          </cell>
          <cell r="AT226">
            <v>7.5</v>
          </cell>
          <cell r="AU226">
            <v>23.099546703074939</v>
          </cell>
          <cell r="AV226">
            <v>20.271195483881687</v>
          </cell>
          <cell r="AW226">
            <v>18.058721955295237</v>
          </cell>
          <cell r="AX226">
            <v>16.280714964976223</v>
          </cell>
          <cell r="AY226">
            <v>14.820641209574294</v>
          </cell>
        </row>
        <row r="227">
          <cell r="AL227">
            <v>8</v>
          </cell>
          <cell r="AM227">
            <v>15.448805958637998</v>
          </cell>
          <cell r="AN227">
            <v>13.534279846129067</v>
          </cell>
          <cell r="AO227">
            <v>12.040800375843816</v>
          </cell>
          <cell r="AP227">
            <v>10.843231441212254</v>
          </cell>
          <cell r="AQ227">
            <v>9.8615548943198643</v>
          </cell>
          <cell r="AT227">
            <v>8</v>
          </cell>
          <cell r="AU227">
            <v>24.783495970934318</v>
          </cell>
          <cell r="AV227">
            <v>21.749403263375608</v>
          </cell>
          <cell r="AW227">
            <v>19.375988761952915</v>
          </cell>
          <cell r="AX227">
            <v>17.468645003968977</v>
          </cell>
          <cell r="AY227">
            <v>15.902361756082325</v>
          </cell>
        </row>
        <row r="228">
          <cell r="AK228" t="str">
            <v>Note: Assumes $6.0 million in synergies</v>
          </cell>
          <cell r="AS228" t="str">
            <v>Note: Assumes $12.0 million in synergies</v>
          </cell>
        </row>
        <row r="230">
          <cell r="AM230" t="str">
            <v>Implied Shine Ownership</v>
          </cell>
          <cell r="AU230" t="str">
            <v>Implied Shine Ownership</v>
          </cell>
        </row>
        <row r="231">
          <cell r="AM231">
            <v>0.50004397490280672</v>
          </cell>
          <cell r="AN231">
            <v>0.43739669887864185</v>
          </cell>
          <cell r="AO231">
            <v>0.38869910196102936</v>
          </cell>
          <cell r="AP231">
            <v>0.34975868987795877</v>
          </cell>
          <cell r="AQ231">
            <v>0.3179100251353501</v>
          </cell>
          <cell r="AU231">
            <v>0.50004397490280672</v>
          </cell>
          <cell r="AV231">
            <v>0.43739669887864185</v>
          </cell>
          <cell r="AW231">
            <v>0.38869910196102936</v>
          </cell>
          <cell r="AX231">
            <v>0.34975868987795877</v>
          </cell>
          <cell r="AY231">
            <v>0.3179100251353501</v>
          </cell>
        </row>
        <row r="232">
          <cell r="AM232" t="str">
            <v>Exchange Ratio</v>
          </cell>
          <cell r="AU232" t="str">
            <v>Exchange Ratio</v>
          </cell>
        </row>
        <row r="233">
          <cell r="AM233">
            <v>0.71527570616235547</v>
          </cell>
          <cell r="AN233">
            <v>0.91527570616235554</v>
          </cell>
          <cell r="AO233">
            <v>1.1152757061623555</v>
          </cell>
          <cell r="AP233">
            <v>1.3152757061623555</v>
          </cell>
          <cell r="AQ233">
            <v>1.5152757061623554</v>
          </cell>
          <cell r="AU233">
            <v>0.71527570616235547</v>
          </cell>
          <cell r="AV233">
            <v>0.91527570616235554</v>
          </cell>
          <cell r="AW233">
            <v>1.1152757061623555</v>
          </cell>
          <cell r="AX233">
            <v>1.3152757061623555</v>
          </cell>
          <cell r="AY233">
            <v>1.5152757061623554</v>
          </cell>
        </row>
        <row r="234">
          <cell r="AM234">
            <v>1.6022175818036763</v>
          </cell>
          <cell r="AN234">
            <v>2.0502175818036767</v>
          </cell>
          <cell r="AO234">
            <v>2.4982175818036767</v>
          </cell>
          <cell r="AP234">
            <v>2.9462175818036767</v>
          </cell>
          <cell r="AQ234">
            <v>3.3942175818036766</v>
          </cell>
          <cell r="AU234">
            <v>1.6022175818036763</v>
          </cell>
          <cell r="AV234">
            <v>2.0502175818036767</v>
          </cell>
          <cell r="AW234">
            <v>2.4982175818036767</v>
          </cell>
          <cell r="AX234">
            <v>2.9462175818036767</v>
          </cell>
          <cell r="AY234">
            <v>3.3942175818036766</v>
          </cell>
        </row>
        <row r="235">
          <cell r="AK235" t="str">
            <v>Synergies</v>
          </cell>
          <cell r="AL235">
            <v>0</v>
          </cell>
          <cell r="AM235">
            <v>0.5017189970816982</v>
          </cell>
          <cell r="AN235">
            <v>0.31542592658894941</v>
          </cell>
          <cell r="AO235">
            <v>0.17010282317470615</v>
          </cell>
          <cell r="AP235">
            <v>5.3573310988035416E-2</v>
          </cell>
          <cell r="AQ235">
            <v>-4.1948780330790636E-2</v>
          </cell>
          <cell r="AS235" t="str">
            <v>Synergies</v>
          </cell>
          <cell r="AT235">
            <v>0</v>
          </cell>
          <cell r="AU235">
            <v>0.35245129093975036</v>
          </cell>
          <cell r="AV235">
            <v>0.18676635091711136</v>
          </cell>
          <cell r="AW235">
            <v>5.7159553360876414E-2</v>
          </cell>
          <cell r="AX235">
            <v>-4.6996175089838887E-2</v>
          </cell>
          <cell r="AY235">
            <v>-0.13252736052031588</v>
          </cell>
        </row>
        <row r="236">
          <cell r="AL236">
            <v>3</v>
          </cell>
          <cell r="AM236">
            <v>0.59665033728246697</v>
          </cell>
          <cell r="AN236">
            <v>0.39862884643877727</v>
          </cell>
          <cell r="AO236">
            <v>0.24415666174612638</v>
          </cell>
          <cell r="AP236">
            <v>0.12029082138257907</v>
          </cell>
          <cell r="AQ236">
            <v>1.8754962418918941E-2</v>
          </cell>
          <cell r="AT236">
            <v>6</v>
          </cell>
          <cell r="AU236">
            <v>0.4582685884414246</v>
          </cell>
          <cell r="AV236">
            <v>0.27965510675113125</v>
          </cell>
          <cell r="AW236">
            <v>0.13993497672779687</v>
          </cell>
          <cell r="AX236">
            <v>2.7651885129187814E-2</v>
          </cell>
          <cell r="AY236">
            <v>-6.4553373967743521E-2</v>
          </cell>
        </row>
        <row r="237">
          <cell r="AL237">
            <v>6</v>
          </cell>
          <cell r="AM237">
            <v>0.69158167748321508</v>
          </cell>
          <cell r="AN237">
            <v>0.48183176628860491</v>
          </cell>
          <cell r="AO237">
            <v>0.31821050031754616</v>
          </cell>
          <cell r="AP237">
            <v>0.18700833177712228</v>
          </cell>
          <cell r="AQ237">
            <v>7.9458705168628185E-2</v>
          </cell>
          <cell r="AT237">
            <v>12</v>
          </cell>
          <cell r="AU237">
            <v>0.56408588594788145</v>
          </cell>
          <cell r="AV237">
            <v>0.37254386258515138</v>
          </cell>
          <cell r="AW237">
            <v>0.22271040009471688</v>
          </cell>
          <cell r="AX237">
            <v>0.10229994534821452</v>
          </cell>
          <cell r="AY237">
            <v>3.4206125848283975E-3</v>
          </cell>
        </row>
        <row r="238">
          <cell r="AL238">
            <v>9</v>
          </cell>
          <cell r="AM238">
            <v>0.78651301768396364</v>
          </cell>
          <cell r="AN238">
            <v>0.56503468613843255</v>
          </cell>
          <cell r="AO238">
            <v>0.39226433888896595</v>
          </cell>
          <cell r="AP238">
            <v>0.25372584217166572</v>
          </cell>
          <cell r="AQ238">
            <v>0.14016244791833765</v>
          </cell>
          <cell r="AT238">
            <v>18</v>
          </cell>
          <cell r="AU238">
            <v>0.66990318345433786</v>
          </cell>
          <cell r="AV238">
            <v>0.4654326184191715</v>
          </cell>
          <cell r="AW238">
            <v>0.30548582346163733</v>
          </cell>
          <cell r="AX238">
            <v>0.17694800556724122</v>
          </cell>
          <cell r="AY238">
            <v>7.1394599137400538E-2</v>
          </cell>
        </row>
        <row r="239">
          <cell r="AL239">
            <v>12</v>
          </cell>
          <cell r="AM239">
            <v>0.88144435788471154</v>
          </cell>
          <cell r="AN239">
            <v>0.64823760598826019</v>
          </cell>
          <cell r="AO239">
            <v>0.46631817746038617</v>
          </cell>
          <cell r="AP239">
            <v>0.32044335256620915</v>
          </cell>
          <cell r="AQ239">
            <v>0.20086619066804734</v>
          </cell>
          <cell r="AT239">
            <v>24</v>
          </cell>
          <cell r="AU239">
            <v>0.77572048098077673</v>
          </cell>
          <cell r="AV239">
            <v>0.55832137426971729</v>
          </cell>
          <cell r="AW239">
            <v>0.388261246843284</v>
          </cell>
          <cell r="AX239">
            <v>0.25159606579954841</v>
          </cell>
          <cell r="AY239">
            <v>0.13936858570206567</v>
          </cell>
        </row>
        <row r="240">
          <cell r="AK240" t="str">
            <v>Note: Assumes 7.0x LTM EBITDA multiple</v>
          </cell>
          <cell r="AS240" t="str">
            <v>Note: Assumes 7.0x LTM EBITDA multiple</v>
          </cell>
        </row>
        <row r="242">
          <cell r="AM242" t="str">
            <v>Implied Shine Ownership</v>
          </cell>
          <cell r="AU242" t="str">
            <v>Implied Shine Ownership</v>
          </cell>
        </row>
        <row r="243">
          <cell r="AM243">
            <v>0.50004397490280672</v>
          </cell>
          <cell r="AN243">
            <v>0.43739669887864185</v>
          </cell>
          <cell r="AO243">
            <v>0.38869910196102936</v>
          </cell>
          <cell r="AP243">
            <v>0.34975868987795877</v>
          </cell>
          <cell r="AQ243">
            <v>0.3179100251353501</v>
          </cell>
          <cell r="AU243">
            <v>0.50004397490280672</v>
          </cell>
          <cell r="AV243">
            <v>0.43739669887864185</v>
          </cell>
          <cell r="AW243">
            <v>0.38869910196102936</v>
          </cell>
          <cell r="AX243">
            <v>0.34975868987795877</v>
          </cell>
          <cell r="AY243">
            <v>0.3179100251353501</v>
          </cell>
        </row>
        <row r="244">
          <cell r="AM244" t="str">
            <v>Exchange Ratio</v>
          </cell>
          <cell r="AU244" t="str">
            <v>Exchange Ratio</v>
          </cell>
        </row>
        <row r="245">
          <cell r="AK245" t="str">
            <v>PF EV / LTM EBITDA</v>
          </cell>
          <cell r="AM245">
            <v>0.71527570616235547</v>
          </cell>
          <cell r="AN245">
            <v>0.91527570616235554</v>
          </cell>
          <cell r="AO245">
            <v>1.1152757061623555</v>
          </cell>
          <cell r="AP245">
            <v>1.3152757061623555</v>
          </cell>
          <cell r="AQ245">
            <v>1.5152757061623554</v>
          </cell>
          <cell r="AS245" t="str">
            <v>PF EV / LTM EBITDA</v>
          </cell>
          <cell r="AU245">
            <v>0.71527570616235547</v>
          </cell>
          <cell r="AV245">
            <v>0.91527570616235554</v>
          </cell>
          <cell r="AW245">
            <v>1.1152757061623555</v>
          </cell>
          <cell r="AX245">
            <v>1.3152757061623555</v>
          </cell>
          <cell r="AY245">
            <v>1.5152757061623554</v>
          </cell>
        </row>
        <row r="246">
          <cell r="AM246">
            <v>1.6022175818036763</v>
          </cell>
          <cell r="AN246">
            <v>2.0502175818036767</v>
          </cell>
          <cell r="AO246">
            <v>2.4982175818036767</v>
          </cell>
          <cell r="AP246">
            <v>2.9462175818036767</v>
          </cell>
          <cell r="AQ246">
            <v>3.3942175818036766</v>
          </cell>
          <cell r="AU246">
            <v>1.6022175818036763</v>
          </cell>
          <cell r="AV246">
            <v>2.0502175818036767</v>
          </cell>
          <cell r="AW246">
            <v>2.4982175818036767</v>
          </cell>
          <cell r="AX246">
            <v>2.9462175818036767</v>
          </cell>
          <cell r="AY246">
            <v>3.3942175818036766</v>
          </cell>
        </row>
        <row r="247">
          <cell r="AL247">
            <v>6</v>
          </cell>
          <cell r="AM247">
            <v>0.70390796684446144</v>
          </cell>
          <cell r="AN247">
            <v>0.49245935758353476</v>
          </cell>
          <cell r="AO247">
            <v>0.32751297482683817</v>
          </cell>
          <cell r="AP247">
            <v>0.19524824149807141</v>
          </cell>
          <cell r="AQ247">
            <v>8.6827604543445736E-2</v>
          </cell>
          <cell r="AT247">
            <v>6</v>
          </cell>
          <cell r="AU247">
            <v>0.57407888799647933</v>
          </cell>
          <cell r="AV247">
            <v>0.38122948588178618</v>
          </cell>
          <cell r="AW247">
            <v>0.23037332831319746</v>
          </cell>
          <cell r="AX247">
            <v>0.10914100655928061</v>
          </cell>
          <cell r="AY247">
            <v>9.5867684358534877E-3</v>
          </cell>
        </row>
        <row r="248">
          <cell r="AL248">
            <v>6.5</v>
          </cell>
          <cell r="AM248">
            <v>0.6971066871892353</v>
          </cell>
          <cell r="AN248">
            <v>0.48659536897022804</v>
          </cell>
          <cell r="AO248">
            <v>0.32238014622210187</v>
          </cell>
          <cell r="AP248">
            <v>0.19070170452300239</v>
          </cell>
          <cell r="AQ248">
            <v>8.2761665157241815E-2</v>
          </cell>
          <cell r="AT248">
            <v>6.5</v>
          </cell>
          <cell r="AU248">
            <v>0.56864018239716985</v>
          </cell>
          <cell r="AV248">
            <v>0.37650232302877962</v>
          </cell>
          <cell r="AW248">
            <v>0.22620276871344003</v>
          </cell>
          <cell r="AX248">
            <v>0.10541774924916592</v>
          </cell>
          <cell r="AY248">
            <v>6.2308293294326411E-3</v>
          </cell>
        </row>
        <row r="249">
          <cell r="AL249">
            <v>7</v>
          </cell>
          <cell r="AM249">
            <v>0.69158167748325861</v>
          </cell>
          <cell r="AN249">
            <v>0.48183176628860491</v>
          </cell>
          <cell r="AO249">
            <v>0.31821050031754616</v>
          </cell>
          <cell r="AP249">
            <v>0.18700833177712228</v>
          </cell>
          <cell r="AQ249">
            <v>7.9458705168628185E-2</v>
          </cell>
          <cell r="AT249">
            <v>7</v>
          </cell>
          <cell r="AU249">
            <v>0.56408588595184272</v>
          </cell>
          <cell r="AV249">
            <v>0.37254386258515138</v>
          </cell>
          <cell r="AW249">
            <v>0.22271040009471688</v>
          </cell>
          <cell r="AX249">
            <v>0.10229994534821452</v>
          </cell>
          <cell r="AY249">
            <v>3.4206125848283975E-3</v>
          </cell>
        </row>
        <row r="250">
          <cell r="AL250">
            <v>7.5</v>
          </cell>
          <cell r="AM250">
            <v>0.68700451168813048</v>
          </cell>
          <cell r="AN250">
            <v>0.47788538421576998</v>
          </cell>
          <cell r="AO250">
            <v>0.31475617867328132</v>
          </cell>
          <cell r="AP250">
            <v>0.18394857617473592</v>
          </cell>
          <cell r="AQ250">
            <v>7.6722385001406712E-2</v>
          </cell>
          <cell r="AT250">
            <v>7.5</v>
          </cell>
          <cell r="AU250">
            <v>0.5602164939420764</v>
          </cell>
          <cell r="AV250">
            <v>0.3691807009211221</v>
          </cell>
          <cell r="AW250">
            <v>0.21974323636467274</v>
          </cell>
          <cell r="AX250">
            <v>9.9651016880956345E-2</v>
          </cell>
          <cell r="AY250">
            <v>1.0330143360495203E-3</v>
          </cell>
        </row>
        <row r="251">
          <cell r="AL251">
            <v>8</v>
          </cell>
          <cell r="AM251">
            <v>0.68315054778506079</v>
          </cell>
          <cell r="AN251">
            <v>0.47456253887059652</v>
          </cell>
          <cell r="AO251">
            <v>0.3118476471665661</v>
          </cell>
          <cell r="AP251">
            <v>0.18137226843941989</v>
          </cell>
          <cell r="AQ251">
            <v>7.4418409217322123E-2</v>
          </cell>
          <cell r="AT251">
            <v>8</v>
          </cell>
          <cell r="AU251">
            <v>0.55688831079001133</v>
          </cell>
          <cell r="AV251">
            <v>0.36628794206917781</v>
          </cell>
          <cell r="AW251">
            <v>0.21719108752298721</v>
          </cell>
          <cell r="AX251">
            <v>9.7372591982806345E-2</v>
          </cell>
          <cell r="AY251">
            <v>-1.0206323984838228E-3</v>
          </cell>
        </row>
        <row r="252">
          <cell r="AK252" t="str">
            <v>Note: Assumes $6.0 million in synergies</v>
          </cell>
          <cell r="AS252" t="str">
            <v>Note: Assumes $12.0 million in synergies</v>
          </cell>
        </row>
        <row r="254">
          <cell r="AK254" t="str">
            <v>LBO Analysis - IRR</v>
          </cell>
        </row>
        <row r="255">
          <cell r="AH255" t="str">
            <v>Exit Multiple</v>
          </cell>
        </row>
        <row r="256">
          <cell r="AH256" t="str">
            <v>start</v>
          </cell>
          <cell r="AI256">
            <v>6</v>
          </cell>
        </row>
        <row r="257">
          <cell r="AH257" t="str">
            <v>step</v>
          </cell>
          <cell r="AI257">
            <v>0.5</v>
          </cell>
          <cell r="AM257" t="str">
            <v>Purchase Price per Share</v>
          </cell>
          <cell r="AU257" t="str">
            <v>Purchase Price per Share</v>
          </cell>
        </row>
        <row r="258">
          <cell r="AH258" t="str">
            <v>Active</v>
          </cell>
          <cell r="AI258">
            <v>4.6495446036114876</v>
          </cell>
          <cell r="AL258">
            <v>0.74411727190017696</v>
          </cell>
          <cell r="AM258">
            <v>2</v>
          </cell>
          <cell r="AN258">
            <v>2.5</v>
          </cell>
          <cell r="AO258">
            <v>3</v>
          </cell>
          <cell r="AP258">
            <v>3.5</v>
          </cell>
          <cell r="AQ258">
            <v>4</v>
          </cell>
          <cell r="AT258">
            <v>0.74411727190017696</v>
          </cell>
          <cell r="AU258">
            <v>2</v>
          </cell>
          <cell r="AV258">
            <v>2.5</v>
          </cell>
          <cell r="AW258">
            <v>3</v>
          </cell>
          <cell r="AX258">
            <v>3.5</v>
          </cell>
          <cell r="AY258">
            <v>4</v>
          </cell>
        </row>
        <row r="259">
          <cell r="AK259" t="str">
            <v>Exit 
Multiple</v>
          </cell>
          <cell r="AL259">
            <v>6</v>
          </cell>
          <cell r="AS259" t="str">
            <v>Total
Leverage</v>
          </cell>
          <cell r="AT259">
            <v>4</v>
          </cell>
        </row>
        <row r="260">
          <cell r="AH260" t="str">
            <v>Total Leverage</v>
          </cell>
          <cell r="AL260">
            <v>6.5</v>
          </cell>
          <cell r="AT260">
            <v>4.5</v>
          </cell>
        </row>
        <row r="261">
          <cell r="AH261" t="str">
            <v>start</v>
          </cell>
          <cell r="AI261">
            <v>4</v>
          </cell>
          <cell r="AL261">
            <v>7</v>
          </cell>
          <cell r="AT261">
            <v>5</v>
          </cell>
        </row>
        <row r="262">
          <cell r="AH262" t="str">
            <v>step</v>
          </cell>
          <cell r="AI262">
            <v>0.5</v>
          </cell>
          <cell r="AL262">
            <v>7.5</v>
          </cell>
          <cell r="AT262">
            <v>5.5</v>
          </cell>
        </row>
        <row r="263">
          <cell r="AH263" t="str">
            <v>Active</v>
          </cell>
          <cell r="AL263">
            <v>8</v>
          </cell>
          <cell r="AT263">
            <v>6</v>
          </cell>
        </row>
        <row r="264">
          <cell r="AK264" t="str">
            <v>Note: Assumes total leverage of 0.0x</v>
          </cell>
          <cell r="AS264" t="str">
            <v>Note: Assumes exit mulitple of 4.6x</v>
          </cell>
        </row>
        <row r="270">
          <cell r="AH270" t="str">
            <v>Data Table Inputs:</v>
          </cell>
          <cell r="AM270" t="str">
            <v>Offer Price (# of fully diluted shares - Used for FF)</v>
          </cell>
        </row>
        <row r="271">
          <cell r="AH271" t="str">
            <v>Start</v>
          </cell>
          <cell r="AI271">
            <v>1</v>
          </cell>
        </row>
        <row r="272">
          <cell r="AH272" t="str">
            <v>Step</v>
          </cell>
          <cell r="AI272">
            <v>1.5</v>
          </cell>
          <cell r="AM272">
            <v>1</v>
          </cell>
          <cell r="AN272">
            <v>2.5</v>
          </cell>
          <cell r="AO272">
            <v>4</v>
          </cell>
          <cell r="AP272">
            <v>5.5</v>
          </cell>
          <cell r="AQ272">
            <v>7</v>
          </cell>
          <cell r="AR272">
            <v>8.5</v>
          </cell>
          <cell r="AS272">
            <v>10</v>
          </cell>
          <cell r="AT272">
            <v>11.5</v>
          </cell>
          <cell r="AU272">
            <v>13</v>
          </cell>
          <cell r="AV272">
            <v>14.5</v>
          </cell>
          <cell r="AW272">
            <v>16</v>
          </cell>
          <cell r="AX272">
            <v>17.5</v>
          </cell>
        </row>
        <row r="273">
          <cell r="AL273">
            <v>21.760387003558719</v>
          </cell>
          <cell r="AM273">
            <v>21.497015000000001</v>
          </cell>
          <cell r="AN273">
            <v>21.7229922</v>
          </cell>
          <cell r="AO273">
            <v>21.850104375000001</v>
          </cell>
          <cell r="AP273">
            <v>21.907882636363638</v>
          </cell>
          <cell r="AQ273">
            <v>21.951639214285716</v>
          </cell>
          <cell r="AR273">
            <v>22.009454294117649</v>
          </cell>
          <cell r="AS273">
            <v>22.052864850000002</v>
          </cell>
          <cell r="AT273">
            <v>22.085004826086958</v>
          </cell>
          <cell r="AU273">
            <v>22.115395576923078</v>
          </cell>
          <cell r="AV273">
            <v>22.176745406896554</v>
          </cell>
          <cell r="AW273">
            <v>22.241848024999999</v>
          </cell>
          <cell r="AX273">
            <v>22.326262880000002</v>
          </cell>
        </row>
      </sheetData>
      <sheetData sheetId="1" refreshError="1"/>
      <sheetData sheetId="2" refreshError="1">
        <row r="2">
          <cell r="C2" t="str">
            <v>Acquiror Active</v>
          </cell>
          <cell r="E2">
            <v>1</v>
          </cell>
          <cell r="G2" t="str">
            <v>Shine Management</v>
          </cell>
        </row>
        <row r="3">
          <cell r="C3" t="str">
            <v>Target Active</v>
          </cell>
          <cell r="E3">
            <v>3</v>
          </cell>
          <cell r="G3" t="str">
            <v>Rise Management</v>
          </cell>
        </row>
        <row r="5">
          <cell r="A5" t="str">
            <v>x</v>
          </cell>
          <cell r="B5" t="str">
            <v>Shine Management - Inputs</v>
          </cell>
        </row>
        <row r="7">
          <cell r="C7" t="str">
            <v>Acquiror</v>
          </cell>
          <cell r="D7">
            <v>1</v>
          </cell>
          <cell r="E7" t="str">
            <v>1 - Include</v>
          </cell>
          <cell r="H7">
            <v>2006</v>
          </cell>
          <cell r="I7">
            <v>2007</v>
          </cell>
          <cell r="J7">
            <v>2008</v>
          </cell>
          <cell r="K7" t="str">
            <v>LTM</v>
          </cell>
          <cell r="L7">
            <v>12</v>
          </cell>
          <cell r="M7">
            <v>2009</v>
          </cell>
          <cell r="N7">
            <v>2010</v>
          </cell>
          <cell r="O7">
            <v>2011</v>
          </cell>
          <cell r="P7">
            <v>2012</v>
          </cell>
          <cell r="Q7">
            <v>2013</v>
          </cell>
          <cell r="R7">
            <v>2014</v>
          </cell>
          <cell r="S7">
            <v>2015</v>
          </cell>
          <cell r="T7">
            <v>2016</v>
          </cell>
          <cell r="U7">
            <v>2017</v>
          </cell>
          <cell r="V7">
            <v>2018</v>
          </cell>
          <cell r="W7">
            <v>2019</v>
          </cell>
        </row>
        <row r="8">
          <cell r="C8" t="str">
            <v>Target</v>
          </cell>
          <cell r="D8">
            <v>0</v>
          </cell>
          <cell r="E8" t="str">
            <v>0- Exclude</v>
          </cell>
          <cell r="K8">
            <v>40178</v>
          </cell>
          <cell r="L8">
            <v>40178</v>
          </cell>
          <cell r="M8" t="str">
            <v>Full Year</v>
          </cell>
          <cell r="N8">
            <v>1</v>
          </cell>
          <cell r="O8">
            <v>2</v>
          </cell>
          <cell r="P8">
            <v>3</v>
          </cell>
          <cell r="Q8">
            <v>4</v>
          </cell>
          <cell r="R8">
            <v>5</v>
          </cell>
          <cell r="S8">
            <v>6</v>
          </cell>
          <cell r="T8">
            <v>7</v>
          </cell>
          <cell r="U8">
            <v>8</v>
          </cell>
          <cell r="V8">
            <v>9</v>
          </cell>
          <cell r="W8">
            <v>10</v>
          </cell>
        </row>
        <row r="10">
          <cell r="B10" t="str">
            <v>Total Net Sales</v>
          </cell>
          <cell r="H10">
            <v>0</v>
          </cell>
          <cell r="I10">
            <v>0</v>
          </cell>
          <cell r="J10">
            <v>138.298</v>
          </cell>
          <cell r="K10">
            <v>154.2870125</v>
          </cell>
          <cell r="L10">
            <v>154.2870125</v>
          </cell>
          <cell r="M10">
            <v>154.2870125</v>
          </cell>
          <cell r="N10">
            <v>192.76562187499999</v>
          </cell>
          <cell r="O10">
            <v>234.5</v>
          </cell>
          <cell r="P10">
            <v>269.67500000000001</v>
          </cell>
          <cell r="Q10">
            <v>309.54000000000002</v>
          </cell>
          <cell r="R10">
            <v>340.49400000000003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</row>
        <row r="11">
          <cell r="C11" t="str">
            <v>Cost of Goods Sold (Excluding Depreciation)</v>
          </cell>
          <cell r="H11">
            <v>0</v>
          </cell>
          <cell r="I11">
            <v>0</v>
          </cell>
          <cell r="J11">
            <v>89.344999999999999</v>
          </cell>
          <cell r="K11">
            <v>99.139660000000006</v>
          </cell>
          <cell r="L11">
            <v>99.139660000000006</v>
          </cell>
          <cell r="M11">
            <v>99.139660000000006</v>
          </cell>
          <cell r="N11">
            <v>125.29765421875</v>
          </cell>
          <cell r="O11">
            <v>150.66624999999999</v>
          </cell>
          <cell r="P11">
            <v>172.59200000000001</v>
          </cell>
          <cell r="Q11">
            <v>197.33175</v>
          </cell>
          <cell r="R11">
            <v>217.06492500000002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2">
          <cell r="B12" t="str">
            <v>Gross Profit</v>
          </cell>
          <cell r="H12">
            <v>0</v>
          </cell>
          <cell r="I12">
            <v>0</v>
          </cell>
          <cell r="J12">
            <v>48.953000000000003</v>
          </cell>
          <cell r="K12">
            <v>55.147352499999997</v>
          </cell>
          <cell r="L12">
            <v>55.147352499999997</v>
          </cell>
          <cell r="M12">
            <v>55.147352499999997</v>
          </cell>
          <cell r="N12">
            <v>67.467967656249996</v>
          </cell>
          <cell r="O12">
            <v>83.833750000000009</v>
          </cell>
          <cell r="P12">
            <v>97.082999999999998</v>
          </cell>
          <cell r="Q12">
            <v>112.20825000000002</v>
          </cell>
          <cell r="R12">
            <v>123.42907500000001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</row>
        <row r="13">
          <cell r="C13" t="str">
            <v>Total SG&amp;A (Excluding Amortization)</v>
          </cell>
          <cell r="H13">
            <v>0</v>
          </cell>
          <cell r="I13">
            <v>0</v>
          </cell>
          <cell r="J13">
            <v>35.503999999999998</v>
          </cell>
          <cell r="K13">
            <v>39.098900803333343</v>
          </cell>
          <cell r="L13">
            <v>39.098900803333343</v>
          </cell>
          <cell r="M13">
            <v>39.098900803333343</v>
          </cell>
          <cell r="N13">
            <v>45.127594537</v>
          </cell>
          <cell r="O13">
            <v>49.534641475590007</v>
          </cell>
          <cell r="P13">
            <v>54.634466378881307</v>
          </cell>
          <cell r="Q13">
            <v>60.291776525403009</v>
          </cell>
          <cell r="R13">
            <v>66.320954177943307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</row>
        <row r="14">
          <cell r="B14" t="str">
            <v>Operating EBITDA</v>
          </cell>
          <cell r="H14">
            <v>0</v>
          </cell>
          <cell r="I14">
            <v>0</v>
          </cell>
          <cell r="J14">
            <v>13.449000000000005</v>
          </cell>
          <cell r="K14">
            <v>16.048451696666653</v>
          </cell>
          <cell r="L14">
            <v>16.048451696666653</v>
          </cell>
          <cell r="M14">
            <v>16.048451696666653</v>
          </cell>
          <cell r="N14">
            <v>22.340373119249996</v>
          </cell>
          <cell r="O14">
            <v>34.299108524410002</v>
          </cell>
          <cell r="P14">
            <v>42.448533621118692</v>
          </cell>
          <cell r="Q14">
            <v>51.916473474597012</v>
          </cell>
          <cell r="R14">
            <v>57.108120822056705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</row>
        <row r="15">
          <cell r="C15" t="str">
            <v>Other (Income) Expense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</row>
        <row r="16">
          <cell r="C16" t="str">
            <v>Corporate Overhead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</row>
        <row r="17">
          <cell r="B17" t="str">
            <v>EBITDA</v>
          </cell>
          <cell r="H17">
            <v>0</v>
          </cell>
          <cell r="I17">
            <v>0</v>
          </cell>
          <cell r="J17">
            <v>13.449000000000005</v>
          </cell>
          <cell r="K17">
            <v>16.048451696666653</v>
          </cell>
          <cell r="L17">
            <v>16.048451696666653</v>
          </cell>
          <cell r="M17">
            <v>16.048451696666653</v>
          </cell>
          <cell r="N17">
            <v>22.340373119249996</v>
          </cell>
          <cell r="O17">
            <v>34.299108524410002</v>
          </cell>
          <cell r="P17">
            <v>42.448533621118692</v>
          </cell>
          <cell r="Q17">
            <v>51.916473474597012</v>
          </cell>
          <cell r="R17">
            <v>57.108120822056705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C18" t="str">
            <v>Depreciation</v>
          </cell>
          <cell r="H18">
            <v>0</v>
          </cell>
          <cell r="I18">
            <v>0</v>
          </cell>
          <cell r="J18">
            <v>2.9260000000000002</v>
          </cell>
          <cell r="K18">
            <v>3.5553805999999999</v>
          </cell>
          <cell r="L18">
            <v>3.5553805999999999</v>
          </cell>
          <cell r="M18">
            <v>3.5553805999999999</v>
          </cell>
          <cell r="N18">
            <v>3.9</v>
          </cell>
          <cell r="O18">
            <v>4</v>
          </cell>
          <cell r="P18">
            <v>4.0999999999999996</v>
          </cell>
          <cell r="Q18">
            <v>4.2</v>
          </cell>
          <cell r="R18">
            <v>4.62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 t="str">
            <v>Amortization</v>
          </cell>
          <cell r="H19">
            <v>0</v>
          </cell>
          <cell r="I19">
            <v>0</v>
          </cell>
          <cell r="J19">
            <v>0</v>
          </cell>
          <cell r="K19">
            <v>0.432</v>
          </cell>
          <cell r="L19">
            <v>0.432</v>
          </cell>
          <cell r="M19">
            <v>0.432</v>
          </cell>
          <cell r="N19">
            <v>0.5</v>
          </cell>
          <cell r="O19">
            <v>0.5</v>
          </cell>
          <cell r="P19">
            <v>0.5</v>
          </cell>
          <cell r="Q19">
            <v>0.5</v>
          </cell>
          <cell r="R19">
            <v>0.5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EBIT</v>
          </cell>
          <cell r="H20">
            <v>0</v>
          </cell>
          <cell r="I20">
            <v>0</v>
          </cell>
          <cell r="J20">
            <v>10.523000000000005</v>
          </cell>
          <cell r="K20">
            <v>12.061071096666653</v>
          </cell>
          <cell r="L20">
            <v>12.061071096666653</v>
          </cell>
          <cell r="M20">
            <v>12.061071096666653</v>
          </cell>
          <cell r="N20">
            <v>17.940373119249998</v>
          </cell>
          <cell r="O20">
            <v>29.799108524410002</v>
          </cell>
          <cell r="P20">
            <v>37.84853362111869</v>
          </cell>
          <cell r="Q20">
            <v>47.216473474597009</v>
          </cell>
          <cell r="R20">
            <v>51.988120822056707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 t="str">
            <v>Interest (Income)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 t="str">
            <v>Other (Income)</v>
          </cell>
          <cell r="H22">
            <v>0</v>
          </cell>
          <cell r="I22">
            <v>0</v>
          </cell>
          <cell r="J22">
            <v>0.214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 t="str">
            <v>Other Expense (Income)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 t="str">
            <v>Interest Expense</v>
          </cell>
          <cell r="H24">
            <v>0</v>
          </cell>
          <cell r="I24">
            <v>0</v>
          </cell>
          <cell r="J24">
            <v>2.2549999999999999</v>
          </cell>
          <cell r="K24">
            <v>1.7943662333333337</v>
          </cell>
          <cell r="L24">
            <v>1.7943662333333337</v>
          </cell>
          <cell r="M24">
            <v>1.7943662333333337</v>
          </cell>
          <cell r="N24">
            <v>2</v>
          </cell>
          <cell r="O24">
            <v>1.8</v>
          </cell>
          <cell r="P24">
            <v>1.7</v>
          </cell>
          <cell r="Q24">
            <v>1.6</v>
          </cell>
          <cell r="R24">
            <v>1.6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Pre-Tax Income</v>
          </cell>
          <cell r="H25">
            <v>0</v>
          </cell>
          <cell r="I25">
            <v>0</v>
          </cell>
          <cell r="J25">
            <v>8.0540000000000056</v>
          </cell>
          <cell r="K25">
            <v>10.26670486333332</v>
          </cell>
          <cell r="L25">
            <v>10.26670486333332</v>
          </cell>
          <cell r="M25">
            <v>10.26670486333332</v>
          </cell>
          <cell r="N25">
            <v>15.940373119249998</v>
          </cell>
          <cell r="O25">
            <v>27.999108524410001</v>
          </cell>
          <cell r="P25">
            <v>36.148533621118688</v>
          </cell>
          <cell r="Q25">
            <v>45.616473474597008</v>
          </cell>
          <cell r="R25">
            <v>50.388120822056706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 t="str">
            <v>Income Taxes Expense</v>
          </cell>
          <cell r="H26">
            <v>0</v>
          </cell>
          <cell r="I26">
            <v>0</v>
          </cell>
          <cell r="J26">
            <v>2.7829999999999999</v>
          </cell>
          <cell r="K26">
            <v>3.0800114589999978</v>
          </cell>
          <cell r="L26">
            <v>3.0800114589999978</v>
          </cell>
          <cell r="M26">
            <v>3.0800114589999978</v>
          </cell>
          <cell r="N26">
            <v>4.7821118667882265</v>
          </cell>
          <cell r="O26">
            <v>8.3997324949759076</v>
          </cell>
          <cell r="P26">
            <v>10.844560026447446</v>
          </cell>
          <cell r="Q26">
            <v>13.684941984720853</v>
          </cell>
          <cell r="R26">
            <v>15.116436182927503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 t="str">
            <v>Preferred Dividends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Consolidated Net Income</v>
          </cell>
          <cell r="H28">
            <v>0</v>
          </cell>
          <cell r="I28">
            <v>0</v>
          </cell>
          <cell r="J28">
            <v>5.2710000000000061</v>
          </cell>
          <cell r="K28">
            <v>7.1866934043333224</v>
          </cell>
          <cell r="L28">
            <v>7.1866934043333224</v>
          </cell>
          <cell r="M28">
            <v>7.1866934043333224</v>
          </cell>
          <cell r="N28">
            <v>11.15826125246177</v>
          </cell>
          <cell r="O28">
            <v>19.599376029434094</v>
          </cell>
          <cell r="P28">
            <v>25.303973594671241</v>
          </cell>
          <cell r="Q28">
            <v>31.931531489876157</v>
          </cell>
          <cell r="R28">
            <v>35.271684639129205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C29" t="str">
            <v>Attributable to Non-Controlling Interests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Net Income Available to Common</v>
          </cell>
          <cell r="H30">
            <v>0</v>
          </cell>
          <cell r="I30">
            <v>0</v>
          </cell>
          <cell r="J30">
            <v>5.2710000000000061</v>
          </cell>
          <cell r="K30">
            <v>7.1866934043333224</v>
          </cell>
          <cell r="L30">
            <v>7.1866934043333224</v>
          </cell>
          <cell r="M30">
            <v>7.1866934043333224</v>
          </cell>
          <cell r="N30">
            <v>11.15826125246177</v>
          </cell>
          <cell r="O30">
            <v>19.599376029434094</v>
          </cell>
          <cell r="P30">
            <v>25.303973594671241</v>
          </cell>
          <cell r="Q30">
            <v>31.931531489876157</v>
          </cell>
          <cell r="R30">
            <v>35.271684639129205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2">
          <cell r="C32" t="str">
            <v>Weighted Average Fully Diluted Shares Outstanding</v>
          </cell>
          <cell r="H32">
            <v>0</v>
          </cell>
          <cell r="I32">
            <v>0</v>
          </cell>
          <cell r="J32">
            <v>15.055999999999999</v>
          </cell>
          <cell r="K32">
            <v>15.5</v>
          </cell>
          <cell r="L32">
            <v>15.5</v>
          </cell>
          <cell r="M32">
            <v>15.5</v>
          </cell>
          <cell r="N32">
            <v>15.9</v>
          </cell>
          <cell r="O32">
            <v>16.3</v>
          </cell>
          <cell r="P32">
            <v>16.7</v>
          </cell>
          <cell r="Q32">
            <v>17.100000000000001</v>
          </cell>
          <cell r="R32">
            <v>17.100000000000001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>Earnings per Share</v>
          </cell>
          <cell r="H33" t="str">
            <v>n/a</v>
          </cell>
          <cell r="I33" t="str">
            <v>n/a</v>
          </cell>
          <cell r="J33">
            <v>0.35009298618491008</v>
          </cell>
          <cell r="K33">
            <v>0.46365763898924661</v>
          </cell>
          <cell r="L33">
            <v>0.46365763898924661</v>
          </cell>
          <cell r="M33">
            <v>0.46365763898924661</v>
          </cell>
          <cell r="N33">
            <v>0.70177743726174657</v>
          </cell>
          <cell r="O33">
            <v>1.202415707327245</v>
          </cell>
          <cell r="P33">
            <v>1.5152079996809127</v>
          </cell>
          <cell r="Q33">
            <v>1.8673410227997751</v>
          </cell>
          <cell r="R33">
            <v>2.0626716163233452</v>
          </cell>
          <cell r="S33" t="str">
            <v>n/a</v>
          </cell>
          <cell r="T33" t="str">
            <v>n/a</v>
          </cell>
          <cell r="U33" t="str">
            <v>n/a</v>
          </cell>
          <cell r="V33" t="str">
            <v>n/a</v>
          </cell>
          <cell r="W33" t="str">
            <v>n/a</v>
          </cell>
        </row>
        <row r="34">
          <cell r="C34" t="str">
            <v>Capital Expenditures</v>
          </cell>
          <cell r="H34">
            <v>0</v>
          </cell>
          <cell r="I34">
            <v>0</v>
          </cell>
          <cell r="J34">
            <v>3.86</v>
          </cell>
          <cell r="K34">
            <v>3.25</v>
          </cell>
          <cell r="L34">
            <v>3.25</v>
          </cell>
          <cell r="M34">
            <v>3.25</v>
          </cell>
          <cell r="N34">
            <v>1.5</v>
          </cell>
          <cell r="O34">
            <v>1.8247548322080707</v>
          </cell>
          <cell r="P34">
            <v>2.0984680570392813</v>
          </cell>
          <cell r="Q34">
            <v>2.4086763785146532</v>
          </cell>
          <cell r="R34">
            <v>2.6495440163661188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 t="str">
            <v>SBC</v>
          </cell>
          <cell r="M35">
            <v>0.8</v>
          </cell>
          <cell r="N35">
            <v>0.8</v>
          </cell>
          <cell r="O35">
            <v>0.8</v>
          </cell>
          <cell r="P35">
            <v>0.8</v>
          </cell>
          <cell r="Q35">
            <v>0.8</v>
          </cell>
          <cell r="R35">
            <v>0.8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7">
          <cell r="H37">
            <v>2006</v>
          </cell>
          <cell r="I37">
            <v>2007</v>
          </cell>
          <cell r="J37">
            <v>2008</v>
          </cell>
          <cell r="K37" t="str">
            <v>LTM</v>
          </cell>
          <cell r="L37">
            <v>12</v>
          </cell>
          <cell r="M37">
            <v>2009</v>
          </cell>
          <cell r="N37">
            <v>2010</v>
          </cell>
          <cell r="O37">
            <v>2011</v>
          </cell>
          <cell r="P37">
            <v>2012</v>
          </cell>
          <cell r="Q37">
            <v>2013</v>
          </cell>
          <cell r="R37">
            <v>2014</v>
          </cell>
          <cell r="S37">
            <v>2015</v>
          </cell>
          <cell r="T37">
            <v>2016</v>
          </cell>
          <cell r="U37">
            <v>2017</v>
          </cell>
          <cell r="V37">
            <v>2018</v>
          </cell>
          <cell r="W37">
            <v>2019</v>
          </cell>
        </row>
        <row r="38">
          <cell r="K38">
            <v>40178</v>
          </cell>
          <cell r="L38">
            <v>40178</v>
          </cell>
          <cell r="M38" t="str">
            <v>Full Year</v>
          </cell>
          <cell r="N38">
            <v>1</v>
          </cell>
          <cell r="O38">
            <v>2</v>
          </cell>
          <cell r="P38">
            <v>3</v>
          </cell>
          <cell r="Q38">
            <v>4</v>
          </cell>
          <cell r="R38">
            <v>5</v>
          </cell>
          <cell r="S38">
            <v>6</v>
          </cell>
          <cell r="T38">
            <v>7</v>
          </cell>
          <cell r="U38">
            <v>8</v>
          </cell>
          <cell r="V38">
            <v>9</v>
          </cell>
          <cell r="W38">
            <v>10</v>
          </cell>
          <cell r="AB38" t="str">
            <v>FOR SENSITIVITY ANALYSIS</v>
          </cell>
        </row>
        <row r="40">
          <cell r="B40" t="str">
            <v>Total Net Sales Growth Rate</v>
          </cell>
          <cell r="H40" t="str">
            <v xml:space="preserve">n/a </v>
          </cell>
          <cell r="I40" t="str">
            <v xml:space="preserve">n/a </v>
          </cell>
          <cell r="J40" t="str">
            <v xml:space="preserve">n/a </v>
          </cell>
          <cell r="M40">
            <v>0.11561275289592041</v>
          </cell>
          <cell r="N40">
            <v>0.24939629558904053</v>
          </cell>
          <cell r="O40">
            <v>0.21650322147204706</v>
          </cell>
          <cell r="P40">
            <v>0.15000000000000005</v>
          </cell>
          <cell r="Q40">
            <v>0.14782608695652177</v>
          </cell>
          <cell r="R40">
            <v>0.1</v>
          </cell>
          <cell r="S40">
            <v>-1</v>
          </cell>
          <cell r="T40" t="str">
            <v xml:space="preserve">n/a </v>
          </cell>
          <cell r="U40" t="str">
            <v xml:space="preserve">n/a </v>
          </cell>
          <cell r="V40" t="str">
            <v xml:space="preserve">n/a </v>
          </cell>
          <cell r="W40" t="str">
            <v xml:space="preserve">n/a </v>
          </cell>
          <cell r="AB40" t="str">
            <v>Margin Expansion</v>
          </cell>
        </row>
        <row r="41">
          <cell r="C41" t="str">
            <v>Cost of Goods Sold (Excluding Depreciation) (% Sales)</v>
          </cell>
          <cell r="H41">
            <v>0</v>
          </cell>
          <cell r="I41">
            <v>0</v>
          </cell>
          <cell r="J41">
            <v>0.64603248058540252</v>
          </cell>
          <cell r="K41">
            <v>0.64256646359005753</v>
          </cell>
          <cell r="L41">
            <v>0.64256646359005753</v>
          </cell>
          <cell r="M41">
            <v>0.64256646359005753</v>
          </cell>
          <cell r="N41">
            <v>0.65</v>
          </cell>
          <cell r="O41">
            <v>0.64249999999999996</v>
          </cell>
          <cell r="P41">
            <v>0.64</v>
          </cell>
          <cell r="Q41">
            <v>0.63749999999999996</v>
          </cell>
          <cell r="R41">
            <v>0.63749999999999996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AB41" t="str">
            <v>Step</v>
          </cell>
          <cell r="AD41">
            <v>0</v>
          </cell>
          <cell r="AF41">
            <v>0</v>
          </cell>
        </row>
        <row r="42">
          <cell r="B42" t="str">
            <v>Gross Profit Margin</v>
          </cell>
          <cell r="H42">
            <v>0</v>
          </cell>
          <cell r="I42">
            <v>0</v>
          </cell>
          <cell r="J42">
            <v>0.35396751941459748</v>
          </cell>
          <cell r="K42">
            <v>0.35743353640994247</v>
          </cell>
          <cell r="L42">
            <v>0.35743353640994247</v>
          </cell>
          <cell r="M42">
            <v>0.35743353640994247</v>
          </cell>
          <cell r="N42">
            <v>0.35</v>
          </cell>
          <cell r="O42">
            <v>0.35750000000000004</v>
          </cell>
          <cell r="P42">
            <v>0.36</v>
          </cell>
          <cell r="Q42">
            <v>0.36250000000000004</v>
          </cell>
          <cell r="R42">
            <v>0.36249999999999999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C43" t="str">
            <v>Total SG&amp;A (Excluding Amortization) (% Sales)</v>
          </cell>
          <cell r="H43">
            <v>0</v>
          </cell>
          <cell r="I43">
            <v>0</v>
          </cell>
          <cell r="J43">
            <v>0.25672099379600571</v>
          </cell>
          <cell r="K43">
            <v>0.25341666916606698</v>
          </cell>
          <cell r="L43">
            <v>0.25341666916606698</v>
          </cell>
          <cell r="M43">
            <v>0.25341666916606698</v>
          </cell>
          <cell r="N43">
            <v>0.23410603041170513</v>
          </cell>
          <cell r="O43">
            <v>0.21123514488524522</v>
          </cell>
          <cell r="P43">
            <v>0.20259373831048968</v>
          </cell>
          <cell r="Q43">
            <v>0.19477862804614268</v>
          </cell>
          <cell r="R43">
            <v>0.19477862804614268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AB43" t="str">
            <v>Step</v>
          </cell>
          <cell r="AD43">
            <v>0</v>
          </cell>
          <cell r="AF43">
            <v>0</v>
          </cell>
        </row>
        <row r="44">
          <cell r="B44" t="str">
            <v>Operating EBITDA Margin</v>
          </cell>
          <cell r="H44">
            <v>0</v>
          </cell>
          <cell r="I44">
            <v>0</v>
          </cell>
          <cell r="J44">
            <v>9.7246525618591775E-2</v>
          </cell>
          <cell r="K44">
            <v>0.10401686724387546</v>
          </cell>
          <cell r="L44">
            <v>0.10401686724387546</v>
          </cell>
          <cell r="M44">
            <v>0.10401686724387546</v>
          </cell>
          <cell r="N44">
            <v>0.11589396958829486</v>
          </cell>
          <cell r="O44">
            <v>0.14626485511475482</v>
          </cell>
          <cell r="P44">
            <v>0.1574062616895103</v>
          </cell>
          <cell r="Q44">
            <v>0.16772137195385736</v>
          </cell>
          <cell r="R44">
            <v>0.16772137195385733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str">
            <v>Other (Income) Expense (% Sales)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AB45" t="str">
            <v>ADJUST STEP FORMULAS FOR BREAKDOWN BETWEEN COGS AND SG&amp;A</v>
          </cell>
        </row>
        <row r="46">
          <cell r="C46" t="str">
            <v>Corporate Overhead Margin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EBITDA Margin</v>
          </cell>
          <cell r="H47">
            <v>0</v>
          </cell>
          <cell r="I47">
            <v>0</v>
          </cell>
          <cell r="J47">
            <v>9.7246525618591775E-2</v>
          </cell>
          <cell r="K47">
            <v>0.10401686724387546</v>
          </cell>
          <cell r="L47">
            <v>0.10401686724387546</v>
          </cell>
          <cell r="M47">
            <v>0.10401686724387546</v>
          </cell>
          <cell r="N47">
            <v>0.11589396958829486</v>
          </cell>
          <cell r="O47">
            <v>0.14626485511475482</v>
          </cell>
          <cell r="P47">
            <v>0.1574062616895103</v>
          </cell>
          <cell r="Q47">
            <v>0.16772137195385736</v>
          </cell>
          <cell r="R47">
            <v>0.16772137195385733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C48" t="str">
            <v>Depreciation (% Sales)</v>
          </cell>
          <cell r="H48">
            <v>0</v>
          </cell>
          <cell r="I48">
            <v>0</v>
          </cell>
          <cell r="J48">
            <v>2.115721123949732E-2</v>
          </cell>
          <cell r="K48">
            <v>2.3043939618702512E-2</v>
          </cell>
          <cell r="L48">
            <v>2.3043939618702512E-2</v>
          </cell>
          <cell r="M48">
            <v>2.3043939618702512E-2</v>
          </cell>
          <cell r="N48">
            <v>2.0231823299535111E-2</v>
          </cell>
          <cell r="O48">
            <v>1.7057569296375266E-2</v>
          </cell>
          <cell r="P48">
            <v>1.520348567720404E-2</v>
          </cell>
          <cell r="Q48">
            <v>1.3568521031207597E-2</v>
          </cell>
          <cell r="R48">
            <v>1.3568521031207597E-2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C49" t="str">
            <v>Amortization (% Sales)</v>
          </cell>
          <cell r="H49">
            <v>0</v>
          </cell>
          <cell r="I49">
            <v>0</v>
          </cell>
          <cell r="J49">
            <v>0</v>
          </cell>
          <cell r="K49">
            <v>2.7999764400130568E-3</v>
          </cell>
          <cell r="L49">
            <v>2.7999764400130568E-3</v>
          </cell>
          <cell r="M49">
            <v>2.7999764400130568E-3</v>
          </cell>
          <cell r="N49">
            <v>2.5938234999403989E-3</v>
          </cell>
          <cell r="O49">
            <v>2.1321961620469083E-3</v>
          </cell>
          <cell r="P49">
            <v>1.8540836191712246E-3</v>
          </cell>
          <cell r="Q49">
            <v>1.6153001227628093E-3</v>
          </cell>
          <cell r="R49">
            <v>1.6153001227628093E-3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EBIT Margin</v>
          </cell>
          <cell r="H50">
            <v>0</v>
          </cell>
          <cell r="I50">
            <v>0</v>
          </cell>
          <cell r="J50">
            <v>7.6089314379094455E-2</v>
          </cell>
          <cell r="K50">
            <v>7.8172951185159892E-2</v>
          </cell>
          <cell r="L50">
            <v>7.8172951185159892E-2</v>
          </cell>
          <cell r="M50">
            <v>7.8172951185159892E-2</v>
          </cell>
          <cell r="N50">
            <v>9.3068322788819366E-2</v>
          </cell>
          <cell r="O50">
            <v>0.12707508965633263</v>
          </cell>
          <cell r="P50">
            <v>0.14034869239313502</v>
          </cell>
          <cell r="Q50">
            <v>0.15253755079988696</v>
          </cell>
          <cell r="R50">
            <v>0.15268439626559266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C51" t="str">
            <v>Interest (Income) (% Sales)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C52" t="str">
            <v>Other (Income) (% Sales)</v>
          </cell>
          <cell r="H52">
            <v>0</v>
          </cell>
          <cell r="I52">
            <v>0</v>
          </cell>
          <cell r="J52">
            <v>1.5473831870309043E-3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C53" t="str">
            <v>Other Expense (Income) (% Sales)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C54" t="str">
            <v>Interest Expense (% Sales)</v>
          </cell>
          <cell r="H54">
            <v>0</v>
          </cell>
          <cell r="I54">
            <v>0</v>
          </cell>
          <cell r="J54">
            <v>1.6305369564274249E-2</v>
          </cell>
          <cell r="K54">
            <v>1.1630053652982189E-2</v>
          </cell>
          <cell r="L54">
            <v>1.1630053652982189E-2</v>
          </cell>
          <cell r="M54">
            <v>1.1630053652982189E-2</v>
          </cell>
          <cell r="N54">
            <v>1.0375293999761595E-2</v>
          </cell>
          <cell r="O54">
            <v>7.6759061833688701E-3</v>
          </cell>
          <cell r="P54">
            <v>6.3038843051821634E-3</v>
          </cell>
          <cell r="Q54">
            <v>5.16896039284099E-3</v>
          </cell>
          <cell r="R54">
            <v>4.699054902582718E-3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Pre-Tax Income Margin</v>
          </cell>
          <cell r="H55">
            <v>0</v>
          </cell>
          <cell r="I55">
            <v>0</v>
          </cell>
          <cell r="J55">
            <v>5.8236561627789306E-2</v>
          </cell>
          <cell r="K55">
            <v>6.6542897532177694E-2</v>
          </cell>
          <cell r="L55">
            <v>6.6542897532177694E-2</v>
          </cell>
          <cell r="M55">
            <v>6.6542897532177694E-2</v>
          </cell>
          <cell r="N55">
            <v>8.2693028789057765E-2</v>
          </cell>
          <cell r="O55">
            <v>0.11939918347296376</v>
          </cell>
          <cell r="P55">
            <v>0.13404480808795285</v>
          </cell>
          <cell r="Q55">
            <v>0.14736859040704595</v>
          </cell>
          <cell r="R55">
            <v>0.14798534136300992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C56" t="str">
            <v>Income Tax Rate</v>
          </cell>
          <cell r="H56">
            <v>0</v>
          </cell>
          <cell r="I56">
            <v>0</v>
          </cell>
          <cell r="J56">
            <v>0.3455425875341443</v>
          </cell>
          <cell r="K56">
            <v>0.30000000000000016</v>
          </cell>
          <cell r="L56">
            <v>0.30000000000000016</v>
          </cell>
          <cell r="M56">
            <v>0.30000000000000016</v>
          </cell>
          <cell r="N56">
            <v>0.29999999567219837</v>
          </cell>
          <cell r="O56">
            <v>0.29999999777324721</v>
          </cell>
          <cell r="P56">
            <v>0.29999999834327556</v>
          </cell>
          <cell r="Q56">
            <v>0.29999999873602134</v>
          </cell>
          <cell r="R56">
            <v>0.29999999873602134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C57" t="str">
            <v>Preferred Dividends Margin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Consolidated Net Income Margin</v>
          </cell>
          <cell r="H58">
            <v>0</v>
          </cell>
          <cell r="I58">
            <v>0</v>
          </cell>
          <cell r="J58">
            <v>3.8113349433831337E-2</v>
          </cell>
          <cell r="K58">
            <v>4.6580028272524381E-2</v>
          </cell>
          <cell r="L58">
            <v>4.6580028272524381E-2</v>
          </cell>
          <cell r="M58">
            <v>4.6580028272524381E-2</v>
          </cell>
          <cell r="N58">
            <v>5.7885120510219455E-2</v>
          </cell>
          <cell r="O58">
            <v>8.3579428696947095E-2</v>
          </cell>
          <cell r="P58">
            <v>9.3831365883642312E-2</v>
          </cell>
          <cell r="Q58">
            <v>0.10315801347120293</v>
          </cell>
          <cell r="R58">
            <v>0.10358973914115727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C59" t="str">
            <v>Attributable to Non-Controlling Interests (% Sales)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Net Income Available to Common Margin</v>
          </cell>
          <cell r="H60">
            <v>0</v>
          </cell>
          <cell r="I60">
            <v>0</v>
          </cell>
          <cell r="J60">
            <v>3.8113349433831337E-2</v>
          </cell>
          <cell r="K60">
            <v>4.6580028272524381E-2</v>
          </cell>
          <cell r="L60">
            <v>4.6580028272524381E-2</v>
          </cell>
          <cell r="M60">
            <v>4.6580028272524381E-2</v>
          </cell>
          <cell r="N60">
            <v>5.7885120510219455E-2</v>
          </cell>
          <cell r="O60">
            <v>8.3579428696947095E-2</v>
          </cell>
          <cell r="P60">
            <v>9.3831365883642312E-2</v>
          </cell>
          <cell r="Q60">
            <v>0.10315801347120293</v>
          </cell>
          <cell r="R60">
            <v>0.10358973914115727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2">
          <cell r="B62" t="str">
            <v>CAPEX (% of Sales)</v>
          </cell>
          <cell r="J62">
            <v>2.7910743467006029E-2</v>
          </cell>
          <cell r="K62">
            <v>2.1064637569542674E-2</v>
          </cell>
          <cell r="L62">
            <v>2.1064637569542674E-2</v>
          </cell>
          <cell r="M62">
            <v>2.1064637569542674E-2</v>
          </cell>
          <cell r="N62">
            <v>7.781470499821197E-3</v>
          </cell>
          <cell r="O62">
            <v>7.781470499821197E-3</v>
          </cell>
          <cell r="P62">
            <v>7.781470499821197E-3</v>
          </cell>
          <cell r="Q62">
            <v>7.7814704998211961E-3</v>
          </cell>
          <cell r="R62">
            <v>7.781470499821197E-3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</row>
        <row r="65">
          <cell r="A65" t="str">
            <v>x</v>
          </cell>
          <cell r="B65" t="str">
            <v>Shine 2 - Inputs</v>
          </cell>
        </row>
        <row r="67">
          <cell r="C67" t="str">
            <v>Acquiror</v>
          </cell>
          <cell r="D67">
            <v>0</v>
          </cell>
          <cell r="E67" t="str">
            <v>1 - Include</v>
          </cell>
          <cell r="H67">
            <v>2006</v>
          </cell>
          <cell r="I67">
            <v>2007</v>
          </cell>
          <cell r="J67">
            <v>2008</v>
          </cell>
          <cell r="K67" t="str">
            <v>LTM</v>
          </cell>
          <cell r="L67">
            <v>12</v>
          </cell>
          <cell r="M67">
            <v>2009</v>
          </cell>
          <cell r="N67">
            <v>2010</v>
          </cell>
          <cell r="O67">
            <v>2011</v>
          </cell>
          <cell r="P67">
            <v>2012</v>
          </cell>
          <cell r="Q67">
            <v>2013</v>
          </cell>
          <cell r="R67">
            <v>2014</v>
          </cell>
          <cell r="S67">
            <v>2015</v>
          </cell>
          <cell r="T67">
            <v>2016</v>
          </cell>
          <cell r="U67">
            <v>2017</v>
          </cell>
          <cell r="V67">
            <v>2018</v>
          </cell>
          <cell r="W67">
            <v>2019</v>
          </cell>
        </row>
        <row r="68">
          <cell r="C68" t="str">
            <v>Target</v>
          </cell>
          <cell r="D68">
            <v>0</v>
          </cell>
          <cell r="E68" t="str">
            <v>0- Exclude</v>
          </cell>
          <cell r="K68">
            <v>40178</v>
          </cell>
          <cell r="L68">
            <v>40178</v>
          </cell>
          <cell r="M68" t="str">
            <v>Full Year</v>
          </cell>
          <cell r="N68">
            <v>1</v>
          </cell>
          <cell r="O68">
            <v>2</v>
          </cell>
          <cell r="P68">
            <v>3</v>
          </cell>
          <cell r="Q68">
            <v>4</v>
          </cell>
          <cell r="R68">
            <v>5</v>
          </cell>
          <cell r="S68">
            <v>6</v>
          </cell>
          <cell r="T68">
            <v>7</v>
          </cell>
          <cell r="U68">
            <v>8</v>
          </cell>
          <cell r="V68">
            <v>9</v>
          </cell>
          <cell r="W68">
            <v>10</v>
          </cell>
        </row>
        <row r="70">
          <cell r="B70" t="str">
            <v>Total Net Sales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</row>
        <row r="71">
          <cell r="C71" t="str">
            <v>Cost of Goods Sold (Excluding Depreciation)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Gross Profit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C73" t="str">
            <v>Total SG&amp;A (Excluding Amortization)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Operating EBITDA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C75" t="str">
            <v>Other (Income) Expense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</row>
        <row r="76">
          <cell r="C76" t="str">
            <v>Corporate Overhead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</row>
        <row r="77">
          <cell r="B77" t="str">
            <v>EBITDA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</row>
        <row r="78">
          <cell r="C78" t="str">
            <v>Depreciation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C79" t="str">
            <v>Amortization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B80" t="str">
            <v>EBIT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 t="str">
            <v>Interest (Income)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C82" t="str">
            <v>Other (Income)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 t="str">
            <v>Other Expense (Income)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C84" t="str">
            <v>Interest Expense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Pre-Tax Income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 t="str">
            <v>Income Taxes Expense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C87" t="str">
            <v>Preferred Dividends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Consolidated Net Income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 t="str">
            <v>Attributable to Non-Controlling Interests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B90" t="str">
            <v>Net Income Available to Common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2">
          <cell r="C92" t="str">
            <v>Weighted Average Fully Diluted Shares Outstanding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Earnings per Share</v>
          </cell>
          <cell r="H93" t="str">
            <v>n/a</v>
          </cell>
          <cell r="I93" t="str">
            <v>n/a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</row>
        <row r="94">
          <cell r="C94" t="str">
            <v>Capital Expenditures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7">
          <cell r="H97">
            <v>2006</v>
          </cell>
          <cell r="I97">
            <v>2007</v>
          </cell>
          <cell r="J97">
            <v>2008</v>
          </cell>
          <cell r="K97" t="str">
            <v>LTM</v>
          </cell>
          <cell r="L97">
            <v>12</v>
          </cell>
          <cell r="M97">
            <v>2009</v>
          </cell>
          <cell r="N97">
            <v>2010</v>
          </cell>
          <cell r="O97">
            <v>2011</v>
          </cell>
          <cell r="P97">
            <v>2012</v>
          </cell>
          <cell r="Q97">
            <v>2013</v>
          </cell>
          <cell r="R97">
            <v>2014</v>
          </cell>
          <cell r="S97">
            <v>2015</v>
          </cell>
          <cell r="T97">
            <v>2016</v>
          </cell>
          <cell r="U97">
            <v>2017</v>
          </cell>
          <cell r="V97">
            <v>2018</v>
          </cell>
          <cell r="W97">
            <v>2019</v>
          </cell>
        </row>
        <row r="98">
          <cell r="K98">
            <v>40178</v>
          </cell>
          <cell r="L98">
            <v>40178</v>
          </cell>
          <cell r="M98" t="str">
            <v>Full Year</v>
          </cell>
          <cell r="N98">
            <v>1</v>
          </cell>
          <cell r="O98">
            <v>2</v>
          </cell>
          <cell r="P98">
            <v>3</v>
          </cell>
          <cell r="Q98">
            <v>4</v>
          </cell>
          <cell r="R98">
            <v>5</v>
          </cell>
          <cell r="S98">
            <v>6</v>
          </cell>
          <cell r="T98">
            <v>7</v>
          </cell>
          <cell r="U98">
            <v>8</v>
          </cell>
          <cell r="V98">
            <v>9</v>
          </cell>
          <cell r="W98">
            <v>10</v>
          </cell>
          <cell r="AB98" t="str">
            <v>FOR SENSITIVITY ANALYSIS</v>
          </cell>
        </row>
        <row r="100">
          <cell r="B100" t="str">
            <v>Total Net Sales Growth Rate</v>
          </cell>
          <cell r="H100" t="str">
            <v xml:space="preserve">n/a </v>
          </cell>
          <cell r="I100" t="str">
            <v xml:space="preserve">n/a </v>
          </cell>
          <cell r="J100" t="str">
            <v xml:space="preserve">n/a </v>
          </cell>
          <cell r="M100" t="str">
            <v xml:space="preserve">n/a </v>
          </cell>
          <cell r="N100" t="str">
            <v xml:space="preserve">n/a </v>
          </cell>
          <cell r="O100" t="str">
            <v xml:space="preserve">n/a </v>
          </cell>
          <cell r="P100" t="str">
            <v xml:space="preserve">n/a </v>
          </cell>
          <cell r="Q100" t="str">
            <v xml:space="preserve">n/a </v>
          </cell>
          <cell r="R100" t="str">
            <v xml:space="preserve">n/a </v>
          </cell>
          <cell r="S100" t="str">
            <v xml:space="preserve">n/a </v>
          </cell>
          <cell r="T100" t="str">
            <v xml:space="preserve">n/a </v>
          </cell>
          <cell r="U100" t="str">
            <v xml:space="preserve">n/a </v>
          </cell>
          <cell r="V100" t="str">
            <v xml:space="preserve">n/a </v>
          </cell>
          <cell r="W100" t="str">
            <v xml:space="preserve">n/a </v>
          </cell>
          <cell r="AB100" t="str">
            <v>Margin Expansion</v>
          </cell>
        </row>
        <row r="101">
          <cell r="C101" t="str">
            <v>Cost of Goods Sold (Excluding Depreciation) (% Sales)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AB101" t="str">
            <v>Step</v>
          </cell>
          <cell r="AD101">
            <v>0</v>
          </cell>
          <cell r="AF101">
            <v>0</v>
          </cell>
        </row>
        <row r="102">
          <cell r="B102" t="str">
            <v>Gross Profit Margin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 t="str">
            <v>Total SG&amp;A (Excluding Amortization) (% Sales)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AB103" t="str">
            <v>Step</v>
          </cell>
          <cell r="AD103">
            <v>0</v>
          </cell>
          <cell r="AF103">
            <v>0</v>
          </cell>
        </row>
        <row r="104">
          <cell r="B104" t="str">
            <v>Operating EBITDA Margin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C105" t="str">
            <v>Other (Income) Expense (% Sales)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AB105" t="str">
            <v>ADJUST STEP FORMULAS FOR BREAKDOWN BETWEEN COGS AND SG&amp;A</v>
          </cell>
        </row>
        <row r="106">
          <cell r="C106" t="str">
            <v>Corporate Overhead Margin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EBITDA Margin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C108" t="str">
            <v>Depreciation (% Sales)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C109" t="str">
            <v>Amortization (% Sales)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B110" t="str">
            <v>EBIT Margin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C111" t="str">
            <v>Interest (Income) (% Sales)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C112" t="str">
            <v>Other (Income) (% Sales)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 t="str">
            <v>Other Expense (Income) (% Sales)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C114" t="str">
            <v>Interest Expense (% Sales)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B115" t="str">
            <v>Pre-Tax Income Margin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C116" t="str">
            <v>Income Tax Rate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 t="str">
            <v>Preferred Dividends Margin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B118" t="str">
            <v>Consolidated Net Income Margin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 t="str">
            <v>Attributable to Non-Controlling Interests (% Sales)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B120" t="str">
            <v>Net Income Available to Common Margin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5">
          <cell r="A125" t="str">
            <v>x</v>
          </cell>
          <cell r="B125" t="str">
            <v>Rise Management - Inputs</v>
          </cell>
        </row>
        <row r="127">
          <cell r="C127" t="str">
            <v>Acquiror</v>
          </cell>
          <cell r="D127">
            <v>0</v>
          </cell>
          <cell r="E127" t="str">
            <v>1 - Include</v>
          </cell>
          <cell r="H127">
            <v>2006</v>
          </cell>
          <cell r="I127">
            <v>2007</v>
          </cell>
          <cell r="J127">
            <v>2008</v>
          </cell>
          <cell r="K127" t="str">
            <v>LTM</v>
          </cell>
          <cell r="L127">
            <v>12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  <cell r="R127">
            <v>2014</v>
          </cell>
          <cell r="S127">
            <v>2015</v>
          </cell>
          <cell r="T127">
            <v>2016</v>
          </cell>
          <cell r="U127">
            <v>2017</v>
          </cell>
          <cell r="V127">
            <v>2018</v>
          </cell>
          <cell r="W127">
            <v>2019</v>
          </cell>
        </row>
        <row r="128">
          <cell r="C128" t="str">
            <v>Target</v>
          </cell>
          <cell r="D128">
            <v>1</v>
          </cell>
          <cell r="E128" t="str">
            <v>0- Exclude</v>
          </cell>
          <cell r="K128">
            <v>40178</v>
          </cell>
          <cell r="L128">
            <v>40178</v>
          </cell>
          <cell r="M128" t="str">
            <v>Full Year</v>
          </cell>
          <cell r="N128">
            <v>1</v>
          </cell>
          <cell r="O128">
            <v>2</v>
          </cell>
          <cell r="P128">
            <v>3</v>
          </cell>
          <cell r="Q128">
            <v>4</v>
          </cell>
          <cell r="R128">
            <v>5</v>
          </cell>
          <cell r="S128">
            <v>6</v>
          </cell>
          <cell r="T128">
            <v>7</v>
          </cell>
          <cell r="U128">
            <v>8</v>
          </cell>
          <cell r="V128">
            <v>9</v>
          </cell>
          <cell r="W128">
            <v>10</v>
          </cell>
        </row>
        <row r="130">
          <cell r="B130" t="str">
            <v>Total Net Sales</v>
          </cell>
          <cell r="H130">
            <v>0</v>
          </cell>
          <cell r="I130">
            <v>0</v>
          </cell>
          <cell r="J130">
            <v>251.838458</v>
          </cell>
          <cell r="K130">
            <v>235.14889500000001</v>
          </cell>
          <cell r="L130">
            <v>235.14889500000001</v>
          </cell>
          <cell r="M130">
            <v>235.14889500000001</v>
          </cell>
          <cell r="N130">
            <v>294.23348765000003</v>
          </cell>
          <cell r="O130">
            <v>359.68500920299999</v>
          </cell>
          <cell r="P130">
            <v>425.53147586785008</v>
          </cell>
          <cell r="Q130">
            <v>495.25530613886156</v>
          </cell>
          <cell r="R130">
            <v>544.78083675274775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</row>
        <row r="131">
          <cell r="C131" t="str">
            <v>Cost of Goods Sold (Excluding Depreciation)</v>
          </cell>
          <cell r="H131">
            <v>0</v>
          </cell>
          <cell r="I131">
            <v>0</v>
          </cell>
          <cell r="J131">
            <v>168.20812699999999</v>
          </cell>
          <cell r="K131">
            <v>153.49574807234362</v>
          </cell>
          <cell r="L131">
            <v>153.49574807234362</v>
          </cell>
          <cell r="M131">
            <v>153.49574807234362</v>
          </cell>
          <cell r="N131">
            <v>193.20954768927143</v>
          </cell>
          <cell r="O131">
            <v>238.18937374543344</v>
          </cell>
          <cell r="P131">
            <v>283.8341480162951</v>
          </cell>
          <cell r="Q131">
            <v>331.17070185384927</v>
          </cell>
          <cell r="R131">
            <v>364.2877720392342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</row>
        <row r="132">
          <cell r="B132" t="str">
            <v>Gross Profit</v>
          </cell>
          <cell r="H132">
            <v>0</v>
          </cell>
          <cell r="I132">
            <v>0</v>
          </cell>
          <cell r="J132">
            <v>83.630331000000012</v>
          </cell>
          <cell r="K132">
            <v>81.653146927656394</v>
          </cell>
          <cell r="L132">
            <v>81.653146927656394</v>
          </cell>
          <cell r="M132">
            <v>81.653146927656394</v>
          </cell>
          <cell r="N132">
            <v>101.0239399607286</v>
          </cell>
          <cell r="O132">
            <v>121.49563545756655</v>
          </cell>
          <cell r="P132">
            <v>141.69732785155497</v>
          </cell>
          <cell r="Q132">
            <v>164.08460428501229</v>
          </cell>
          <cell r="R132">
            <v>180.49306471351355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</row>
        <row r="133">
          <cell r="C133" t="str">
            <v>Total SG&amp;A (Excluding Amortization)</v>
          </cell>
          <cell r="H133">
            <v>0</v>
          </cell>
          <cell r="I133">
            <v>0</v>
          </cell>
          <cell r="J133">
            <v>45.607000000000006</v>
          </cell>
          <cell r="K133">
            <v>42.597000000000001</v>
          </cell>
          <cell r="L133">
            <v>42.597000000000001</v>
          </cell>
          <cell r="M133">
            <v>42.597000000000001</v>
          </cell>
          <cell r="N133">
            <v>49.13864980786272</v>
          </cell>
          <cell r="O133">
            <v>54.990981084714441</v>
          </cell>
          <cell r="P133">
            <v>61.657400245683895</v>
          </cell>
          <cell r="Q133">
            <v>68.815274866811151</v>
          </cell>
          <cell r="R133">
            <v>75.696802353492274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</row>
        <row r="134">
          <cell r="B134" t="str">
            <v>Operating EBITDA</v>
          </cell>
          <cell r="H134">
            <v>0</v>
          </cell>
          <cell r="I134">
            <v>0</v>
          </cell>
          <cell r="J134">
            <v>38.023331000000006</v>
          </cell>
          <cell r="K134">
            <v>39.056146927656393</v>
          </cell>
          <cell r="L134">
            <v>39.056146927656393</v>
          </cell>
          <cell r="M134">
            <v>39.056146927656393</v>
          </cell>
          <cell r="N134">
            <v>51.885290152865878</v>
          </cell>
          <cell r="O134">
            <v>66.504654372852116</v>
          </cell>
          <cell r="P134">
            <v>80.039927605871071</v>
          </cell>
          <cell r="Q134">
            <v>95.269329418201139</v>
          </cell>
          <cell r="R134">
            <v>104.79626236002127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</row>
        <row r="135">
          <cell r="C135" t="str">
            <v>Other (Income) Expense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</row>
        <row r="136">
          <cell r="C136" t="str">
            <v>Corporate Overhead</v>
          </cell>
          <cell r="H136">
            <v>0</v>
          </cell>
          <cell r="I136">
            <v>0</v>
          </cell>
          <cell r="J136">
            <v>6.181</v>
          </cell>
          <cell r="K136">
            <v>5.6879999999999997</v>
          </cell>
          <cell r="L136">
            <v>5.6879999999999997</v>
          </cell>
          <cell r="M136">
            <v>5.6879999999999997</v>
          </cell>
          <cell r="N136">
            <v>5.8586400000000003</v>
          </cell>
          <cell r="O136">
            <v>6.0343992000000002</v>
          </cell>
          <cell r="P136">
            <v>6.2154311760000001</v>
          </cell>
          <cell r="Q136">
            <v>6.4018941112799999</v>
          </cell>
          <cell r="R136">
            <v>6.5939509346184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</row>
        <row r="137">
          <cell r="B137" t="str">
            <v>EBITDA</v>
          </cell>
          <cell r="H137">
            <v>0</v>
          </cell>
          <cell r="I137">
            <v>0</v>
          </cell>
          <cell r="J137">
            <v>31.842331000000005</v>
          </cell>
          <cell r="K137">
            <v>33.36814692765639</v>
          </cell>
          <cell r="L137">
            <v>33.36814692765639</v>
          </cell>
          <cell r="M137">
            <v>33.36814692765639</v>
          </cell>
          <cell r="N137">
            <v>46.026650152865876</v>
          </cell>
          <cell r="O137">
            <v>60.470255172852113</v>
          </cell>
          <cell r="P137">
            <v>73.824496429871076</v>
          </cell>
          <cell r="Q137">
            <v>88.867435306921138</v>
          </cell>
          <cell r="R137">
            <v>98.202311425402868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</row>
        <row r="138">
          <cell r="C138" t="str">
            <v>Depreciation</v>
          </cell>
          <cell r="H138">
            <v>0</v>
          </cell>
          <cell r="I138">
            <v>0</v>
          </cell>
          <cell r="J138">
            <v>0.9640000000000013</v>
          </cell>
          <cell r="K138">
            <v>2.71</v>
          </cell>
          <cell r="L138">
            <v>2.71</v>
          </cell>
          <cell r="M138">
            <v>2.71</v>
          </cell>
          <cell r="N138">
            <v>2.71</v>
          </cell>
          <cell r="O138">
            <v>2.71</v>
          </cell>
          <cell r="P138">
            <v>2.71</v>
          </cell>
          <cell r="Q138">
            <v>2.71</v>
          </cell>
          <cell r="R138">
            <v>2.71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C139" t="str">
            <v>Amortization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EBIT</v>
          </cell>
          <cell r="H140">
            <v>0</v>
          </cell>
          <cell r="I140">
            <v>0</v>
          </cell>
          <cell r="J140">
            <v>30.878331000000003</v>
          </cell>
          <cell r="K140">
            <v>30.658146927656389</v>
          </cell>
          <cell r="L140">
            <v>30.658146927656389</v>
          </cell>
          <cell r="M140">
            <v>30.658146927656389</v>
          </cell>
          <cell r="N140">
            <v>43.316650152865876</v>
          </cell>
          <cell r="O140">
            <v>57.760255172852112</v>
          </cell>
          <cell r="P140">
            <v>71.114496429871082</v>
          </cell>
          <cell r="Q140">
            <v>86.157435306921144</v>
          </cell>
          <cell r="R140">
            <v>95.492311425402875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C141" t="str">
            <v>Interest (Income)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 t="str">
            <v>Other (Income)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 t="str">
            <v>Other Expense (Income)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 t="str">
            <v>Interest Expense</v>
          </cell>
          <cell r="H144">
            <v>0</v>
          </cell>
          <cell r="I144">
            <v>0</v>
          </cell>
          <cell r="J144">
            <v>0</v>
          </cell>
          <cell r="K144">
            <v>5.2588174712566493</v>
          </cell>
          <cell r="L144">
            <v>5.2588174712566493</v>
          </cell>
          <cell r="M144">
            <v>5.2588174712566493</v>
          </cell>
          <cell r="N144">
            <v>4.3705642223201275</v>
          </cell>
          <cell r="O144">
            <v>3.4172977509112306</v>
          </cell>
          <cell r="P144">
            <v>1.6340829430960273</v>
          </cell>
          <cell r="Q144">
            <v>-0.68634577851463918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B145" t="str">
            <v>Pre-Tax Income</v>
          </cell>
          <cell r="H145">
            <v>0</v>
          </cell>
          <cell r="I145">
            <v>0</v>
          </cell>
          <cell r="J145">
            <v>30.878331000000003</v>
          </cell>
          <cell r="K145">
            <v>25.399329456399741</v>
          </cell>
          <cell r="L145">
            <v>25.399329456399741</v>
          </cell>
          <cell r="M145">
            <v>25.399329456399741</v>
          </cell>
          <cell r="N145">
            <v>38.946085930545749</v>
          </cell>
          <cell r="O145">
            <v>54.342957421940881</v>
          </cell>
          <cell r="P145">
            <v>69.480413486775049</v>
          </cell>
          <cell r="Q145">
            <v>86.843781085435779</v>
          </cell>
          <cell r="R145">
            <v>95.492311425402875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C146" t="str">
            <v>Income Taxes Expense</v>
          </cell>
          <cell r="H146">
            <v>0</v>
          </cell>
          <cell r="I146">
            <v>0</v>
          </cell>
          <cell r="J146">
            <v>12.042549090000001</v>
          </cell>
          <cell r="K146">
            <v>9.9057384879958992</v>
          </cell>
          <cell r="L146">
            <v>9.9057384879958992</v>
          </cell>
          <cell r="M146">
            <v>9.9057384879958992</v>
          </cell>
          <cell r="N146">
            <v>15.188973512912842</v>
          </cell>
          <cell r="O146">
            <v>21.193753394556943</v>
          </cell>
          <cell r="P146">
            <v>27.09736125984227</v>
          </cell>
          <cell r="Q146">
            <v>33.869074623319953</v>
          </cell>
          <cell r="R146">
            <v>37.242001455907122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C147" t="str">
            <v>Preferred Dividends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B148" t="str">
            <v>Consolidated Net Income</v>
          </cell>
          <cell r="H148">
            <v>0</v>
          </cell>
          <cell r="I148">
            <v>0</v>
          </cell>
          <cell r="J148">
            <v>18.835781910000001</v>
          </cell>
          <cell r="K148">
            <v>15.493590968403842</v>
          </cell>
          <cell r="L148">
            <v>15.493590968403842</v>
          </cell>
          <cell r="M148">
            <v>15.493590968403842</v>
          </cell>
          <cell r="N148">
            <v>23.757112417632907</v>
          </cell>
          <cell r="O148">
            <v>33.149204027383938</v>
          </cell>
          <cell r="P148">
            <v>42.383052226932776</v>
          </cell>
          <cell r="Q148">
            <v>52.974706462115826</v>
          </cell>
          <cell r="R148">
            <v>58.250309969495753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C149" t="str">
            <v>Attributable to Non-Controlling Interests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B150" t="str">
            <v>Net Income Available to Common</v>
          </cell>
          <cell r="H150">
            <v>0</v>
          </cell>
          <cell r="I150">
            <v>0</v>
          </cell>
          <cell r="J150">
            <v>18.835781910000001</v>
          </cell>
          <cell r="K150">
            <v>15.493590968403842</v>
          </cell>
          <cell r="L150">
            <v>15.493590968403842</v>
          </cell>
          <cell r="M150">
            <v>15.493590968403842</v>
          </cell>
          <cell r="N150">
            <v>23.757112417632907</v>
          </cell>
          <cell r="O150">
            <v>33.149204027383938</v>
          </cell>
          <cell r="P150">
            <v>42.383052226932776</v>
          </cell>
          <cell r="Q150">
            <v>52.974706462115826</v>
          </cell>
          <cell r="R150">
            <v>58.250309969495753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2">
          <cell r="C152" t="str">
            <v>Weighted Average Fully Diluted Shares Outstanding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21.497015000000001</v>
          </cell>
          <cell r="N152">
            <v>21.497015000000001</v>
          </cell>
          <cell r="O152">
            <v>21.497015000000001</v>
          </cell>
          <cell r="P152">
            <v>21.497015000000001</v>
          </cell>
          <cell r="Q152">
            <v>21.497015000000001</v>
          </cell>
          <cell r="R152">
            <v>21.497015000000001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 t="str">
            <v>Earnings per Share</v>
          </cell>
          <cell r="H153" t="str">
            <v>n/a</v>
          </cell>
          <cell r="I153" t="str">
            <v>n/a</v>
          </cell>
          <cell r="J153" t="str">
            <v>n/a</v>
          </cell>
          <cell r="K153" t="str">
            <v>n/a</v>
          </cell>
          <cell r="L153" t="str">
            <v>n/a</v>
          </cell>
          <cell r="M153">
            <v>0.72073220251294612</v>
          </cell>
          <cell r="N153">
            <v>1.1051354068289438</v>
          </cell>
          <cell r="O153">
            <v>1.5420375353221802</v>
          </cell>
          <cell r="P153">
            <v>1.9715784831955867</v>
          </cell>
          <cell r="Q153">
            <v>2.4642819694788241</v>
          </cell>
          <cell r="R153">
            <v>2.7096929489743458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</row>
        <row r="154">
          <cell r="C154" t="str">
            <v>Capital Expenditures</v>
          </cell>
          <cell r="H154">
            <v>0</v>
          </cell>
          <cell r="I154">
            <v>0</v>
          </cell>
          <cell r="J154">
            <v>1.2830273885998911</v>
          </cell>
          <cell r="K154">
            <v>1.198</v>
          </cell>
          <cell r="L154">
            <v>1.198</v>
          </cell>
          <cell r="M154">
            <v>1.198</v>
          </cell>
          <cell r="N154">
            <v>1.4990149887997561</v>
          </cell>
          <cell r="O154">
            <v>1.8324672162511926</v>
          </cell>
          <cell r="P154">
            <v>2.1679315486032129</v>
          </cell>
          <cell r="Q154">
            <v>2.5231496697203535</v>
          </cell>
          <cell r="R154">
            <v>2.7754646366923894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C155" t="str">
            <v>SBC</v>
          </cell>
          <cell r="J155">
            <v>0</v>
          </cell>
          <cell r="K155">
            <v>1.198</v>
          </cell>
          <cell r="L155">
            <v>1.198</v>
          </cell>
          <cell r="M155">
            <v>1.198</v>
          </cell>
          <cell r="N155">
            <v>1.4990149887997561</v>
          </cell>
          <cell r="O155">
            <v>1.8324672162511926</v>
          </cell>
          <cell r="P155">
            <v>2.1679315486032129</v>
          </cell>
          <cell r="Q155">
            <v>2.5231496697203535</v>
          </cell>
          <cell r="R155">
            <v>2.5231496697203535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7">
          <cell r="H157">
            <v>2006</v>
          </cell>
          <cell r="I157">
            <v>2007</v>
          </cell>
          <cell r="J157">
            <v>2008</v>
          </cell>
          <cell r="K157" t="str">
            <v>LTM</v>
          </cell>
          <cell r="L157">
            <v>12</v>
          </cell>
          <cell r="M157">
            <v>2009</v>
          </cell>
          <cell r="N157">
            <v>2010</v>
          </cell>
          <cell r="O157">
            <v>2011</v>
          </cell>
          <cell r="P157">
            <v>2012</v>
          </cell>
          <cell r="Q157">
            <v>2013</v>
          </cell>
          <cell r="R157">
            <v>2014</v>
          </cell>
          <cell r="S157">
            <v>2015</v>
          </cell>
          <cell r="T157">
            <v>2016</v>
          </cell>
          <cell r="U157">
            <v>2017</v>
          </cell>
          <cell r="V157">
            <v>2018</v>
          </cell>
          <cell r="W157">
            <v>2019</v>
          </cell>
        </row>
        <row r="158">
          <cell r="K158">
            <v>40178</v>
          </cell>
          <cell r="L158">
            <v>40178</v>
          </cell>
          <cell r="M158" t="str">
            <v>Full Year</v>
          </cell>
          <cell r="N158">
            <v>1</v>
          </cell>
          <cell r="O158">
            <v>2</v>
          </cell>
          <cell r="P158">
            <v>3</v>
          </cell>
          <cell r="Q158">
            <v>4</v>
          </cell>
          <cell r="R158">
            <v>5</v>
          </cell>
          <cell r="S158">
            <v>6</v>
          </cell>
          <cell r="T158">
            <v>7</v>
          </cell>
          <cell r="U158">
            <v>8</v>
          </cell>
          <cell r="V158">
            <v>9</v>
          </cell>
          <cell r="W158">
            <v>10</v>
          </cell>
          <cell r="AB158" t="str">
            <v>FOR SENSITIVITY ANALYSIS</v>
          </cell>
        </row>
        <row r="160">
          <cell r="B160" t="str">
            <v>Total Net Sales Growth Rate</v>
          </cell>
          <cell r="H160" t="str">
            <v xml:space="preserve">n/a </v>
          </cell>
          <cell r="I160" t="str">
            <v xml:space="preserve">n/a </v>
          </cell>
          <cell r="J160" t="str">
            <v xml:space="preserve">n/a </v>
          </cell>
          <cell r="M160">
            <v>-6.6270906884285288E-2</v>
          </cell>
          <cell r="N160">
            <v>0.25126459833034731</v>
          </cell>
          <cell r="O160">
            <v>0.22244756052668146</v>
          </cell>
          <cell r="P160">
            <v>0.18306703081886708</v>
          </cell>
          <cell r="Q160">
            <v>0.16385117018385825</v>
          </cell>
          <cell r="R160">
            <v>0.10000000000000007</v>
          </cell>
          <cell r="S160">
            <v>-1</v>
          </cell>
          <cell r="T160" t="str">
            <v xml:space="preserve">n/a </v>
          </cell>
          <cell r="U160" t="str">
            <v xml:space="preserve">n/a </v>
          </cell>
          <cell r="V160" t="str">
            <v xml:space="preserve">n/a </v>
          </cell>
          <cell r="W160" t="str">
            <v xml:space="preserve">n/a </v>
          </cell>
          <cell r="AB160" t="str">
            <v>Margin Expansion</v>
          </cell>
        </row>
        <row r="161">
          <cell r="C161" t="str">
            <v>Cost of Goods Sold (Excluding Depreciation) (% Sales)</v>
          </cell>
          <cell r="H161">
            <v>0</v>
          </cell>
          <cell r="I161">
            <v>0</v>
          </cell>
          <cell r="J161">
            <v>0.66792073115377792</v>
          </cell>
          <cell r="K161">
            <v>0.65275981021447538</v>
          </cell>
          <cell r="L161">
            <v>0.65275981021447538</v>
          </cell>
          <cell r="M161">
            <v>0.65275981021447538</v>
          </cell>
          <cell r="N161">
            <v>0.65665383377129471</v>
          </cell>
          <cell r="O161">
            <v>0.66221657186442118</v>
          </cell>
          <cell r="P161">
            <v>0.66701093600051464</v>
          </cell>
          <cell r="Q161">
            <v>0.66868683232440596</v>
          </cell>
          <cell r="R161">
            <v>0.66868683232440596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B161" t="str">
            <v>Step</v>
          </cell>
          <cell r="AD161">
            <v>0</v>
          </cell>
          <cell r="AF161">
            <v>0</v>
          </cell>
        </row>
        <row r="162">
          <cell r="B162" t="str">
            <v>Gross Profit Margin</v>
          </cell>
          <cell r="H162">
            <v>0</v>
          </cell>
          <cell r="I162">
            <v>0</v>
          </cell>
          <cell r="J162">
            <v>0.33207926884622208</v>
          </cell>
          <cell r="K162">
            <v>0.34724018978552457</v>
          </cell>
          <cell r="L162">
            <v>0.34724018978552457</v>
          </cell>
          <cell r="M162">
            <v>0.34724018978552457</v>
          </cell>
          <cell r="N162">
            <v>0.34334616622870523</v>
          </cell>
          <cell r="O162">
            <v>0.33778342813557882</v>
          </cell>
          <cell r="P162">
            <v>0.3329890639994853</v>
          </cell>
          <cell r="Q162">
            <v>0.33131316767559404</v>
          </cell>
          <cell r="R162">
            <v>0.33131316767559404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 t="str">
            <v>Total SG&amp;A (Excluding Amortization) (% Sales)</v>
          </cell>
          <cell r="H163">
            <v>0</v>
          </cell>
          <cell r="I163">
            <v>0</v>
          </cell>
          <cell r="J163">
            <v>0.18109624861187804</v>
          </cell>
          <cell r="K163">
            <v>0.18114905451713903</v>
          </cell>
          <cell r="L163">
            <v>0.18114905451713903</v>
          </cell>
          <cell r="M163">
            <v>0.18114905451713903</v>
          </cell>
          <cell r="N163">
            <v>0.16700563284052386</v>
          </cell>
          <cell r="O163">
            <v>0.15288649701182982</v>
          </cell>
          <cell r="P163">
            <v>0.14489504006709897</v>
          </cell>
          <cell r="Q163">
            <v>0.13894909153687385</v>
          </cell>
          <cell r="R163">
            <v>0.13894909153687385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AB163" t="str">
            <v>Step</v>
          </cell>
          <cell r="AD163">
            <v>0</v>
          </cell>
          <cell r="AF163">
            <v>0</v>
          </cell>
        </row>
        <row r="164">
          <cell r="B164" t="str">
            <v>Operating EBITDA Margin</v>
          </cell>
          <cell r="H164">
            <v>0</v>
          </cell>
          <cell r="I164">
            <v>0</v>
          </cell>
          <cell r="J164">
            <v>0.15098302023434407</v>
          </cell>
          <cell r="K164">
            <v>0.16609113526838556</v>
          </cell>
          <cell r="L164">
            <v>0.16609113526838556</v>
          </cell>
          <cell r="M164">
            <v>0.16609113526838556</v>
          </cell>
          <cell r="N164">
            <v>0.17634053338818137</v>
          </cell>
          <cell r="O164">
            <v>0.184896931123749</v>
          </cell>
          <cell r="P164">
            <v>0.18809402393238633</v>
          </cell>
          <cell r="Q164">
            <v>0.1923640761387202</v>
          </cell>
          <cell r="R164">
            <v>0.19236407613872022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C165" t="str">
            <v>Other (Income) Expense (% Sales)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AB165" t="str">
            <v>ADJUST STEP FORMULAS FOR BREAKDOWN BETWEEN COGS AND SG&amp;A</v>
          </cell>
        </row>
        <row r="166">
          <cell r="C166" t="str">
            <v>Corporate Overhead Margin</v>
          </cell>
          <cell r="H166">
            <v>0</v>
          </cell>
          <cell r="I166">
            <v>0</v>
          </cell>
          <cell r="J166">
            <v>2.4543511142368891E-2</v>
          </cell>
          <cell r="K166">
            <v>2.4188929316465636E-2</v>
          </cell>
          <cell r="L166">
            <v>2.4188929316465636E-2</v>
          </cell>
          <cell r="M166">
            <v>2.4188929316465636E-2</v>
          </cell>
          <cell r="N166">
            <v>1.9911533682967577E-2</v>
          </cell>
          <cell r="O166">
            <v>1.6776899358055507E-2</v>
          </cell>
          <cell r="P166">
            <v>1.4606278333051486E-2</v>
          </cell>
          <cell r="Q166">
            <v>1.2926452340694382E-2</v>
          </cell>
          <cell r="R166">
            <v>1.210385991901383E-2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B167" t="str">
            <v>EBITDA Margin</v>
          </cell>
          <cell r="H167">
            <v>0</v>
          </cell>
          <cell r="I167">
            <v>0</v>
          </cell>
          <cell r="J167">
            <v>0.12643950909197516</v>
          </cell>
          <cell r="K167">
            <v>0.14190220595191991</v>
          </cell>
          <cell r="L167">
            <v>0.14190220595191991</v>
          </cell>
          <cell r="M167">
            <v>0.14190220595191991</v>
          </cell>
          <cell r="N167">
            <v>0.15642899970521379</v>
          </cell>
          <cell r="O167">
            <v>0.16812003176569348</v>
          </cell>
          <cell r="P167">
            <v>0.17348774559933486</v>
          </cell>
          <cell r="Q167">
            <v>0.1794376237980258</v>
          </cell>
          <cell r="R167">
            <v>0.18026021621970637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C168" t="str">
            <v>Depreciation (% Sales)</v>
          </cell>
          <cell r="H168">
            <v>0</v>
          </cell>
          <cell r="I168">
            <v>0</v>
          </cell>
          <cell r="J168">
            <v>3.827850629549206E-3</v>
          </cell>
          <cell r="K168">
            <v>1.1524612947894142E-2</v>
          </cell>
          <cell r="L168">
            <v>1.1524612947894142E-2</v>
          </cell>
          <cell r="M168">
            <v>1.1524612947894142E-2</v>
          </cell>
          <cell r="N168">
            <v>9.2103724210468862E-3</v>
          </cell>
          <cell r="O168">
            <v>7.5343701590591533E-3</v>
          </cell>
          <cell r="P168">
            <v>6.3685065704554315E-3</v>
          </cell>
          <cell r="Q168">
            <v>5.4719252199998845E-3</v>
          </cell>
          <cell r="R168">
            <v>4.974477472727167E-3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C169" t="str">
            <v>Amortization (% Sales)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B170" t="str">
            <v>EBIT Margin</v>
          </cell>
          <cell r="H170">
            <v>0</v>
          </cell>
          <cell r="I170">
            <v>0</v>
          </cell>
          <cell r="J170">
            <v>0.12261165846242596</v>
          </cell>
          <cell r="K170">
            <v>0.13037759300402577</v>
          </cell>
          <cell r="L170">
            <v>0.13037759300402577</v>
          </cell>
          <cell r="M170">
            <v>0.13037759300402577</v>
          </cell>
          <cell r="N170">
            <v>0.14721862728416688</v>
          </cell>
          <cell r="O170">
            <v>0.16058566160663434</v>
          </cell>
          <cell r="P170">
            <v>0.16711923902887946</v>
          </cell>
          <cell r="Q170">
            <v>0.17396569857802593</v>
          </cell>
          <cell r="R170">
            <v>0.17528573874697922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C171" t="str">
            <v>Interest (Income) (% Sales)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 t="str">
            <v>Other (Income) (% Sales)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 t="str">
            <v>Other Expense (Income) (% Sales)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C174" t="str">
            <v>Interest Expense (% Sales)</v>
          </cell>
          <cell r="H174">
            <v>0</v>
          </cell>
          <cell r="I174">
            <v>0</v>
          </cell>
          <cell r="J174">
            <v>0</v>
          </cell>
          <cell r="K174">
            <v>2.23637770921979E-2</v>
          </cell>
          <cell r="L174">
            <v>2.23637770921979E-2</v>
          </cell>
          <cell r="M174">
            <v>2.23637770921979E-2</v>
          </cell>
          <cell r="N174">
            <v>1.485406796224042E-2</v>
          </cell>
          <cell r="O174">
            <v>9.5008067155297176E-3</v>
          </cell>
          <cell r="P174">
            <v>3.8400988781461987E-3</v>
          </cell>
          <cell r="Q174">
            <v>-1.3858423524334719E-3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B175" t="str">
            <v>Pre-Tax Income Margin</v>
          </cell>
          <cell r="H175">
            <v>0</v>
          </cell>
          <cell r="I175">
            <v>0</v>
          </cell>
          <cell r="J175">
            <v>0.12261165846242596</v>
          </cell>
          <cell r="K175">
            <v>0.10801381591182786</v>
          </cell>
          <cell r="L175">
            <v>0.10801381591182786</v>
          </cell>
          <cell r="M175">
            <v>0.10801381591182786</v>
          </cell>
          <cell r="N175">
            <v>0.13236455932192648</v>
          </cell>
          <cell r="O175">
            <v>0.15108485489110463</v>
          </cell>
          <cell r="P175">
            <v>0.16327914015073322</v>
          </cell>
          <cell r="Q175">
            <v>0.1753515409304594</v>
          </cell>
          <cell r="R175">
            <v>0.17528573874697922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C176" t="str">
            <v>Income Tax Rate</v>
          </cell>
          <cell r="H176">
            <v>0</v>
          </cell>
          <cell r="I176">
            <v>0</v>
          </cell>
          <cell r="J176">
            <v>0.39</v>
          </cell>
          <cell r="K176">
            <v>0.39</v>
          </cell>
          <cell r="L176">
            <v>0.39</v>
          </cell>
          <cell r="M176">
            <v>0.39</v>
          </cell>
          <cell r="N176">
            <v>0.39</v>
          </cell>
          <cell r="O176">
            <v>0.39</v>
          </cell>
          <cell r="P176">
            <v>0.39</v>
          </cell>
          <cell r="Q176">
            <v>0.39</v>
          </cell>
          <cell r="R176">
            <v>0.39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C177" t="str">
            <v>Preferred Dividends Margin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B178" t="str">
            <v>Consolidated Net Income Margin</v>
          </cell>
          <cell r="H178">
            <v>0</v>
          </cell>
          <cell r="I178">
            <v>0</v>
          </cell>
          <cell r="J178">
            <v>7.4793111662079831E-2</v>
          </cell>
          <cell r="K178">
            <v>6.5888427706215003E-2</v>
          </cell>
          <cell r="L178">
            <v>6.5888427706215003E-2</v>
          </cell>
          <cell r="M178">
            <v>6.5888427706215003E-2</v>
          </cell>
          <cell r="N178">
            <v>8.0742381186375153E-2</v>
          </cell>
          <cell r="O178">
            <v>9.2161761483573815E-2</v>
          </cell>
          <cell r="P178">
            <v>9.9600275491947263E-2</v>
          </cell>
          <cell r="Q178">
            <v>0.10696443996758023</v>
          </cell>
          <cell r="R178">
            <v>0.10692430063565732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C179" t="str">
            <v>Attributable to Non-Controlling Interests (% Sales)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B180" t="str">
            <v>Net Income Available to Common Margin</v>
          </cell>
          <cell r="H180">
            <v>0</v>
          </cell>
          <cell r="I180">
            <v>0</v>
          </cell>
          <cell r="J180">
            <v>7.4793111662079831E-2</v>
          </cell>
          <cell r="K180">
            <v>6.5888427706215003E-2</v>
          </cell>
          <cell r="L180">
            <v>6.5888427706215003E-2</v>
          </cell>
          <cell r="M180">
            <v>6.5888427706215003E-2</v>
          </cell>
          <cell r="N180">
            <v>8.0742381186375153E-2</v>
          </cell>
          <cell r="O180">
            <v>9.2161761483573815E-2</v>
          </cell>
          <cell r="P180">
            <v>9.9600275491947263E-2</v>
          </cell>
          <cell r="Q180">
            <v>0.10696443996758023</v>
          </cell>
          <cell r="R180">
            <v>0.10692430063565732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5">
          <cell r="A185" t="str">
            <v>x</v>
          </cell>
          <cell r="B185" t="str">
            <v>Rise Management Cut - Inputs</v>
          </cell>
        </row>
        <row r="187">
          <cell r="C187" t="str">
            <v>Acquiror</v>
          </cell>
          <cell r="D187">
            <v>0</v>
          </cell>
          <cell r="E187" t="str">
            <v>1 - Include</v>
          </cell>
          <cell r="H187">
            <v>2006</v>
          </cell>
          <cell r="I187">
            <v>2007</v>
          </cell>
          <cell r="J187">
            <v>2008</v>
          </cell>
          <cell r="K187" t="str">
            <v>LTM</v>
          </cell>
          <cell r="L187">
            <v>12</v>
          </cell>
          <cell r="M187">
            <v>2009</v>
          </cell>
          <cell r="N187">
            <v>2010</v>
          </cell>
          <cell r="O187">
            <v>2011</v>
          </cell>
          <cell r="P187">
            <v>2012</v>
          </cell>
          <cell r="Q187">
            <v>2013</v>
          </cell>
          <cell r="R187">
            <v>2014</v>
          </cell>
          <cell r="S187">
            <v>2015</v>
          </cell>
          <cell r="T187">
            <v>2016</v>
          </cell>
          <cell r="U187">
            <v>2017</v>
          </cell>
          <cell r="V187">
            <v>2018</v>
          </cell>
          <cell r="W187">
            <v>2019</v>
          </cell>
        </row>
        <row r="188">
          <cell r="C188" t="str">
            <v>Target</v>
          </cell>
          <cell r="D188">
            <v>0</v>
          </cell>
          <cell r="E188" t="str">
            <v>0- Exclude</v>
          </cell>
          <cell r="K188">
            <v>40178</v>
          </cell>
          <cell r="L188">
            <v>40178</v>
          </cell>
          <cell r="M188" t="str">
            <v>Full Year</v>
          </cell>
          <cell r="N188">
            <v>1</v>
          </cell>
          <cell r="O188">
            <v>2</v>
          </cell>
          <cell r="P188">
            <v>3</v>
          </cell>
          <cell r="Q188">
            <v>4</v>
          </cell>
          <cell r="R188">
            <v>5</v>
          </cell>
          <cell r="S188">
            <v>6</v>
          </cell>
          <cell r="T188">
            <v>7</v>
          </cell>
          <cell r="U188">
            <v>8</v>
          </cell>
          <cell r="V188">
            <v>9</v>
          </cell>
          <cell r="W188">
            <v>10</v>
          </cell>
        </row>
        <row r="190">
          <cell r="B190" t="str">
            <v>Total Net Sales</v>
          </cell>
          <cell r="H190">
            <v>0</v>
          </cell>
          <cell r="I190">
            <v>0</v>
          </cell>
          <cell r="J190">
            <v>251.838458</v>
          </cell>
          <cell r="K190">
            <v>235.14889500000001</v>
          </cell>
          <cell r="L190">
            <v>235.14889500000001</v>
          </cell>
          <cell r="M190">
            <v>235.14889500000001</v>
          </cell>
          <cell r="N190">
            <v>294.23348765000003</v>
          </cell>
          <cell r="O190">
            <v>359.68500920299994</v>
          </cell>
          <cell r="P190">
            <v>425.53147586785002</v>
          </cell>
          <cell r="Q190">
            <v>495.2553061388615</v>
          </cell>
          <cell r="R190">
            <v>544.78083675274775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</row>
        <row r="191">
          <cell r="C191" t="str">
            <v>Cost of Goods Sold (Excluding Depreciation)</v>
          </cell>
          <cell r="H191">
            <v>0</v>
          </cell>
          <cell r="I191">
            <v>0</v>
          </cell>
          <cell r="J191">
            <v>168.20812699999999</v>
          </cell>
          <cell r="K191">
            <v>153.49574807234362</v>
          </cell>
          <cell r="L191">
            <v>153.49574807234362</v>
          </cell>
          <cell r="M191">
            <v>153.49574807234362</v>
          </cell>
          <cell r="N191">
            <v>193.2095476892714</v>
          </cell>
          <cell r="O191">
            <v>238.18937374543339</v>
          </cell>
          <cell r="P191">
            <v>283.83414801629505</v>
          </cell>
          <cell r="Q191">
            <v>331.17070185384921</v>
          </cell>
          <cell r="R191">
            <v>364.2877720392342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</row>
        <row r="192">
          <cell r="B192" t="str">
            <v>Gross Profit</v>
          </cell>
          <cell r="H192">
            <v>0</v>
          </cell>
          <cell r="I192">
            <v>0</v>
          </cell>
          <cell r="J192">
            <v>83.630331000000012</v>
          </cell>
          <cell r="K192">
            <v>81.653146927656394</v>
          </cell>
          <cell r="L192">
            <v>81.653146927656394</v>
          </cell>
          <cell r="M192">
            <v>81.653146927656394</v>
          </cell>
          <cell r="N192">
            <v>101.02393996072863</v>
          </cell>
          <cell r="O192">
            <v>121.49563545756655</v>
          </cell>
          <cell r="P192">
            <v>141.69732785155497</v>
          </cell>
          <cell r="Q192">
            <v>164.08460428501229</v>
          </cell>
          <cell r="R192">
            <v>180.49306471351355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</row>
        <row r="193">
          <cell r="C193" t="str">
            <v>Total SG&amp;A (Excluding Amortization)</v>
          </cell>
          <cell r="H193">
            <v>0</v>
          </cell>
          <cell r="I193">
            <v>0</v>
          </cell>
          <cell r="J193">
            <v>45.607000000000006</v>
          </cell>
          <cell r="K193">
            <v>42.597000000000001</v>
          </cell>
          <cell r="L193">
            <v>42.597000000000001</v>
          </cell>
          <cell r="M193">
            <v>42.597000000000001</v>
          </cell>
          <cell r="N193">
            <v>49.13864980786272</v>
          </cell>
          <cell r="O193">
            <v>54.990981084714434</v>
          </cell>
          <cell r="P193">
            <v>61.657400245683888</v>
          </cell>
          <cell r="Q193">
            <v>68.815274866811151</v>
          </cell>
          <cell r="R193">
            <v>75.696802353492274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</row>
        <row r="194">
          <cell r="B194" t="str">
            <v>Operating EBITDA</v>
          </cell>
          <cell r="H194">
            <v>0</v>
          </cell>
          <cell r="I194">
            <v>0</v>
          </cell>
          <cell r="J194">
            <v>38.023331000000006</v>
          </cell>
          <cell r="K194">
            <v>39.056146927656393</v>
          </cell>
          <cell r="L194">
            <v>39.056146927656393</v>
          </cell>
          <cell r="M194">
            <v>39.056146927656393</v>
          </cell>
          <cell r="N194">
            <v>51.885290152865906</v>
          </cell>
          <cell r="O194">
            <v>66.504654372852116</v>
          </cell>
          <cell r="P194">
            <v>80.039927605871085</v>
          </cell>
          <cell r="Q194">
            <v>95.269329418201139</v>
          </cell>
          <cell r="R194">
            <v>104.79626236002127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</row>
        <row r="195">
          <cell r="C195" t="str">
            <v>Other (Income) Expense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</row>
        <row r="196">
          <cell r="C196" t="str">
            <v>Corporate Overhead</v>
          </cell>
          <cell r="H196">
            <v>0</v>
          </cell>
          <cell r="I196">
            <v>0</v>
          </cell>
          <cell r="J196">
            <v>6.181</v>
          </cell>
          <cell r="K196">
            <v>5.6879999999999997</v>
          </cell>
          <cell r="L196">
            <v>5.6879999999999997</v>
          </cell>
          <cell r="M196">
            <v>5.6879999999999997</v>
          </cell>
          <cell r="N196">
            <v>5.8586400000000003</v>
          </cell>
          <cell r="O196">
            <v>6.0343991999999984</v>
          </cell>
          <cell r="P196">
            <v>6.2154311759999992</v>
          </cell>
          <cell r="Q196">
            <v>6.401894111279999</v>
          </cell>
          <cell r="R196">
            <v>6.5939509346184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</row>
        <row r="197">
          <cell r="B197" t="str">
            <v>EBITDA</v>
          </cell>
          <cell r="H197">
            <v>0</v>
          </cell>
          <cell r="I197">
            <v>0</v>
          </cell>
          <cell r="J197">
            <v>31.842331000000005</v>
          </cell>
          <cell r="K197">
            <v>33.36814692765639</v>
          </cell>
          <cell r="L197">
            <v>33.36814692765639</v>
          </cell>
          <cell r="M197">
            <v>33.36814692765639</v>
          </cell>
          <cell r="N197">
            <v>46.026650152865905</v>
          </cell>
          <cell r="O197">
            <v>60.47025517285212</v>
          </cell>
          <cell r="P197">
            <v>73.82449642987109</v>
          </cell>
          <cell r="Q197">
            <v>88.867435306921138</v>
          </cell>
          <cell r="R197">
            <v>98.202311425402868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</row>
        <row r="198">
          <cell r="C198" t="str">
            <v>Depreciation</v>
          </cell>
          <cell r="H198">
            <v>0</v>
          </cell>
          <cell r="I198">
            <v>0</v>
          </cell>
          <cell r="J198">
            <v>0.9640000000000013</v>
          </cell>
          <cell r="K198">
            <v>2.71</v>
          </cell>
          <cell r="L198">
            <v>2.71</v>
          </cell>
          <cell r="M198">
            <v>2.71</v>
          </cell>
          <cell r="N198">
            <v>2.71</v>
          </cell>
          <cell r="O198">
            <v>2.7099999999999995</v>
          </cell>
          <cell r="P198">
            <v>2.7099999999999995</v>
          </cell>
          <cell r="Q198">
            <v>2.71</v>
          </cell>
          <cell r="R198">
            <v>2.71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C199" t="str">
            <v>Amortization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B200" t="str">
            <v>EBIT</v>
          </cell>
          <cell r="H200">
            <v>0</v>
          </cell>
          <cell r="I200">
            <v>0</v>
          </cell>
          <cell r="J200">
            <v>30.878331000000003</v>
          </cell>
          <cell r="K200">
            <v>30.658146927656389</v>
          </cell>
          <cell r="L200">
            <v>30.658146927656389</v>
          </cell>
          <cell r="M200">
            <v>30.658146927656389</v>
          </cell>
          <cell r="N200">
            <v>43.316650152865904</v>
          </cell>
          <cell r="O200">
            <v>57.760255172852119</v>
          </cell>
          <cell r="P200">
            <v>71.114496429871096</v>
          </cell>
          <cell r="Q200">
            <v>86.157435306921144</v>
          </cell>
          <cell r="R200">
            <v>95.492311425402875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C201" t="str">
            <v>Interest (Income)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C202" t="str">
            <v>Other (Income)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C203" t="str">
            <v>Other Expense (Income)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C204" t="str">
            <v>Interest Expense</v>
          </cell>
          <cell r="H204">
            <v>0</v>
          </cell>
          <cell r="I204">
            <v>0</v>
          </cell>
          <cell r="J204">
            <v>0</v>
          </cell>
          <cell r="K204">
            <v>5.2588174712566493</v>
          </cell>
          <cell r="L204">
            <v>5.2588174712566493</v>
          </cell>
          <cell r="M204">
            <v>5.2588174712566493</v>
          </cell>
          <cell r="N204">
            <v>4.3705642223201275</v>
          </cell>
          <cell r="O204">
            <v>3.4172977509112301</v>
          </cell>
          <cell r="P204">
            <v>1.6340829430960271</v>
          </cell>
          <cell r="Q204">
            <v>-0.68634577851463918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B205" t="str">
            <v>Pre-Tax Income</v>
          </cell>
          <cell r="H205">
            <v>0</v>
          </cell>
          <cell r="I205">
            <v>0</v>
          </cell>
          <cell r="J205">
            <v>30.878331000000003</v>
          </cell>
          <cell r="K205">
            <v>25.399329456399741</v>
          </cell>
          <cell r="L205">
            <v>25.399329456399741</v>
          </cell>
          <cell r="M205">
            <v>25.399329456399741</v>
          </cell>
          <cell r="N205">
            <v>38.946085930545777</v>
          </cell>
          <cell r="O205">
            <v>54.342957421940888</v>
          </cell>
          <cell r="P205">
            <v>69.480413486775063</v>
          </cell>
          <cell r="Q205">
            <v>86.843781085435779</v>
          </cell>
          <cell r="R205">
            <v>95.492311425402875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 t="str">
            <v>Income Taxes Expense</v>
          </cell>
          <cell r="H206">
            <v>0</v>
          </cell>
          <cell r="I206">
            <v>0</v>
          </cell>
          <cell r="J206">
            <v>12.042549090000001</v>
          </cell>
          <cell r="K206">
            <v>9.9057384879958992</v>
          </cell>
          <cell r="L206">
            <v>9.9057384879958992</v>
          </cell>
          <cell r="M206">
            <v>9.9057384879958992</v>
          </cell>
          <cell r="N206">
            <v>15.188973512912854</v>
          </cell>
          <cell r="O206">
            <v>21.193753394556946</v>
          </cell>
          <cell r="P206">
            <v>27.097361259842277</v>
          </cell>
          <cell r="Q206">
            <v>33.869074623319953</v>
          </cell>
          <cell r="R206">
            <v>37.242001455907122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C207" t="str">
            <v>Preferred Dividends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B208" t="str">
            <v>Consolidated Net Income</v>
          </cell>
          <cell r="H208">
            <v>0</v>
          </cell>
          <cell r="I208">
            <v>0</v>
          </cell>
          <cell r="J208">
            <v>18.835781910000001</v>
          </cell>
          <cell r="K208">
            <v>15.493590968403842</v>
          </cell>
          <cell r="L208">
            <v>15.493590968403842</v>
          </cell>
          <cell r="M208">
            <v>15.493590968403842</v>
          </cell>
          <cell r="N208">
            <v>23.757112417632925</v>
          </cell>
          <cell r="O208">
            <v>33.149204027383945</v>
          </cell>
          <cell r="P208">
            <v>42.38305222693279</v>
          </cell>
          <cell r="Q208">
            <v>52.974706462115826</v>
          </cell>
          <cell r="R208">
            <v>58.250309969495753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C209" t="str">
            <v>Attributable to Non-Controlling Interests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B210" t="str">
            <v>Net Income Available to Common</v>
          </cell>
          <cell r="H210">
            <v>0</v>
          </cell>
          <cell r="I210">
            <v>0</v>
          </cell>
          <cell r="J210">
            <v>18.835781910000001</v>
          </cell>
          <cell r="K210">
            <v>15.493590968403842</v>
          </cell>
          <cell r="L210">
            <v>15.493590968403842</v>
          </cell>
          <cell r="M210">
            <v>15.493590968403842</v>
          </cell>
          <cell r="N210">
            <v>23.757112417632925</v>
          </cell>
          <cell r="O210">
            <v>33.149204027383945</v>
          </cell>
          <cell r="P210">
            <v>42.38305222693279</v>
          </cell>
          <cell r="Q210">
            <v>52.974706462115826</v>
          </cell>
          <cell r="R210">
            <v>58.250309969495753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2">
          <cell r="C212" t="str">
            <v>Weighted Average Fully Diluted Shares Outstanding</v>
          </cell>
          <cell r="H212">
            <v>0</v>
          </cell>
          <cell r="I212">
            <v>0</v>
          </cell>
          <cell r="J212">
            <v>0</v>
          </cell>
          <cell r="K212">
            <v>21.497015000000001</v>
          </cell>
          <cell r="L212">
            <v>21.497015000000001</v>
          </cell>
          <cell r="M212">
            <v>21.497015000000001</v>
          </cell>
          <cell r="N212">
            <v>21.497015000000001</v>
          </cell>
          <cell r="O212">
            <v>21.497015000000001</v>
          </cell>
          <cell r="P212">
            <v>21.497015000000001</v>
          </cell>
          <cell r="Q212">
            <v>21.497015000000001</v>
          </cell>
          <cell r="R212">
            <v>21.497015000000001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C213" t="str">
            <v>Earnings per Share</v>
          </cell>
          <cell r="H213" t="str">
            <v>n/a</v>
          </cell>
          <cell r="I213" t="str">
            <v>n/a</v>
          </cell>
          <cell r="J213" t="str">
            <v>n/a</v>
          </cell>
          <cell r="K213">
            <v>0.72073220251294612</v>
          </cell>
          <cell r="L213">
            <v>0.72073220251294612</v>
          </cell>
          <cell r="M213">
            <v>0.72073220251294612</v>
          </cell>
          <cell r="N213">
            <v>1.1051354068289445</v>
          </cell>
          <cell r="O213">
            <v>1.5420375353221805</v>
          </cell>
          <cell r="P213">
            <v>1.9715784831955874</v>
          </cell>
          <cell r="Q213">
            <v>2.4642819694788241</v>
          </cell>
          <cell r="R213">
            <v>2.7096929489743458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</row>
        <row r="214">
          <cell r="C214" t="str">
            <v>Capital Expenditures</v>
          </cell>
          <cell r="H214">
            <v>0</v>
          </cell>
          <cell r="I214">
            <v>0</v>
          </cell>
          <cell r="J214">
            <v>1.2830273885998911</v>
          </cell>
          <cell r="K214">
            <v>1.198</v>
          </cell>
          <cell r="L214">
            <v>1.198</v>
          </cell>
          <cell r="M214">
            <v>1.198</v>
          </cell>
          <cell r="N214">
            <v>1.4990149887997561</v>
          </cell>
          <cell r="O214">
            <v>1.8324672162511924</v>
          </cell>
          <cell r="P214">
            <v>2.1679315486032125</v>
          </cell>
          <cell r="Q214">
            <v>2.5231496697203535</v>
          </cell>
          <cell r="R214">
            <v>2.7754646366923894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7">
          <cell r="H217">
            <v>2006</v>
          </cell>
          <cell r="I217">
            <v>2007</v>
          </cell>
          <cell r="J217">
            <v>2008</v>
          </cell>
          <cell r="K217" t="str">
            <v>LTM</v>
          </cell>
          <cell r="L217">
            <v>12</v>
          </cell>
          <cell r="M217">
            <v>2009</v>
          </cell>
          <cell r="N217">
            <v>2010</v>
          </cell>
          <cell r="O217">
            <v>2011</v>
          </cell>
          <cell r="P217">
            <v>2012</v>
          </cell>
          <cell r="Q217">
            <v>2013</v>
          </cell>
          <cell r="R217">
            <v>2014</v>
          </cell>
          <cell r="S217">
            <v>2015</v>
          </cell>
          <cell r="T217">
            <v>2016</v>
          </cell>
          <cell r="U217">
            <v>2017</v>
          </cell>
          <cell r="V217">
            <v>2018</v>
          </cell>
          <cell r="W217">
            <v>2019</v>
          </cell>
        </row>
        <row r="218">
          <cell r="K218">
            <v>40178</v>
          </cell>
          <cell r="L218">
            <v>40178</v>
          </cell>
          <cell r="M218" t="str">
            <v>Full Year</v>
          </cell>
          <cell r="N218">
            <v>1</v>
          </cell>
          <cell r="O218">
            <v>2</v>
          </cell>
          <cell r="P218">
            <v>3</v>
          </cell>
          <cell r="Q218">
            <v>4</v>
          </cell>
          <cell r="R218">
            <v>5</v>
          </cell>
          <cell r="S218">
            <v>6</v>
          </cell>
          <cell r="T218">
            <v>7</v>
          </cell>
          <cell r="U218">
            <v>8</v>
          </cell>
          <cell r="V218">
            <v>9</v>
          </cell>
          <cell r="W218">
            <v>10</v>
          </cell>
          <cell r="AB218" t="str">
            <v>FOR SENSITIVITY ANALYSIS</v>
          </cell>
        </row>
        <row r="220">
          <cell r="B220" t="str">
            <v>Total Net Sales Growth Rate</v>
          </cell>
          <cell r="H220" t="str">
            <v xml:space="preserve">n/a </v>
          </cell>
          <cell r="I220" t="str">
            <v xml:space="preserve">n/a </v>
          </cell>
          <cell r="J220" t="str">
            <v xml:space="preserve">n/a </v>
          </cell>
          <cell r="M220">
            <v>-6.6270906884285288E-2</v>
          </cell>
          <cell r="N220">
            <v>0.25126459833034731</v>
          </cell>
          <cell r="O220">
            <v>0.22244756052668146</v>
          </cell>
          <cell r="P220">
            <v>0.18306703081886708</v>
          </cell>
          <cell r="Q220">
            <v>0.16385117018385825</v>
          </cell>
          <cell r="R220">
            <v>0.10000000000000007</v>
          </cell>
          <cell r="S220">
            <v>-1</v>
          </cell>
          <cell r="T220" t="str">
            <v xml:space="preserve">n/a </v>
          </cell>
          <cell r="U220" t="str">
            <v xml:space="preserve">n/a </v>
          </cell>
          <cell r="V220" t="str">
            <v xml:space="preserve">n/a </v>
          </cell>
          <cell r="W220" t="str">
            <v xml:space="preserve">n/a </v>
          </cell>
          <cell r="AB220" t="str">
            <v>Margin Expansion</v>
          </cell>
        </row>
        <row r="221">
          <cell r="C221" t="str">
            <v>Cost of Goods Sold (Excluding Depreciation) (% Sales)</v>
          </cell>
          <cell r="H221">
            <v>0</v>
          </cell>
          <cell r="I221">
            <v>0</v>
          </cell>
          <cell r="J221">
            <v>0.66792073115377792</v>
          </cell>
          <cell r="K221">
            <v>0.65275981021447538</v>
          </cell>
          <cell r="L221">
            <v>0.65275981021447538</v>
          </cell>
          <cell r="M221">
            <v>0.65275981021447538</v>
          </cell>
          <cell r="N221">
            <v>0.65665383377129471</v>
          </cell>
          <cell r="O221">
            <v>0.66221657186442118</v>
          </cell>
          <cell r="P221">
            <v>0.66701093600051464</v>
          </cell>
          <cell r="Q221">
            <v>0.66868683232440596</v>
          </cell>
          <cell r="R221">
            <v>0.66868683232440596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AB221" t="str">
            <v>Step</v>
          </cell>
          <cell r="AD221">
            <v>0</v>
          </cell>
          <cell r="AF221">
            <v>0</v>
          </cell>
        </row>
        <row r="222">
          <cell r="B222" t="str">
            <v>Gross Profit Margin</v>
          </cell>
          <cell r="H222">
            <v>0</v>
          </cell>
          <cell r="I222">
            <v>0</v>
          </cell>
          <cell r="J222">
            <v>0.33207926884622208</v>
          </cell>
          <cell r="K222">
            <v>0.34724018978552457</v>
          </cell>
          <cell r="L222">
            <v>0.34724018978552457</v>
          </cell>
          <cell r="M222">
            <v>0.34724018978552457</v>
          </cell>
          <cell r="N222">
            <v>0.34334616622870534</v>
          </cell>
          <cell r="O222">
            <v>0.33778342813557888</v>
          </cell>
          <cell r="P222">
            <v>0.33298906399948536</v>
          </cell>
          <cell r="Q222">
            <v>0.33131316767559404</v>
          </cell>
          <cell r="R222">
            <v>0.33131316767559404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C223" t="str">
            <v>Total SG&amp;A (Excluding Amortization) (% Sales)</v>
          </cell>
          <cell r="H223">
            <v>0</v>
          </cell>
          <cell r="I223">
            <v>0</v>
          </cell>
          <cell r="J223">
            <v>0.18109624861187804</v>
          </cell>
          <cell r="K223">
            <v>0.18114905451713903</v>
          </cell>
          <cell r="L223">
            <v>0.18114905451713903</v>
          </cell>
          <cell r="M223">
            <v>0.18114905451713903</v>
          </cell>
          <cell r="N223">
            <v>0.16700563284052386</v>
          </cell>
          <cell r="O223">
            <v>0.15288649701182982</v>
          </cell>
          <cell r="P223">
            <v>0.14489504006709897</v>
          </cell>
          <cell r="Q223">
            <v>0.13894909153687385</v>
          </cell>
          <cell r="R223">
            <v>0.13894909153687385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AB223" t="str">
            <v>Step</v>
          </cell>
          <cell r="AD223">
            <v>0</v>
          </cell>
          <cell r="AF223">
            <v>0</v>
          </cell>
        </row>
        <row r="224">
          <cell r="B224" t="str">
            <v>Operating EBITDA Margin</v>
          </cell>
          <cell r="H224">
            <v>0</v>
          </cell>
          <cell r="I224">
            <v>0</v>
          </cell>
          <cell r="J224">
            <v>0.15098302023434407</v>
          </cell>
          <cell r="K224">
            <v>0.16609113526838556</v>
          </cell>
          <cell r="L224">
            <v>0.16609113526838556</v>
          </cell>
          <cell r="M224">
            <v>0.16609113526838556</v>
          </cell>
          <cell r="N224">
            <v>0.17634053338818145</v>
          </cell>
          <cell r="O224">
            <v>0.18489693112374903</v>
          </cell>
          <cell r="P224">
            <v>0.18809402393238639</v>
          </cell>
          <cell r="Q224">
            <v>0.1923640761387202</v>
          </cell>
          <cell r="R224">
            <v>0.19236407613872022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C225" t="str">
            <v>Other (Income) Expense (% Sales)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AB225" t="str">
            <v>ADJUST STEP FORMULAS FOR BREAKDOWN BETWEEN COGS AND SG&amp;A</v>
          </cell>
        </row>
        <row r="226">
          <cell r="C226" t="str">
            <v>Corporate Overhead Margin</v>
          </cell>
          <cell r="H226">
            <v>0</v>
          </cell>
          <cell r="I226">
            <v>0</v>
          </cell>
          <cell r="J226">
            <v>2.4543511142368891E-2</v>
          </cell>
          <cell r="K226">
            <v>2.4188929316465636E-2</v>
          </cell>
          <cell r="L226">
            <v>2.4188929316465636E-2</v>
          </cell>
          <cell r="M226">
            <v>2.4188929316465636E-2</v>
          </cell>
          <cell r="N226">
            <v>1.9911533682967577E-2</v>
          </cell>
          <cell r="O226">
            <v>1.6776899358055507E-2</v>
          </cell>
          <cell r="P226">
            <v>1.4606278333051486E-2</v>
          </cell>
          <cell r="Q226">
            <v>1.2926452340694382E-2</v>
          </cell>
          <cell r="R226">
            <v>1.210385991901383E-2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B227" t="str">
            <v>EBITDA Margin</v>
          </cell>
          <cell r="H227">
            <v>0</v>
          </cell>
          <cell r="I227">
            <v>0</v>
          </cell>
          <cell r="J227">
            <v>0.12643950909197516</v>
          </cell>
          <cell r="K227">
            <v>0.14190220595191991</v>
          </cell>
          <cell r="L227">
            <v>0.14190220595191991</v>
          </cell>
          <cell r="M227">
            <v>0.14190220595191991</v>
          </cell>
          <cell r="N227">
            <v>0.15642899970521387</v>
          </cell>
          <cell r="O227">
            <v>0.16812003176569354</v>
          </cell>
          <cell r="P227">
            <v>0.17348774559933491</v>
          </cell>
          <cell r="Q227">
            <v>0.17943762379802583</v>
          </cell>
          <cell r="R227">
            <v>0.18026021621970637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 t="str">
            <v>Depreciation (% Sales)</v>
          </cell>
          <cell r="H228">
            <v>0</v>
          </cell>
          <cell r="I228">
            <v>0</v>
          </cell>
          <cell r="J228">
            <v>3.827850629549206E-3</v>
          </cell>
          <cell r="K228">
            <v>1.1524612947894142E-2</v>
          </cell>
          <cell r="L228">
            <v>1.1524612947894142E-2</v>
          </cell>
          <cell r="M228">
            <v>1.1524612947894142E-2</v>
          </cell>
          <cell r="N228">
            <v>9.2103724210468862E-3</v>
          </cell>
          <cell r="O228">
            <v>7.5343701590591533E-3</v>
          </cell>
          <cell r="P228">
            <v>6.3685065704554315E-3</v>
          </cell>
          <cell r="Q228">
            <v>5.4719252199998845E-3</v>
          </cell>
          <cell r="R228">
            <v>4.974477472727167E-3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C229" t="str">
            <v>Amortization (% Sales)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B230" t="str">
            <v>EBIT Margin</v>
          </cell>
          <cell r="H230">
            <v>0</v>
          </cell>
          <cell r="I230">
            <v>0</v>
          </cell>
          <cell r="J230">
            <v>0.12261165846242596</v>
          </cell>
          <cell r="K230">
            <v>0.13037759300402577</v>
          </cell>
          <cell r="L230">
            <v>0.13037759300402577</v>
          </cell>
          <cell r="M230">
            <v>0.13037759300402577</v>
          </cell>
          <cell r="N230">
            <v>0.14721862728416699</v>
          </cell>
          <cell r="O230">
            <v>0.16058566160663437</v>
          </cell>
          <cell r="P230">
            <v>0.16711923902887951</v>
          </cell>
          <cell r="Q230">
            <v>0.17396569857802596</v>
          </cell>
          <cell r="R230">
            <v>0.17528573874697922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C231" t="str">
            <v>Interest (Income) (% Sales)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C232" t="str">
            <v>Other (Income) (% Sales)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C233" t="str">
            <v>Other Expense (Income) (% Sales)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C234" t="str">
            <v>Interest Expense (% Sales)</v>
          </cell>
          <cell r="H234">
            <v>0</v>
          </cell>
          <cell r="I234">
            <v>0</v>
          </cell>
          <cell r="J234">
            <v>0</v>
          </cell>
          <cell r="K234">
            <v>2.23637770921979E-2</v>
          </cell>
          <cell r="L234">
            <v>2.23637770921979E-2</v>
          </cell>
          <cell r="M234">
            <v>2.23637770921979E-2</v>
          </cell>
          <cell r="N234">
            <v>1.485406796224042E-2</v>
          </cell>
          <cell r="O234">
            <v>9.5008067155297176E-3</v>
          </cell>
          <cell r="P234">
            <v>3.8400988781461987E-3</v>
          </cell>
          <cell r="Q234">
            <v>-1.3858423524334719E-3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B235" t="str">
            <v>Pre-Tax Income Margin</v>
          </cell>
          <cell r="H235">
            <v>0</v>
          </cell>
          <cell r="I235">
            <v>0</v>
          </cell>
          <cell r="J235">
            <v>0.12261165846242596</v>
          </cell>
          <cell r="K235">
            <v>0.10801381591182786</v>
          </cell>
          <cell r="L235">
            <v>0.10801381591182786</v>
          </cell>
          <cell r="M235">
            <v>0.10801381591182786</v>
          </cell>
          <cell r="N235">
            <v>0.13236455932192656</v>
          </cell>
          <cell r="O235">
            <v>0.15108485489110465</v>
          </cell>
          <cell r="P235">
            <v>0.16327914015073328</v>
          </cell>
          <cell r="Q235">
            <v>0.1753515409304594</v>
          </cell>
          <cell r="R235">
            <v>0.17528573874697922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C236" t="str">
            <v>Income Tax Rate</v>
          </cell>
          <cell r="H236">
            <v>0</v>
          </cell>
          <cell r="I236">
            <v>0</v>
          </cell>
          <cell r="J236">
            <v>0.39</v>
          </cell>
          <cell r="K236">
            <v>0.39</v>
          </cell>
          <cell r="L236">
            <v>0.39</v>
          </cell>
          <cell r="M236">
            <v>0.39</v>
          </cell>
          <cell r="N236">
            <v>0.39</v>
          </cell>
          <cell r="O236">
            <v>0.39</v>
          </cell>
          <cell r="P236">
            <v>0.39</v>
          </cell>
          <cell r="Q236">
            <v>0.39</v>
          </cell>
          <cell r="R236">
            <v>0.39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C237" t="str">
            <v>Preferred Dividends Margin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B238" t="str">
            <v>Consolidated Net Income Margin</v>
          </cell>
          <cell r="H238">
            <v>0</v>
          </cell>
          <cell r="I238">
            <v>0</v>
          </cell>
          <cell r="J238">
            <v>7.4793111662079831E-2</v>
          </cell>
          <cell r="K238">
            <v>6.5888427706215003E-2</v>
          </cell>
          <cell r="L238">
            <v>6.5888427706215003E-2</v>
          </cell>
          <cell r="M238">
            <v>6.5888427706215003E-2</v>
          </cell>
          <cell r="N238">
            <v>8.0742381186375209E-2</v>
          </cell>
          <cell r="O238">
            <v>9.2161761483573842E-2</v>
          </cell>
          <cell r="P238">
            <v>9.9600275491947304E-2</v>
          </cell>
          <cell r="Q238">
            <v>0.10696443996758025</v>
          </cell>
          <cell r="R238">
            <v>0.10692430063565732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C239" t="str">
            <v>Attributable to Non-Controlling Interests (% Sales)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B240" t="str">
            <v>Net Income Available to Common Margin</v>
          </cell>
          <cell r="H240">
            <v>0</v>
          </cell>
          <cell r="I240">
            <v>0</v>
          </cell>
          <cell r="J240">
            <v>7.4793111662079831E-2</v>
          </cell>
          <cell r="K240">
            <v>6.5888427706215003E-2</v>
          </cell>
          <cell r="L240">
            <v>6.5888427706215003E-2</v>
          </cell>
          <cell r="M240">
            <v>6.5888427706215003E-2</v>
          </cell>
          <cell r="N240">
            <v>8.0742381186375209E-2</v>
          </cell>
          <cell r="O240">
            <v>9.2161761483573842E-2</v>
          </cell>
          <cell r="P240">
            <v>9.9600275491947304E-2</v>
          </cell>
          <cell r="Q240">
            <v>0.10696443996758025</v>
          </cell>
          <cell r="R240">
            <v>0.10692430063565732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5">
          <cell r="A245" t="str">
            <v>x</v>
          </cell>
          <cell r="B245" t="str">
            <v>Sunset - Inputs</v>
          </cell>
        </row>
        <row r="247">
          <cell r="C247" t="str">
            <v>Acquiror</v>
          </cell>
          <cell r="D247">
            <v>0</v>
          </cell>
          <cell r="E247" t="str">
            <v>1 - Include</v>
          </cell>
          <cell r="H247">
            <v>2006</v>
          </cell>
          <cell r="I247">
            <v>2007</v>
          </cell>
          <cell r="J247">
            <v>2008</v>
          </cell>
          <cell r="K247" t="str">
            <v>LTM</v>
          </cell>
          <cell r="L247">
            <v>12</v>
          </cell>
          <cell r="M247">
            <v>2009</v>
          </cell>
          <cell r="N247">
            <v>2010</v>
          </cell>
          <cell r="O247">
            <v>2011</v>
          </cell>
          <cell r="P247">
            <v>2012</v>
          </cell>
          <cell r="Q247">
            <v>2013</v>
          </cell>
          <cell r="R247">
            <v>2014</v>
          </cell>
          <cell r="S247">
            <v>2015</v>
          </cell>
          <cell r="T247">
            <v>2016</v>
          </cell>
          <cell r="U247">
            <v>2017</v>
          </cell>
          <cell r="V247">
            <v>2018</v>
          </cell>
          <cell r="W247">
            <v>2019</v>
          </cell>
        </row>
        <row r="248">
          <cell r="C248" t="str">
            <v>Target</v>
          </cell>
          <cell r="D248">
            <v>0</v>
          </cell>
          <cell r="E248" t="str">
            <v>0- Exclude</v>
          </cell>
          <cell r="K248">
            <v>40178</v>
          </cell>
          <cell r="L248">
            <v>40178</v>
          </cell>
          <cell r="M248" t="str">
            <v>Full Year</v>
          </cell>
          <cell r="N248">
            <v>1</v>
          </cell>
          <cell r="O248">
            <v>2</v>
          </cell>
          <cell r="P248">
            <v>3</v>
          </cell>
          <cell r="Q248">
            <v>4</v>
          </cell>
          <cell r="R248">
            <v>5</v>
          </cell>
          <cell r="S248">
            <v>6</v>
          </cell>
          <cell r="T248">
            <v>7</v>
          </cell>
          <cell r="U248">
            <v>8</v>
          </cell>
          <cell r="V248">
            <v>9</v>
          </cell>
          <cell r="W248">
            <v>10</v>
          </cell>
        </row>
        <row r="250">
          <cell r="B250" t="str">
            <v>Total Net Sales</v>
          </cell>
          <cell r="H250">
            <v>0</v>
          </cell>
          <cell r="I250">
            <v>0</v>
          </cell>
          <cell r="J250">
            <v>60.692999999999998</v>
          </cell>
          <cell r="K250">
            <v>35.536000000000001</v>
          </cell>
          <cell r="L250">
            <v>35.536000000000001</v>
          </cell>
          <cell r="M250">
            <v>35.536000000000001</v>
          </cell>
          <cell r="N250">
            <v>47.023520000000005</v>
          </cell>
          <cell r="O250">
            <v>54.924696000000004</v>
          </cell>
          <cell r="P250">
            <v>61.920930800000008</v>
          </cell>
          <cell r="Q250">
            <v>71.016977340000011</v>
          </cell>
          <cell r="R250">
            <v>78.118675074000024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</row>
        <row r="251">
          <cell r="C251" t="str">
            <v>Cost of Goods Sold (Excluding Depreciation)</v>
          </cell>
          <cell r="H251">
            <v>0</v>
          </cell>
          <cell r="I251">
            <v>0</v>
          </cell>
          <cell r="J251">
            <v>47.654000000000003</v>
          </cell>
          <cell r="K251">
            <v>24.830000000000002</v>
          </cell>
          <cell r="L251">
            <v>24.830000000000002</v>
          </cell>
          <cell r="M251">
            <v>24.830000000000002</v>
          </cell>
          <cell r="N251">
            <v>32.414817421557856</v>
          </cell>
          <cell r="O251">
            <v>38.015197194031515</v>
          </cell>
          <cell r="P251">
            <v>42.611716452810448</v>
          </cell>
          <cell r="Q251">
            <v>48.60473909817884</v>
          </cell>
          <cell r="R251">
            <v>53.465213007996731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</row>
        <row r="252">
          <cell r="B252" t="str">
            <v>Gross Profit</v>
          </cell>
          <cell r="H252">
            <v>0</v>
          </cell>
          <cell r="I252">
            <v>0</v>
          </cell>
          <cell r="J252">
            <v>13.038999999999994</v>
          </cell>
          <cell r="K252">
            <v>10.706</v>
          </cell>
          <cell r="L252">
            <v>10.706</v>
          </cell>
          <cell r="M252">
            <v>10.706</v>
          </cell>
          <cell r="N252">
            <v>14.608702578442148</v>
          </cell>
          <cell r="O252">
            <v>16.909498805968489</v>
          </cell>
          <cell r="P252">
            <v>19.30921434718956</v>
          </cell>
          <cell r="Q252">
            <v>22.412238241821171</v>
          </cell>
          <cell r="R252">
            <v>24.653462066003293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</row>
        <row r="253">
          <cell r="C253" t="str">
            <v>Total SG&amp;A (Excluding Amortization)</v>
          </cell>
          <cell r="H253">
            <v>0</v>
          </cell>
          <cell r="I253">
            <v>0</v>
          </cell>
          <cell r="J253">
            <v>11.482000000000001</v>
          </cell>
          <cell r="K253">
            <v>8.1290000000000013</v>
          </cell>
          <cell r="L253">
            <v>8.1290000000000013</v>
          </cell>
          <cell r="M253">
            <v>8.1290000000000013</v>
          </cell>
          <cell r="N253">
            <v>8.8943974161188653</v>
          </cell>
          <cell r="O253">
            <v>9.3786527801981077</v>
          </cell>
          <cell r="P253">
            <v>10.20076948979748</v>
          </cell>
          <cell r="Q253">
            <v>11.376968812622598</v>
          </cell>
          <cell r="R253">
            <v>12.51466569388486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</row>
        <row r="254">
          <cell r="B254" t="str">
            <v>Operating EBITDA</v>
          </cell>
          <cell r="H254">
            <v>0</v>
          </cell>
          <cell r="I254">
            <v>0</v>
          </cell>
          <cell r="J254">
            <v>1.5569999999999933</v>
          </cell>
          <cell r="K254">
            <v>2.5769999999999982</v>
          </cell>
          <cell r="L254">
            <v>2.5769999999999982</v>
          </cell>
          <cell r="M254">
            <v>2.5769999999999982</v>
          </cell>
          <cell r="N254">
            <v>5.7143051623232832</v>
          </cell>
          <cell r="O254">
            <v>7.5308460257703818</v>
          </cell>
          <cell r="P254">
            <v>9.1084448573920795</v>
          </cell>
          <cell r="Q254">
            <v>11.035269429198573</v>
          </cell>
          <cell r="R254">
            <v>12.138796372118433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</row>
        <row r="255">
          <cell r="C255" t="str">
            <v>Other (Income) Expense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</row>
        <row r="256">
          <cell r="C256" t="str">
            <v>Corporate Overhead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</row>
        <row r="257">
          <cell r="B257" t="str">
            <v>EBITDA</v>
          </cell>
          <cell r="H257">
            <v>0</v>
          </cell>
          <cell r="I257">
            <v>0</v>
          </cell>
          <cell r="J257">
            <v>1.5569999999999933</v>
          </cell>
          <cell r="K257">
            <v>2.5769999999999982</v>
          </cell>
          <cell r="L257">
            <v>2.5769999999999982</v>
          </cell>
          <cell r="M257">
            <v>2.5769999999999982</v>
          </cell>
          <cell r="N257">
            <v>5.7143051623232832</v>
          </cell>
          <cell r="O257">
            <v>7.5308460257703818</v>
          </cell>
          <cell r="P257">
            <v>9.1084448573920795</v>
          </cell>
          <cell r="Q257">
            <v>11.035269429198573</v>
          </cell>
          <cell r="R257">
            <v>12.138796372118433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</row>
        <row r="258">
          <cell r="C258" t="str">
            <v>Depreciation</v>
          </cell>
          <cell r="H258">
            <v>0</v>
          </cell>
          <cell r="I258">
            <v>0</v>
          </cell>
          <cell r="J258">
            <v>0.36700000000000044</v>
          </cell>
          <cell r="K258">
            <v>0.56000000000000005</v>
          </cell>
          <cell r="L258">
            <v>0.56000000000000005</v>
          </cell>
          <cell r="M258">
            <v>0.56000000000000005</v>
          </cell>
          <cell r="N258">
            <v>0.56000000000000005</v>
          </cell>
          <cell r="O258">
            <v>0.56000000000000005</v>
          </cell>
          <cell r="P258">
            <v>0.56000000000000005</v>
          </cell>
          <cell r="Q258">
            <v>0.56000000000000005</v>
          </cell>
          <cell r="R258">
            <v>0.56000000000000005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C259" t="str">
            <v>Amortization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B260" t="str">
            <v>EBIT</v>
          </cell>
          <cell r="H260">
            <v>0</v>
          </cell>
          <cell r="I260">
            <v>0</v>
          </cell>
          <cell r="J260">
            <v>1.1899999999999928</v>
          </cell>
          <cell r="K260">
            <v>2.0169999999999981</v>
          </cell>
          <cell r="L260">
            <v>2.0169999999999981</v>
          </cell>
          <cell r="M260">
            <v>2.0169999999999981</v>
          </cell>
          <cell r="N260">
            <v>5.1543051623232827</v>
          </cell>
          <cell r="O260">
            <v>6.9708460257703813</v>
          </cell>
          <cell r="P260">
            <v>8.548444857392079</v>
          </cell>
          <cell r="Q260">
            <v>10.475269429198573</v>
          </cell>
          <cell r="R260">
            <v>11.578796372118433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C261" t="str">
            <v>Interest (Income)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C262" t="str">
            <v>Other (Income)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 t="str">
            <v>Other Expense (Income)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C264" t="str">
            <v>Interest Expense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B265" t="str">
            <v>Pre-Tax Income</v>
          </cell>
          <cell r="H265">
            <v>0</v>
          </cell>
          <cell r="I265">
            <v>0</v>
          </cell>
          <cell r="J265">
            <v>1.1899999999999928</v>
          </cell>
          <cell r="K265">
            <v>2.0169999999999981</v>
          </cell>
          <cell r="L265">
            <v>2.0169999999999981</v>
          </cell>
          <cell r="M265">
            <v>2.0169999999999981</v>
          </cell>
          <cell r="N265">
            <v>5.1543051623232827</v>
          </cell>
          <cell r="O265">
            <v>6.9708460257703813</v>
          </cell>
          <cell r="P265">
            <v>8.548444857392079</v>
          </cell>
          <cell r="Q265">
            <v>10.475269429198573</v>
          </cell>
          <cell r="R265">
            <v>11.578796372118433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 t="str">
            <v>Income Taxes Expense</v>
          </cell>
          <cell r="H266">
            <v>0</v>
          </cell>
          <cell r="I266">
            <v>0</v>
          </cell>
          <cell r="J266">
            <v>0.46409999999999724</v>
          </cell>
          <cell r="K266">
            <v>0.78662999999999927</v>
          </cell>
          <cell r="L266">
            <v>0.78662999999999927</v>
          </cell>
          <cell r="M266">
            <v>0.78662999999999927</v>
          </cell>
          <cell r="N266">
            <v>2.0101790133060802</v>
          </cell>
          <cell r="O266">
            <v>2.7186299500504489</v>
          </cell>
          <cell r="P266">
            <v>3.3338934943829108</v>
          </cell>
          <cell r="Q266">
            <v>4.0853550773874439</v>
          </cell>
          <cell r="R266">
            <v>4.5157305851261889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C267" t="str">
            <v>Preferred Dividends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B268" t="str">
            <v>Consolidated Net Income</v>
          </cell>
          <cell r="H268">
            <v>0</v>
          </cell>
          <cell r="I268">
            <v>0</v>
          </cell>
          <cell r="J268">
            <v>0.72589999999999555</v>
          </cell>
          <cell r="K268">
            <v>1.2303699999999989</v>
          </cell>
          <cell r="L268">
            <v>1.2303699999999989</v>
          </cell>
          <cell r="M268">
            <v>1.2303699999999989</v>
          </cell>
          <cell r="N268">
            <v>3.1441261490172026</v>
          </cell>
          <cell r="O268">
            <v>4.2522160757199323</v>
          </cell>
          <cell r="P268">
            <v>5.2145513630091678</v>
          </cell>
          <cell r="Q268">
            <v>6.3899143518111288</v>
          </cell>
          <cell r="R268">
            <v>7.0630657869922437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C269" t="str">
            <v>Attributable to Non-Controlling Interests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B270" t="str">
            <v>Net Income Available to Common</v>
          </cell>
          <cell r="H270">
            <v>0</v>
          </cell>
          <cell r="I270">
            <v>0</v>
          </cell>
          <cell r="J270">
            <v>0.72589999999999555</v>
          </cell>
          <cell r="K270">
            <v>1.2303699999999989</v>
          </cell>
          <cell r="L270">
            <v>1.2303699999999989</v>
          </cell>
          <cell r="M270">
            <v>1.2303699999999989</v>
          </cell>
          <cell r="N270">
            <v>3.1441261490172026</v>
          </cell>
          <cell r="O270">
            <v>4.2522160757199323</v>
          </cell>
          <cell r="P270">
            <v>5.2145513630091678</v>
          </cell>
          <cell r="Q270">
            <v>6.3899143518111288</v>
          </cell>
          <cell r="R270">
            <v>7.0630657869922437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2">
          <cell r="C272" t="str">
            <v>Weighted Average Fully Diluted Shares Outstanding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C273" t="str">
            <v>Earnings per Share</v>
          </cell>
          <cell r="H273" t="str">
            <v>n/a</v>
          </cell>
          <cell r="I273" t="str">
            <v>n/a</v>
          </cell>
          <cell r="J273" t="str">
            <v>n/a</v>
          </cell>
          <cell r="K273" t="str">
            <v>n/a</v>
          </cell>
          <cell r="L273" t="str">
            <v>n/a</v>
          </cell>
          <cell r="M273" t="str">
            <v>n/a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n/a</v>
          </cell>
          <cell r="R273" t="str">
            <v>n/a</v>
          </cell>
          <cell r="S273" t="str">
            <v>n/a</v>
          </cell>
          <cell r="T273" t="str">
            <v>n/a</v>
          </cell>
          <cell r="U273" t="str">
            <v>n/a</v>
          </cell>
          <cell r="V273" t="str">
            <v>n/a</v>
          </cell>
          <cell r="W273" t="str">
            <v>n/a</v>
          </cell>
        </row>
        <row r="274">
          <cell r="C274" t="str">
            <v>Capital Expenditures</v>
          </cell>
          <cell r="H274">
            <v>0</v>
          </cell>
          <cell r="I274">
            <v>0</v>
          </cell>
          <cell r="J274">
            <v>0.30920925229097929</v>
          </cell>
          <cell r="K274">
            <v>0.18104328323550065</v>
          </cell>
          <cell r="L274">
            <v>0.18104328323550065</v>
          </cell>
          <cell r="M274">
            <v>0.18104328323550065</v>
          </cell>
          <cell r="N274">
            <v>0.23956811262072911</v>
          </cell>
          <cell r="O274">
            <v>0.27982179464632401</v>
          </cell>
          <cell r="P274">
            <v>0.31546512305915786</v>
          </cell>
          <cell r="Q274">
            <v>0.36180624558461144</v>
          </cell>
          <cell r="R274">
            <v>0.39798687014307266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7">
          <cell r="H277">
            <v>2006</v>
          </cell>
          <cell r="I277">
            <v>2007</v>
          </cell>
          <cell r="J277">
            <v>2008</v>
          </cell>
          <cell r="K277" t="str">
            <v>LTM</v>
          </cell>
          <cell r="L277">
            <v>12</v>
          </cell>
          <cell r="M277">
            <v>2009</v>
          </cell>
          <cell r="N277">
            <v>2010</v>
          </cell>
          <cell r="O277">
            <v>2011</v>
          </cell>
          <cell r="P277">
            <v>2012</v>
          </cell>
          <cell r="Q277">
            <v>2013</v>
          </cell>
          <cell r="R277">
            <v>2014</v>
          </cell>
          <cell r="S277">
            <v>2015</v>
          </cell>
          <cell r="T277">
            <v>2016</v>
          </cell>
          <cell r="U277">
            <v>2017</v>
          </cell>
          <cell r="V277">
            <v>2018</v>
          </cell>
          <cell r="W277">
            <v>2019</v>
          </cell>
        </row>
        <row r="278">
          <cell r="K278">
            <v>40178</v>
          </cell>
          <cell r="L278">
            <v>40178</v>
          </cell>
          <cell r="M278" t="str">
            <v>Full Year</v>
          </cell>
          <cell r="N278">
            <v>1</v>
          </cell>
          <cell r="O278">
            <v>2</v>
          </cell>
          <cell r="P278">
            <v>3</v>
          </cell>
          <cell r="Q278">
            <v>4</v>
          </cell>
          <cell r="R278">
            <v>5</v>
          </cell>
          <cell r="S278">
            <v>6</v>
          </cell>
          <cell r="T278">
            <v>7</v>
          </cell>
          <cell r="U278">
            <v>8</v>
          </cell>
          <cell r="V278">
            <v>9</v>
          </cell>
          <cell r="W278">
            <v>10</v>
          </cell>
          <cell r="AB278" t="str">
            <v>FOR SENSITIVITY ANALYSIS</v>
          </cell>
        </row>
        <row r="280">
          <cell r="B280" t="str">
            <v>Total Net Sales Growth Rate</v>
          </cell>
          <cell r="H280" t="str">
            <v xml:space="preserve">n/a </v>
          </cell>
          <cell r="I280" t="str">
            <v xml:space="preserve">n/a </v>
          </cell>
          <cell r="J280" t="str">
            <v xml:space="preserve">n/a </v>
          </cell>
          <cell r="M280">
            <v>-0.41449590562338323</v>
          </cell>
          <cell r="N280">
            <v>0.32326429536244944</v>
          </cell>
          <cell r="O280">
            <v>0.16802604313756178</v>
          </cell>
          <cell r="P280">
            <v>0.12737867133575037</v>
          </cell>
          <cell r="Q280">
            <v>0.14689776820990555</v>
          </cell>
          <cell r="R280">
            <v>0.10000000000000016</v>
          </cell>
          <cell r="S280">
            <v>-1</v>
          </cell>
          <cell r="T280" t="str">
            <v xml:space="preserve">n/a </v>
          </cell>
          <cell r="U280" t="str">
            <v xml:space="preserve">n/a </v>
          </cell>
          <cell r="V280" t="str">
            <v xml:space="preserve">n/a </v>
          </cell>
          <cell r="W280" t="str">
            <v xml:space="preserve">n/a </v>
          </cell>
          <cell r="AB280" t="str">
            <v>Margin Expansion</v>
          </cell>
        </row>
        <row r="281">
          <cell r="C281" t="str">
            <v>Cost of Goods Sold (Excluding Depreciation) (% Sales)</v>
          </cell>
          <cell r="H281">
            <v>0</v>
          </cell>
          <cell r="I281">
            <v>0</v>
          </cell>
          <cell r="J281">
            <v>0.78516468126472583</v>
          </cell>
          <cell r="K281">
            <v>0.69872805042773523</v>
          </cell>
          <cell r="L281">
            <v>0.69872805042773523</v>
          </cell>
          <cell r="M281">
            <v>0.69872805042773523</v>
          </cell>
          <cell r="N281">
            <v>0.68933200707981568</v>
          </cell>
          <cell r="O281">
            <v>0.69213304692722399</v>
          </cell>
          <cell r="P281">
            <v>0.68816337064510735</v>
          </cell>
          <cell r="Q281">
            <v>0.68441013569867082</v>
          </cell>
          <cell r="R281">
            <v>0.68441013569867082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B281" t="str">
            <v>Step</v>
          </cell>
          <cell r="AD281">
            <v>0</v>
          </cell>
          <cell r="AF281">
            <v>0</v>
          </cell>
        </row>
        <row r="282">
          <cell r="B282" t="str">
            <v>Gross Profit Margin</v>
          </cell>
          <cell r="H282">
            <v>0</v>
          </cell>
          <cell r="I282">
            <v>0</v>
          </cell>
          <cell r="J282">
            <v>0.21483531873527417</v>
          </cell>
          <cell r="K282">
            <v>0.30127194957226472</v>
          </cell>
          <cell r="L282">
            <v>0.30127194957226472</v>
          </cell>
          <cell r="M282">
            <v>0.30127194957226472</v>
          </cell>
          <cell r="N282">
            <v>0.31066799292018432</v>
          </cell>
          <cell r="O282">
            <v>0.30786695307277601</v>
          </cell>
          <cell r="P282">
            <v>0.31183662935489265</v>
          </cell>
          <cell r="Q282">
            <v>0.31558986430132918</v>
          </cell>
          <cell r="R282">
            <v>0.31558986430132918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C283" t="str">
            <v>Total SG&amp;A (Excluding Amortization) (% Sales)</v>
          </cell>
          <cell r="H283">
            <v>0</v>
          </cell>
          <cell r="I283">
            <v>0</v>
          </cell>
          <cell r="J283">
            <v>0.189181618967591</v>
          </cell>
          <cell r="K283">
            <v>0.22875393966681679</v>
          </cell>
          <cell r="L283">
            <v>0.22875393966681679</v>
          </cell>
          <cell r="M283">
            <v>0.22875393966681679</v>
          </cell>
          <cell r="N283">
            <v>0.18914784380494834</v>
          </cell>
          <cell r="O283">
            <v>0.17075475083554595</v>
          </cell>
          <cell r="P283">
            <v>0.1647386329308454</v>
          </cell>
          <cell r="Q283">
            <v>0.16020069057789324</v>
          </cell>
          <cell r="R283">
            <v>0.16020069057789324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AB283" t="str">
            <v>Step</v>
          </cell>
          <cell r="AD283">
            <v>0</v>
          </cell>
          <cell r="AF283">
            <v>0</v>
          </cell>
        </row>
        <row r="284">
          <cell r="B284" t="str">
            <v>Operating EBITDA Margin</v>
          </cell>
          <cell r="H284">
            <v>0</v>
          </cell>
          <cell r="I284">
            <v>0</v>
          </cell>
          <cell r="J284">
            <v>2.5653699767683148E-2</v>
          </cell>
          <cell r="K284">
            <v>7.2518009905447947E-2</v>
          </cell>
          <cell r="L284">
            <v>7.2518009905447947E-2</v>
          </cell>
          <cell r="M284">
            <v>7.2518009905447947E-2</v>
          </cell>
          <cell r="N284">
            <v>0.12152014911523601</v>
          </cell>
          <cell r="O284">
            <v>0.13711220223723006</v>
          </cell>
          <cell r="P284">
            <v>0.14709799642404728</v>
          </cell>
          <cell r="Q284">
            <v>0.15538917372343591</v>
          </cell>
          <cell r="R284">
            <v>0.15538917372343591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C285" t="str">
            <v>Other (Income) Expense (% Sales)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AB285" t="str">
            <v>ADJUST STEP FORMULAS FOR BREAKDOWN BETWEEN COGS AND SG&amp;A</v>
          </cell>
        </row>
        <row r="286">
          <cell r="C286" t="str">
            <v>Corporate Overhead Margin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B287" t="str">
            <v>EBITDA Margin</v>
          </cell>
          <cell r="H287">
            <v>0</v>
          </cell>
          <cell r="I287">
            <v>0</v>
          </cell>
          <cell r="J287">
            <v>2.5653699767683148E-2</v>
          </cell>
          <cell r="K287">
            <v>7.2518009905447947E-2</v>
          </cell>
          <cell r="L287">
            <v>7.2518009905447947E-2</v>
          </cell>
          <cell r="M287">
            <v>7.2518009905447947E-2</v>
          </cell>
          <cell r="N287">
            <v>0.12152014911523601</v>
          </cell>
          <cell r="O287">
            <v>0.13711220223723006</v>
          </cell>
          <cell r="P287">
            <v>0.14709799642404728</v>
          </cell>
          <cell r="Q287">
            <v>0.15538917372343591</v>
          </cell>
          <cell r="R287">
            <v>0.15538917372343591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 t="str">
            <v>Depreciation (% Sales)</v>
          </cell>
          <cell r="H288">
            <v>0</v>
          </cell>
          <cell r="I288">
            <v>0</v>
          </cell>
          <cell r="J288">
            <v>6.0468258283492404E-3</v>
          </cell>
          <cell r="K288">
            <v>1.5758667266996849E-2</v>
          </cell>
          <cell r="L288">
            <v>1.5758667266996849E-2</v>
          </cell>
          <cell r="M288">
            <v>1.5758667266996849E-2</v>
          </cell>
          <cell r="N288">
            <v>1.1908934082348577E-2</v>
          </cell>
          <cell r="O288">
            <v>1.0195777870122394E-2</v>
          </cell>
          <cell r="P288">
            <v>9.0437916995911825E-3</v>
          </cell>
          <cell r="Q288">
            <v>7.8854383976235832E-3</v>
          </cell>
          <cell r="R288">
            <v>7.1685803614759845E-3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 t="str">
            <v>Amortization (% Sales)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B290" t="str">
            <v>EBIT Margin</v>
          </cell>
          <cell r="H290">
            <v>0</v>
          </cell>
          <cell r="I290">
            <v>0</v>
          </cell>
          <cell r="J290">
            <v>1.960687393933391E-2</v>
          </cell>
          <cell r="K290">
            <v>5.6759342638451095E-2</v>
          </cell>
          <cell r="L290">
            <v>5.6759342638451095E-2</v>
          </cell>
          <cell r="M290">
            <v>5.6759342638451095E-2</v>
          </cell>
          <cell r="N290">
            <v>0.10961121503288741</v>
          </cell>
          <cell r="O290">
            <v>0.12691642436710765</v>
          </cell>
          <cell r="P290">
            <v>0.13805420472445609</v>
          </cell>
          <cell r="Q290">
            <v>0.14750373532581232</v>
          </cell>
          <cell r="R290">
            <v>0.14822059336195992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C291" t="str">
            <v>Interest (Income) (% Sales)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 t="str">
            <v>Other (Income) (% Sales)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C293" t="str">
            <v>Other Expense (Income) (% Sales)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C294" t="str">
            <v>Interest Expense (% Sales)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B295" t="str">
            <v>Pre-Tax Income Margin</v>
          </cell>
          <cell r="H295">
            <v>0</v>
          </cell>
          <cell r="I295">
            <v>0</v>
          </cell>
          <cell r="J295">
            <v>1.960687393933391E-2</v>
          </cell>
          <cell r="K295">
            <v>5.6759342638451095E-2</v>
          </cell>
          <cell r="L295">
            <v>5.6759342638451095E-2</v>
          </cell>
          <cell r="M295">
            <v>5.6759342638451095E-2</v>
          </cell>
          <cell r="N295">
            <v>0.10961121503288741</v>
          </cell>
          <cell r="O295">
            <v>0.12691642436710765</v>
          </cell>
          <cell r="P295">
            <v>0.13805420472445609</v>
          </cell>
          <cell r="Q295">
            <v>0.14750373532581232</v>
          </cell>
          <cell r="R295">
            <v>0.14822059336195992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C296" t="str">
            <v>Income Tax Rate</v>
          </cell>
          <cell r="H296">
            <v>0</v>
          </cell>
          <cell r="I296">
            <v>0</v>
          </cell>
          <cell r="J296">
            <v>0.39</v>
          </cell>
          <cell r="K296">
            <v>0.39</v>
          </cell>
          <cell r="L296">
            <v>0.39</v>
          </cell>
          <cell r="M296">
            <v>0.39</v>
          </cell>
          <cell r="N296">
            <v>0.38999999999999996</v>
          </cell>
          <cell r="O296">
            <v>0.39</v>
          </cell>
          <cell r="P296">
            <v>0.39</v>
          </cell>
          <cell r="Q296">
            <v>0.39000000000000007</v>
          </cell>
          <cell r="R296">
            <v>0.39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C297" t="str">
            <v>Preferred Dividends Margin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B298" t="str">
            <v>Consolidated Net Income Margin</v>
          </cell>
          <cell r="H298">
            <v>0</v>
          </cell>
          <cell r="I298">
            <v>0</v>
          </cell>
          <cell r="J298">
            <v>1.1960193102993682E-2</v>
          </cell>
          <cell r="K298">
            <v>3.4623199009455166E-2</v>
          </cell>
          <cell r="L298">
            <v>3.4623199009455166E-2</v>
          </cell>
          <cell r="M298">
            <v>3.4623199009455166E-2</v>
          </cell>
          <cell r="N298">
            <v>6.6862841170061332E-2</v>
          </cell>
          <cell r="O298">
            <v>7.7419018863935665E-2</v>
          </cell>
          <cell r="P298">
            <v>8.4213064881918195E-2</v>
          </cell>
          <cell r="Q298">
            <v>8.9977278548745501E-2</v>
          </cell>
          <cell r="R298">
            <v>9.0414561950795558E-2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C299" t="str">
            <v>Attributable to Non-Controlling Interests (% Sales)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B300" t="str">
            <v>Net Income Available to Common Margin</v>
          </cell>
          <cell r="H300">
            <v>0</v>
          </cell>
          <cell r="I300">
            <v>0</v>
          </cell>
          <cell r="J300">
            <v>1.1960193102993682E-2</v>
          </cell>
          <cell r="K300">
            <v>3.4623199009455166E-2</v>
          </cell>
          <cell r="L300">
            <v>3.4623199009455166E-2</v>
          </cell>
          <cell r="M300">
            <v>3.4623199009455166E-2</v>
          </cell>
          <cell r="N300">
            <v>6.6862841170061332E-2</v>
          </cell>
          <cell r="O300">
            <v>7.7419018863935665E-2</v>
          </cell>
          <cell r="P300">
            <v>8.4213064881918195E-2</v>
          </cell>
          <cell r="Q300">
            <v>8.9977278548745501E-2</v>
          </cell>
          <cell r="R300">
            <v>9.0414561950795558E-2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5">
          <cell r="A305" t="str">
            <v>x</v>
          </cell>
          <cell r="B305" t="str">
            <v>ACQUIROR ACTIVE</v>
          </cell>
        </row>
        <row r="307">
          <cell r="B307" t="str">
            <v>Shine Management</v>
          </cell>
          <cell r="H307">
            <v>2006</v>
          </cell>
          <cell r="I307">
            <v>2007</v>
          </cell>
          <cell r="J307">
            <v>2008</v>
          </cell>
          <cell r="K307" t="str">
            <v>LTM</v>
          </cell>
          <cell r="L307">
            <v>12</v>
          </cell>
          <cell r="M307">
            <v>2009</v>
          </cell>
          <cell r="N307">
            <v>2010</v>
          </cell>
          <cell r="O307">
            <v>2011</v>
          </cell>
          <cell r="P307">
            <v>2012</v>
          </cell>
          <cell r="Q307">
            <v>2013</v>
          </cell>
          <cell r="R307">
            <v>2014</v>
          </cell>
          <cell r="S307">
            <v>2015</v>
          </cell>
          <cell r="T307">
            <v>2016</v>
          </cell>
          <cell r="U307">
            <v>2017</v>
          </cell>
          <cell r="V307">
            <v>2018</v>
          </cell>
          <cell r="W307">
            <v>2019</v>
          </cell>
        </row>
        <row r="308">
          <cell r="K308">
            <v>40178</v>
          </cell>
          <cell r="L308">
            <v>40178</v>
          </cell>
          <cell r="M308" t="str">
            <v>Full Year</v>
          </cell>
          <cell r="N308">
            <v>1</v>
          </cell>
          <cell r="O308">
            <v>2</v>
          </cell>
          <cell r="P308">
            <v>3</v>
          </cell>
          <cell r="Q308">
            <v>4</v>
          </cell>
          <cell r="R308">
            <v>5</v>
          </cell>
          <cell r="S308">
            <v>6</v>
          </cell>
          <cell r="T308">
            <v>7</v>
          </cell>
          <cell r="U308">
            <v>8</v>
          </cell>
          <cell r="V308">
            <v>9</v>
          </cell>
          <cell r="W308">
            <v>10</v>
          </cell>
        </row>
        <row r="310">
          <cell r="B310" t="str">
            <v>Total Net Sales</v>
          </cell>
          <cell r="H310">
            <v>0</v>
          </cell>
          <cell r="I310">
            <v>0</v>
          </cell>
          <cell r="J310">
            <v>138.298</v>
          </cell>
          <cell r="K310">
            <v>154.2870125</v>
          </cell>
          <cell r="L310">
            <v>154.2870125</v>
          </cell>
          <cell r="M310">
            <v>154.2870125</v>
          </cell>
          <cell r="N310">
            <v>192.76562187499999</v>
          </cell>
          <cell r="O310">
            <v>234.5</v>
          </cell>
          <cell r="P310">
            <v>269.67500000000001</v>
          </cell>
          <cell r="Q310">
            <v>309.54000000000002</v>
          </cell>
          <cell r="R310">
            <v>340.49400000000003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C311" t="str">
            <v>Cost of Goods Sold (Excluding Depreciation)</v>
          </cell>
          <cell r="H311">
            <v>0</v>
          </cell>
          <cell r="I311">
            <v>0</v>
          </cell>
          <cell r="J311">
            <v>89.344999999999999</v>
          </cell>
          <cell r="K311">
            <v>99.139660000000006</v>
          </cell>
          <cell r="L311">
            <v>99.139660000000006</v>
          </cell>
          <cell r="M311">
            <v>99.139660000000006</v>
          </cell>
          <cell r="N311">
            <v>125.29765421875</v>
          </cell>
          <cell r="O311">
            <v>150.66624999999999</v>
          </cell>
          <cell r="P311">
            <v>172.59200000000001</v>
          </cell>
          <cell r="Q311">
            <v>197.33175</v>
          </cell>
          <cell r="R311">
            <v>217.06492500000002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B312" t="str">
            <v>Gross Profit</v>
          </cell>
          <cell r="H312">
            <v>0</v>
          </cell>
          <cell r="I312">
            <v>0</v>
          </cell>
          <cell r="J312">
            <v>48.953000000000003</v>
          </cell>
          <cell r="K312">
            <v>55.147352499999997</v>
          </cell>
          <cell r="L312">
            <v>55.147352499999997</v>
          </cell>
          <cell r="M312">
            <v>55.147352499999997</v>
          </cell>
          <cell r="N312">
            <v>67.467967656249996</v>
          </cell>
          <cell r="O312">
            <v>83.833750000000009</v>
          </cell>
          <cell r="P312">
            <v>97.082999999999998</v>
          </cell>
          <cell r="Q312">
            <v>112.20825000000002</v>
          </cell>
          <cell r="R312">
            <v>123.42907500000001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C313" t="str">
            <v>Total SG&amp;A (Excluding Amortization)</v>
          </cell>
          <cell r="H313">
            <v>0</v>
          </cell>
          <cell r="I313">
            <v>0</v>
          </cell>
          <cell r="J313">
            <v>35.503999999999998</v>
          </cell>
          <cell r="K313">
            <v>39.098900803333343</v>
          </cell>
          <cell r="L313">
            <v>39.098900803333343</v>
          </cell>
          <cell r="M313">
            <v>39.098900803333343</v>
          </cell>
          <cell r="N313">
            <v>45.127594537</v>
          </cell>
          <cell r="O313">
            <v>49.534641475590007</v>
          </cell>
          <cell r="P313">
            <v>54.634466378881307</v>
          </cell>
          <cell r="Q313">
            <v>60.291776525403009</v>
          </cell>
          <cell r="R313">
            <v>66.320954177943307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B314" t="str">
            <v>Operating EBITDA</v>
          </cell>
          <cell r="H314">
            <v>0</v>
          </cell>
          <cell r="I314">
            <v>0</v>
          </cell>
          <cell r="J314">
            <v>13.449000000000005</v>
          </cell>
          <cell r="K314">
            <v>16.048451696666653</v>
          </cell>
          <cell r="L314">
            <v>16.048451696666653</v>
          </cell>
          <cell r="M314">
            <v>16.048451696666653</v>
          </cell>
          <cell r="N314">
            <v>22.340373119249996</v>
          </cell>
          <cell r="O314">
            <v>34.299108524410002</v>
          </cell>
          <cell r="P314">
            <v>42.448533621118692</v>
          </cell>
          <cell r="Q314">
            <v>51.916473474597012</v>
          </cell>
          <cell r="R314">
            <v>57.108120822056705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C315" t="str">
            <v>Other (Income) Expense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C316" t="str">
            <v>Corporate Overhead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B317" t="str">
            <v>EBITDA</v>
          </cell>
          <cell r="H317">
            <v>0</v>
          </cell>
          <cell r="I317">
            <v>0</v>
          </cell>
          <cell r="J317">
            <v>13.449000000000005</v>
          </cell>
          <cell r="K317">
            <v>16.048451696666653</v>
          </cell>
          <cell r="L317">
            <v>16.048451696666653</v>
          </cell>
          <cell r="M317">
            <v>16.048451696666653</v>
          </cell>
          <cell r="N317">
            <v>22.340373119249996</v>
          </cell>
          <cell r="O317">
            <v>34.299108524410002</v>
          </cell>
          <cell r="P317">
            <v>42.448533621118692</v>
          </cell>
          <cell r="Q317">
            <v>51.916473474597012</v>
          </cell>
          <cell r="R317">
            <v>57.108120822056705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C318" t="str">
            <v>Depreciation</v>
          </cell>
          <cell r="H318">
            <v>0</v>
          </cell>
          <cell r="I318">
            <v>0</v>
          </cell>
          <cell r="J318">
            <v>2.9260000000000002</v>
          </cell>
          <cell r="K318">
            <v>3.5553805999999999</v>
          </cell>
          <cell r="L318">
            <v>3.5553805999999999</v>
          </cell>
          <cell r="M318">
            <v>3.5553805999999999</v>
          </cell>
          <cell r="N318">
            <v>3.9</v>
          </cell>
          <cell r="O318">
            <v>4</v>
          </cell>
          <cell r="P318">
            <v>4.0999999999999996</v>
          </cell>
          <cell r="Q318">
            <v>4.2</v>
          </cell>
          <cell r="R318">
            <v>4.62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 t="str">
            <v>Amortization</v>
          </cell>
          <cell r="H319">
            <v>0</v>
          </cell>
          <cell r="I319">
            <v>0</v>
          </cell>
          <cell r="J319">
            <v>0</v>
          </cell>
          <cell r="K319">
            <v>0.432</v>
          </cell>
          <cell r="L319">
            <v>0.432</v>
          </cell>
          <cell r="M319">
            <v>0.432</v>
          </cell>
          <cell r="N319">
            <v>0.5</v>
          </cell>
          <cell r="O319">
            <v>0.5</v>
          </cell>
          <cell r="P319">
            <v>0.5</v>
          </cell>
          <cell r="Q319">
            <v>0.5</v>
          </cell>
          <cell r="R319">
            <v>0.5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B320" t="str">
            <v>EBIT</v>
          </cell>
          <cell r="H320">
            <v>0</v>
          </cell>
          <cell r="I320">
            <v>0</v>
          </cell>
          <cell r="J320">
            <v>10.523000000000005</v>
          </cell>
          <cell r="K320">
            <v>12.061071096666653</v>
          </cell>
          <cell r="L320">
            <v>12.061071096666653</v>
          </cell>
          <cell r="M320">
            <v>12.061071096666653</v>
          </cell>
          <cell r="N320">
            <v>17.940373119249998</v>
          </cell>
          <cell r="O320">
            <v>29.799108524410002</v>
          </cell>
          <cell r="P320">
            <v>37.84853362111869</v>
          </cell>
          <cell r="Q320">
            <v>47.216473474597009</v>
          </cell>
          <cell r="R320">
            <v>51.988120822056707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 t="str">
            <v>Interest (Income)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C322" t="str">
            <v>Other (Income)</v>
          </cell>
          <cell r="H322">
            <v>0</v>
          </cell>
          <cell r="I322">
            <v>0</v>
          </cell>
          <cell r="J322">
            <v>0.214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 t="str">
            <v>Other Expense (Income)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C324" t="str">
            <v>Interest Expense</v>
          </cell>
          <cell r="H324">
            <v>0</v>
          </cell>
          <cell r="I324">
            <v>0</v>
          </cell>
          <cell r="J324">
            <v>2.2549999999999999</v>
          </cell>
          <cell r="K324">
            <v>1.7943662333333337</v>
          </cell>
          <cell r="L324">
            <v>1.7943662333333337</v>
          </cell>
          <cell r="M324">
            <v>1.7943662333333337</v>
          </cell>
          <cell r="N324">
            <v>2</v>
          </cell>
          <cell r="O324">
            <v>1.8</v>
          </cell>
          <cell r="P324">
            <v>1.7</v>
          </cell>
          <cell r="Q324">
            <v>1.6</v>
          </cell>
          <cell r="R324">
            <v>1.6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B325" t="str">
            <v>Pre-Tax Income</v>
          </cell>
          <cell r="H325">
            <v>0</v>
          </cell>
          <cell r="I325">
            <v>0</v>
          </cell>
          <cell r="J325">
            <v>8.0540000000000056</v>
          </cell>
          <cell r="K325">
            <v>10.26670486333332</v>
          </cell>
          <cell r="L325">
            <v>10.26670486333332</v>
          </cell>
          <cell r="M325">
            <v>10.26670486333332</v>
          </cell>
          <cell r="N325">
            <v>15.940373119249998</v>
          </cell>
          <cell r="O325">
            <v>27.999108524410001</v>
          </cell>
          <cell r="P325">
            <v>36.148533621118688</v>
          </cell>
          <cell r="Q325">
            <v>45.616473474597008</v>
          </cell>
          <cell r="R325">
            <v>50.388120822056706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C326" t="str">
            <v>Income Taxes Expense</v>
          </cell>
          <cell r="H326">
            <v>0</v>
          </cell>
          <cell r="I326">
            <v>0</v>
          </cell>
          <cell r="J326">
            <v>2.7829999999999999</v>
          </cell>
          <cell r="K326">
            <v>3.0800114589999978</v>
          </cell>
          <cell r="L326">
            <v>3.0800114589999978</v>
          </cell>
          <cell r="M326">
            <v>3.0800114589999978</v>
          </cell>
          <cell r="N326">
            <v>4.7821118667882265</v>
          </cell>
          <cell r="O326">
            <v>8.3997324949759076</v>
          </cell>
          <cell r="P326">
            <v>10.844560026447446</v>
          </cell>
          <cell r="Q326">
            <v>13.684941984720853</v>
          </cell>
          <cell r="R326">
            <v>15.116436182927503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C327" t="str">
            <v>Preferred Dividends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B328" t="str">
            <v>Consolidated Net Income</v>
          </cell>
          <cell r="H328">
            <v>0</v>
          </cell>
          <cell r="I328">
            <v>0</v>
          </cell>
          <cell r="J328">
            <v>5.2710000000000061</v>
          </cell>
          <cell r="K328">
            <v>7.1866934043333224</v>
          </cell>
          <cell r="L328">
            <v>7.1866934043333224</v>
          </cell>
          <cell r="M328">
            <v>7.1866934043333224</v>
          </cell>
          <cell r="N328">
            <v>11.15826125246177</v>
          </cell>
          <cell r="O328">
            <v>19.599376029434094</v>
          </cell>
          <cell r="P328">
            <v>25.303973594671241</v>
          </cell>
          <cell r="Q328">
            <v>31.931531489876157</v>
          </cell>
          <cell r="R328">
            <v>35.271684639129205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C329" t="str">
            <v>Attributable to Non-Controlling Interests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B330" t="str">
            <v>Net Income Available to Common</v>
          </cell>
          <cell r="H330">
            <v>0</v>
          </cell>
          <cell r="I330">
            <v>0</v>
          </cell>
          <cell r="J330">
            <v>5.2710000000000061</v>
          </cell>
          <cell r="K330">
            <v>7.1866934043333224</v>
          </cell>
          <cell r="L330">
            <v>7.1866934043333224</v>
          </cell>
          <cell r="M330">
            <v>7.1866934043333224</v>
          </cell>
          <cell r="N330">
            <v>11.15826125246177</v>
          </cell>
          <cell r="O330">
            <v>19.599376029434094</v>
          </cell>
          <cell r="P330">
            <v>25.303973594671241</v>
          </cell>
          <cell r="Q330">
            <v>31.931531489876157</v>
          </cell>
          <cell r="R330">
            <v>35.271684639129205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2">
          <cell r="C332" t="str">
            <v>Weighted Average Fully Diluted Shares Outstanding</v>
          </cell>
          <cell r="H332">
            <v>0</v>
          </cell>
          <cell r="I332">
            <v>0</v>
          </cell>
          <cell r="J332">
            <v>15.055999999999999</v>
          </cell>
          <cell r="K332">
            <v>15.5</v>
          </cell>
          <cell r="L332">
            <v>15.5</v>
          </cell>
          <cell r="M332">
            <v>15.5</v>
          </cell>
          <cell r="N332">
            <v>15.9</v>
          </cell>
          <cell r="O332">
            <v>16.3</v>
          </cell>
          <cell r="P332">
            <v>16.7</v>
          </cell>
          <cell r="Q332">
            <v>17.100000000000001</v>
          </cell>
          <cell r="R332">
            <v>17.100000000000001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 t="str">
            <v>Earnings per Share</v>
          </cell>
          <cell r="H333" t="str">
            <v>n/a</v>
          </cell>
          <cell r="I333" t="str">
            <v>n/a</v>
          </cell>
          <cell r="J333">
            <v>0.35009298618491008</v>
          </cell>
          <cell r="K333">
            <v>0.46365763898924661</v>
          </cell>
          <cell r="L333">
            <v>0.46365763898924661</v>
          </cell>
          <cell r="M333">
            <v>0.46365763898924661</v>
          </cell>
          <cell r="N333">
            <v>0.70177743726174657</v>
          </cell>
          <cell r="O333">
            <v>1.202415707327245</v>
          </cell>
          <cell r="P333">
            <v>1.5152079996809127</v>
          </cell>
          <cell r="Q333">
            <v>1.8673410227997751</v>
          </cell>
          <cell r="R333">
            <v>2.0626716163233452</v>
          </cell>
          <cell r="S333" t="str">
            <v>n/a</v>
          </cell>
          <cell r="T333" t="str">
            <v>n/a</v>
          </cell>
          <cell r="U333" t="str">
            <v>n/a</v>
          </cell>
          <cell r="V333" t="str">
            <v>n/a</v>
          </cell>
          <cell r="W333" t="str">
            <v>n/a</v>
          </cell>
        </row>
        <row r="334">
          <cell r="C334" t="str">
            <v>Capital Expenditures</v>
          </cell>
          <cell r="H334">
            <v>0</v>
          </cell>
          <cell r="I334">
            <v>0</v>
          </cell>
          <cell r="J334">
            <v>3.86</v>
          </cell>
          <cell r="K334">
            <v>3.25</v>
          </cell>
          <cell r="L334">
            <v>3.25</v>
          </cell>
          <cell r="M334">
            <v>3.25</v>
          </cell>
          <cell r="N334">
            <v>1.5</v>
          </cell>
          <cell r="O334">
            <v>1.8247548322080707</v>
          </cell>
          <cell r="P334">
            <v>2.0984680570392813</v>
          </cell>
          <cell r="Q334">
            <v>2.4086763785146532</v>
          </cell>
          <cell r="R334">
            <v>2.6495440163661188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7">
          <cell r="H337">
            <v>2006</v>
          </cell>
          <cell r="I337">
            <v>2007</v>
          </cell>
          <cell r="J337">
            <v>2008</v>
          </cell>
          <cell r="K337" t="str">
            <v>LTM</v>
          </cell>
          <cell r="L337">
            <v>12</v>
          </cell>
          <cell r="M337">
            <v>2009</v>
          </cell>
          <cell r="N337">
            <v>2010</v>
          </cell>
          <cell r="O337">
            <v>2011</v>
          </cell>
          <cell r="P337">
            <v>2012</v>
          </cell>
          <cell r="Q337">
            <v>2013</v>
          </cell>
          <cell r="R337">
            <v>2014</v>
          </cell>
          <cell r="S337">
            <v>2015</v>
          </cell>
          <cell r="T337">
            <v>2016</v>
          </cell>
          <cell r="U337">
            <v>2017</v>
          </cell>
          <cell r="V337">
            <v>2018</v>
          </cell>
          <cell r="W337">
            <v>2019</v>
          </cell>
        </row>
        <row r="338">
          <cell r="K338">
            <v>40178</v>
          </cell>
          <cell r="L338">
            <v>40178</v>
          </cell>
          <cell r="M338" t="str">
            <v>Full Year</v>
          </cell>
          <cell r="N338">
            <v>1</v>
          </cell>
          <cell r="O338">
            <v>2</v>
          </cell>
          <cell r="P338">
            <v>3</v>
          </cell>
          <cell r="Q338">
            <v>4</v>
          </cell>
          <cell r="R338">
            <v>5</v>
          </cell>
          <cell r="S338">
            <v>6</v>
          </cell>
          <cell r="T338">
            <v>7</v>
          </cell>
          <cell r="U338">
            <v>8</v>
          </cell>
          <cell r="V338">
            <v>9</v>
          </cell>
          <cell r="W338">
            <v>10</v>
          </cell>
        </row>
        <row r="340">
          <cell r="B340" t="str">
            <v>Total Net Sales Growth Rate</v>
          </cell>
          <cell r="H340" t="str">
            <v xml:space="preserve">n/a </v>
          </cell>
          <cell r="I340" t="str">
            <v xml:space="preserve">n/a </v>
          </cell>
          <cell r="J340" t="str">
            <v xml:space="preserve">n/a </v>
          </cell>
          <cell r="M340">
            <v>0.11561275289592041</v>
          </cell>
          <cell r="N340">
            <v>0.24939629558904053</v>
          </cell>
          <cell r="O340">
            <v>0.21650322147204706</v>
          </cell>
          <cell r="P340">
            <v>0.15000000000000005</v>
          </cell>
          <cell r="Q340">
            <v>0.14782608695652177</v>
          </cell>
          <cell r="R340">
            <v>0.10000000000000002</v>
          </cell>
          <cell r="S340">
            <v>-1</v>
          </cell>
          <cell r="T340" t="str">
            <v xml:space="preserve">n/a </v>
          </cell>
          <cell r="U340" t="str">
            <v xml:space="preserve">n/a </v>
          </cell>
          <cell r="V340" t="str">
            <v xml:space="preserve">n/a </v>
          </cell>
          <cell r="W340" t="str">
            <v xml:space="preserve">n/a </v>
          </cell>
        </row>
        <row r="341">
          <cell r="C341" t="str">
            <v>Cost of Goods Sold (Excluding Depreciation) (% Sales)</v>
          </cell>
          <cell r="H341">
            <v>0</v>
          </cell>
          <cell r="I341">
            <v>0</v>
          </cell>
          <cell r="J341">
            <v>0.64603248058540252</v>
          </cell>
          <cell r="K341">
            <v>0.64256646359005753</v>
          </cell>
          <cell r="L341">
            <v>0.64256646359005753</v>
          </cell>
          <cell r="M341">
            <v>0.64256646359005753</v>
          </cell>
          <cell r="N341">
            <v>0.65</v>
          </cell>
          <cell r="O341">
            <v>0.64249999999999996</v>
          </cell>
          <cell r="P341">
            <v>0.64</v>
          </cell>
          <cell r="Q341">
            <v>0.63749999999999996</v>
          </cell>
          <cell r="R341">
            <v>0.63749999999999996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B342" t="str">
            <v>Gross Profit Margin</v>
          </cell>
          <cell r="H342">
            <v>0</v>
          </cell>
          <cell r="I342">
            <v>0</v>
          </cell>
          <cell r="J342">
            <v>0.35396751941459748</v>
          </cell>
          <cell r="K342">
            <v>0.35743353640994247</v>
          </cell>
          <cell r="L342">
            <v>0.35743353640994247</v>
          </cell>
          <cell r="M342">
            <v>0.35743353640994247</v>
          </cell>
          <cell r="N342">
            <v>0.35</v>
          </cell>
          <cell r="O342">
            <v>0.35750000000000004</v>
          </cell>
          <cell r="P342">
            <v>0.36</v>
          </cell>
          <cell r="Q342">
            <v>0.36250000000000004</v>
          </cell>
          <cell r="R342">
            <v>0.36249999999999999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 t="str">
            <v>Total SG&amp;A (Excluding Amortization) (% Sales)</v>
          </cell>
          <cell r="H343">
            <v>0</v>
          </cell>
          <cell r="I343">
            <v>0</v>
          </cell>
          <cell r="J343">
            <v>0.25672099379600571</v>
          </cell>
          <cell r="K343">
            <v>0.25341666916606698</v>
          </cell>
          <cell r="L343">
            <v>0.25341666916606698</v>
          </cell>
          <cell r="M343">
            <v>0.25341666916606698</v>
          </cell>
          <cell r="N343">
            <v>0.23410603041170513</v>
          </cell>
          <cell r="O343">
            <v>0.21123514488524522</v>
          </cell>
          <cell r="P343">
            <v>0.20259373831048968</v>
          </cell>
          <cell r="Q343">
            <v>0.19477862804614268</v>
          </cell>
          <cell r="R343">
            <v>0.19477862804614265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B344" t="str">
            <v>Operating EBITDA Margin</v>
          </cell>
          <cell r="H344">
            <v>0</v>
          </cell>
          <cell r="I344">
            <v>0</v>
          </cell>
          <cell r="J344">
            <v>9.7246525618591775E-2</v>
          </cell>
          <cell r="K344">
            <v>0.10401686724387546</v>
          </cell>
          <cell r="L344">
            <v>0.10401686724387546</v>
          </cell>
          <cell r="M344">
            <v>0.10401686724387546</v>
          </cell>
          <cell r="N344">
            <v>0.11589396958829486</v>
          </cell>
          <cell r="O344">
            <v>0.14626485511475482</v>
          </cell>
          <cell r="P344">
            <v>0.1574062616895103</v>
          </cell>
          <cell r="Q344">
            <v>0.16772137195385736</v>
          </cell>
          <cell r="R344">
            <v>0.16772137195385733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C345" t="str">
            <v>Other (Income) Expense (% Sales)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C346" t="str">
            <v>Corporate Overhead Margin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B347" t="str">
            <v>EBITDA Margin</v>
          </cell>
          <cell r="H347">
            <v>0</v>
          </cell>
          <cell r="I347">
            <v>0</v>
          </cell>
          <cell r="J347">
            <v>9.7246525618591775E-2</v>
          </cell>
          <cell r="K347">
            <v>0.10401686724387546</v>
          </cell>
          <cell r="L347">
            <v>0.10401686724387546</v>
          </cell>
          <cell r="M347">
            <v>0.10401686724387546</v>
          </cell>
          <cell r="N347">
            <v>0.11589396958829486</v>
          </cell>
          <cell r="O347">
            <v>0.14626485511475482</v>
          </cell>
          <cell r="P347">
            <v>0.1574062616895103</v>
          </cell>
          <cell r="Q347">
            <v>0.16772137195385736</v>
          </cell>
          <cell r="R347">
            <v>0.16772137195385733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 t="str">
            <v>Depreciation (% Sales)</v>
          </cell>
          <cell r="H348">
            <v>0</v>
          </cell>
          <cell r="I348">
            <v>0</v>
          </cell>
          <cell r="J348">
            <v>2.115721123949732E-2</v>
          </cell>
          <cell r="K348">
            <v>2.3043939618702512E-2</v>
          </cell>
          <cell r="L348">
            <v>2.3043939618702512E-2</v>
          </cell>
          <cell r="M348">
            <v>2.3043939618702512E-2</v>
          </cell>
          <cell r="N348">
            <v>2.0231823299535111E-2</v>
          </cell>
          <cell r="O348">
            <v>1.7057569296375266E-2</v>
          </cell>
          <cell r="P348">
            <v>1.520348567720404E-2</v>
          </cell>
          <cell r="Q348">
            <v>1.3568521031207597E-2</v>
          </cell>
          <cell r="R348">
            <v>1.3568521031207597E-2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C349" t="str">
            <v>Amortization (% Sales)</v>
          </cell>
          <cell r="H349">
            <v>0</v>
          </cell>
          <cell r="I349">
            <v>0</v>
          </cell>
          <cell r="J349">
            <v>0</v>
          </cell>
          <cell r="K349">
            <v>2.7999764400130568E-3</v>
          </cell>
          <cell r="L349">
            <v>2.7999764400130568E-3</v>
          </cell>
          <cell r="M349">
            <v>2.7999764400130568E-3</v>
          </cell>
          <cell r="N349">
            <v>2.5938234999403989E-3</v>
          </cell>
          <cell r="O349">
            <v>2.1321961620469083E-3</v>
          </cell>
          <cell r="P349">
            <v>1.8540836191712246E-3</v>
          </cell>
          <cell r="Q349">
            <v>1.6153001227628093E-3</v>
          </cell>
          <cell r="R349">
            <v>1.4684546570570992E-3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B350" t="str">
            <v>EBIT Margin</v>
          </cell>
          <cell r="H350">
            <v>0</v>
          </cell>
          <cell r="I350">
            <v>0</v>
          </cell>
          <cell r="J350">
            <v>7.6089314379094455E-2</v>
          </cell>
          <cell r="K350">
            <v>7.8172951185159892E-2</v>
          </cell>
          <cell r="L350">
            <v>7.8172951185159892E-2</v>
          </cell>
          <cell r="M350">
            <v>7.8172951185159892E-2</v>
          </cell>
          <cell r="N350">
            <v>9.3068322788819366E-2</v>
          </cell>
          <cell r="O350">
            <v>0.12707508965633263</v>
          </cell>
          <cell r="P350">
            <v>0.14034869239313502</v>
          </cell>
          <cell r="Q350">
            <v>0.15253755079988696</v>
          </cell>
          <cell r="R350">
            <v>0.15268439626559266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 t="str">
            <v>Interest (Income) (% Sales)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 t="str">
            <v>Other (Income) (% Sales)</v>
          </cell>
          <cell r="H352">
            <v>0</v>
          </cell>
          <cell r="I352">
            <v>0</v>
          </cell>
          <cell r="J352">
            <v>1.5473831870309043E-3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 t="str">
            <v>Other Expense (Income) (% Sales)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 t="str">
            <v>Interest Expense (% Sales)</v>
          </cell>
          <cell r="H354">
            <v>0</v>
          </cell>
          <cell r="I354">
            <v>0</v>
          </cell>
          <cell r="J354">
            <v>1.6305369564274249E-2</v>
          </cell>
          <cell r="K354">
            <v>1.1630053652982189E-2</v>
          </cell>
          <cell r="L354">
            <v>1.1630053652982189E-2</v>
          </cell>
          <cell r="M354">
            <v>1.1630053652982189E-2</v>
          </cell>
          <cell r="N354">
            <v>1.0375293999761595E-2</v>
          </cell>
          <cell r="O354">
            <v>7.6759061833688701E-3</v>
          </cell>
          <cell r="P354">
            <v>6.3038843051821634E-3</v>
          </cell>
          <cell r="Q354">
            <v>5.16896039284099E-3</v>
          </cell>
          <cell r="R354">
            <v>4.699054902582718E-3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B355" t="str">
            <v>Pre-Tax Income Margin</v>
          </cell>
          <cell r="H355">
            <v>0</v>
          </cell>
          <cell r="I355">
            <v>0</v>
          </cell>
          <cell r="J355">
            <v>5.8236561627789306E-2</v>
          </cell>
          <cell r="K355">
            <v>6.6542897532177694E-2</v>
          </cell>
          <cell r="L355">
            <v>6.6542897532177694E-2</v>
          </cell>
          <cell r="M355">
            <v>6.6542897532177694E-2</v>
          </cell>
          <cell r="N355">
            <v>8.2693028789057765E-2</v>
          </cell>
          <cell r="O355">
            <v>0.11939918347296376</v>
          </cell>
          <cell r="P355">
            <v>0.13404480808795285</v>
          </cell>
          <cell r="Q355">
            <v>0.14736859040704595</v>
          </cell>
          <cell r="R355">
            <v>0.14798534136300992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C356" t="str">
            <v>Income Tax Rate</v>
          </cell>
          <cell r="H356">
            <v>0</v>
          </cell>
          <cell r="I356">
            <v>0</v>
          </cell>
          <cell r="J356">
            <v>0.3455425875341443</v>
          </cell>
          <cell r="K356">
            <v>0.30000000000000016</v>
          </cell>
          <cell r="L356">
            <v>0.30000000000000016</v>
          </cell>
          <cell r="M356">
            <v>0.30000000000000016</v>
          </cell>
          <cell r="N356">
            <v>0.29999999567219837</v>
          </cell>
          <cell r="O356">
            <v>0.29999999777324721</v>
          </cell>
          <cell r="P356">
            <v>0.29999999834327556</v>
          </cell>
          <cell r="Q356">
            <v>0.29999999873602134</v>
          </cell>
          <cell r="R356">
            <v>0.29999999873602134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 t="str">
            <v>Preferred Dividends Margin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B358" t="str">
            <v>Consolidated Net Income Margin</v>
          </cell>
          <cell r="H358">
            <v>0</v>
          </cell>
          <cell r="I358">
            <v>0</v>
          </cell>
          <cell r="J358">
            <v>3.8113349433831337E-2</v>
          </cell>
          <cell r="K358">
            <v>4.6580028272524381E-2</v>
          </cell>
          <cell r="L358">
            <v>4.6580028272524381E-2</v>
          </cell>
          <cell r="M358">
            <v>4.6580028272524381E-2</v>
          </cell>
          <cell r="N358">
            <v>5.7885120510219455E-2</v>
          </cell>
          <cell r="O358">
            <v>8.3579428696947095E-2</v>
          </cell>
          <cell r="P358">
            <v>9.3831365883642312E-2</v>
          </cell>
          <cell r="Q358">
            <v>0.10315801347120293</v>
          </cell>
          <cell r="R358">
            <v>0.10358973914115727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 t="str">
            <v>Attributable to Non-Controlling Interests (% Sales)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B360" t="str">
            <v>Net Income Available to Common Margin</v>
          </cell>
          <cell r="H360">
            <v>0</v>
          </cell>
          <cell r="I360">
            <v>0</v>
          </cell>
          <cell r="J360">
            <v>3.8113349433831337E-2</v>
          </cell>
          <cell r="K360">
            <v>4.6580028272524381E-2</v>
          </cell>
          <cell r="L360">
            <v>4.6580028272524381E-2</v>
          </cell>
          <cell r="M360">
            <v>4.6580028272524381E-2</v>
          </cell>
          <cell r="N360">
            <v>5.7885120510219455E-2</v>
          </cell>
          <cell r="O360">
            <v>8.3579428696947095E-2</v>
          </cell>
          <cell r="P360">
            <v>9.3831365883642312E-2</v>
          </cell>
          <cell r="Q360">
            <v>0.10315801347120293</v>
          </cell>
          <cell r="R360">
            <v>0.10358973914115727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5">
          <cell r="A365" t="str">
            <v>x</v>
          </cell>
          <cell r="B365" t="str">
            <v>TARGET ACTIVE</v>
          </cell>
        </row>
        <row r="367">
          <cell r="B367" t="str">
            <v>Rise Management</v>
          </cell>
          <cell r="H367">
            <v>2006</v>
          </cell>
          <cell r="I367">
            <v>2007</v>
          </cell>
          <cell r="J367">
            <v>2008</v>
          </cell>
          <cell r="K367" t="str">
            <v>LTM</v>
          </cell>
          <cell r="L367">
            <v>12</v>
          </cell>
          <cell r="M367">
            <v>2009</v>
          </cell>
          <cell r="N367">
            <v>2010</v>
          </cell>
          <cell r="O367">
            <v>2011</v>
          </cell>
          <cell r="P367">
            <v>2012</v>
          </cell>
          <cell r="Q367">
            <v>2013</v>
          </cell>
          <cell r="R367">
            <v>2014</v>
          </cell>
          <cell r="S367">
            <v>2015</v>
          </cell>
          <cell r="T367">
            <v>2016</v>
          </cell>
          <cell r="U367">
            <v>2017</v>
          </cell>
          <cell r="V367">
            <v>2018</v>
          </cell>
          <cell r="W367">
            <v>2019</v>
          </cell>
        </row>
        <row r="368">
          <cell r="K368">
            <v>40178</v>
          </cell>
          <cell r="L368">
            <v>40178</v>
          </cell>
          <cell r="M368" t="str">
            <v>Full Year</v>
          </cell>
          <cell r="N368">
            <v>1</v>
          </cell>
          <cell r="O368">
            <v>2</v>
          </cell>
          <cell r="P368">
            <v>3</v>
          </cell>
          <cell r="Q368">
            <v>4</v>
          </cell>
          <cell r="R368">
            <v>5</v>
          </cell>
          <cell r="S368">
            <v>6</v>
          </cell>
          <cell r="T368">
            <v>7</v>
          </cell>
          <cell r="U368">
            <v>8</v>
          </cell>
          <cell r="V368">
            <v>9</v>
          </cell>
          <cell r="W368">
            <v>10</v>
          </cell>
        </row>
        <row r="370">
          <cell r="B370" t="str">
            <v>Total Net Sales</v>
          </cell>
          <cell r="H370">
            <v>0</v>
          </cell>
          <cell r="I370">
            <v>0</v>
          </cell>
          <cell r="J370">
            <v>251.838458</v>
          </cell>
          <cell r="K370">
            <v>235.14889500000001</v>
          </cell>
          <cell r="L370">
            <v>235.14889500000001</v>
          </cell>
          <cell r="M370">
            <v>235.14889500000001</v>
          </cell>
          <cell r="N370">
            <v>294.23348765000003</v>
          </cell>
          <cell r="O370">
            <v>359.68500920299999</v>
          </cell>
          <cell r="P370">
            <v>425.53147586785008</v>
          </cell>
          <cell r="Q370">
            <v>495.25530613886156</v>
          </cell>
          <cell r="R370">
            <v>544.78083675274775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C371" t="str">
            <v>Cost of Goods Sold (Excluding Depreciation)</v>
          </cell>
          <cell r="H371">
            <v>0</v>
          </cell>
          <cell r="I371">
            <v>0</v>
          </cell>
          <cell r="J371">
            <v>168.20812699999999</v>
          </cell>
          <cell r="K371">
            <v>153.49574807234362</v>
          </cell>
          <cell r="L371">
            <v>153.49574807234362</v>
          </cell>
          <cell r="M371">
            <v>153.49574807234362</v>
          </cell>
          <cell r="N371">
            <v>193.20954768927143</v>
          </cell>
          <cell r="O371">
            <v>238.18937374543344</v>
          </cell>
          <cell r="P371">
            <v>283.8341480162951</v>
          </cell>
          <cell r="Q371">
            <v>331.17070185384927</v>
          </cell>
          <cell r="R371">
            <v>364.2877720392342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B372" t="str">
            <v>Gross Profit</v>
          </cell>
          <cell r="H372">
            <v>0</v>
          </cell>
          <cell r="I372">
            <v>0</v>
          </cell>
          <cell r="J372">
            <v>83.630331000000012</v>
          </cell>
          <cell r="K372">
            <v>81.653146927656394</v>
          </cell>
          <cell r="L372">
            <v>81.653146927656394</v>
          </cell>
          <cell r="M372">
            <v>81.653146927656394</v>
          </cell>
          <cell r="N372">
            <v>101.0239399607286</v>
          </cell>
          <cell r="O372">
            <v>121.49563545756655</v>
          </cell>
          <cell r="P372">
            <v>141.69732785155497</v>
          </cell>
          <cell r="Q372">
            <v>164.08460428501229</v>
          </cell>
          <cell r="R372">
            <v>180.49306471351355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C373" t="str">
            <v>Total SG&amp;A (Excluding Amortization)</v>
          </cell>
          <cell r="H373">
            <v>0</v>
          </cell>
          <cell r="I373">
            <v>0</v>
          </cell>
          <cell r="J373">
            <v>45.607000000000006</v>
          </cell>
          <cell r="K373">
            <v>42.597000000000001</v>
          </cell>
          <cell r="L373">
            <v>42.597000000000001</v>
          </cell>
          <cell r="M373">
            <v>42.597000000000001</v>
          </cell>
          <cell r="N373">
            <v>49.13864980786272</v>
          </cell>
          <cell r="O373">
            <v>54.990981084714441</v>
          </cell>
          <cell r="P373">
            <v>61.657400245683895</v>
          </cell>
          <cell r="Q373">
            <v>68.815274866811151</v>
          </cell>
          <cell r="R373">
            <v>75.696802353492274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B374" t="str">
            <v>Operating EBITDA</v>
          </cell>
          <cell r="H374">
            <v>0</v>
          </cell>
          <cell r="I374">
            <v>0</v>
          </cell>
          <cell r="J374">
            <v>38.023331000000006</v>
          </cell>
          <cell r="K374">
            <v>39.056146927656393</v>
          </cell>
          <cell r="L374">
            <v>39.056146927656393</v>
          </cell>
          <cell r="M374">
            <v>39.056146927656393</v>
          </cell>
          <cell r="N374">
            <v>51.885290152865878</v>
          </cell>
          <cell r="O374">
            <v>66.504654372852116</v>
          </cell>
          <cell r="P374">
            <v>80.039927605871071</v>
          </cell>
          <cell r="Q374">
            <v>95.269329418201139</v>
          </cell>
          <cell r="R374">
            <v>104.79626236002127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 t="str">
            <v>Other (Income) Expense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C376" t="str">
            <v>Corporate Overhead</v>
          </cell>
          <cell r="H376">
            <v>0</v>
          </cell>
          <cell r="I376">
            <v>0</v>
          </cell>
          <cell r="J376">
            <v>6.181</v>
          </cell>
          <cell r="K376">
            <v>5.6879999999999997</v>
          </cell>
          <cell r="L376">
            <v>5.6879999999999997</v>
          </cell>
          <cell r="M376">
            <v>5.6879999999999997</v>
          </cell>
          <cell r="N376">
            <v>5.8586400000000003</v>
          </cell>
          <cell r="O376">
            <v>6.0343992000000002</v>
          </cell>
          <cell r="P376">
            <v>6.2154311760000001</v>
          </cell>
          <cell r="Q376">
            <v>6.4018941112799999</v>
          </cell>
          <cell r="R376">
            <v>6.5939509346184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B377" t="str">
            <v>EBITDA</v>
          </cell>
          <cell r="H377">
            <v>0</v>
          </cell>
          <cell r="I377">
            <v>0</v>
          </cell>
          <cell r="J377">
            <v>31.842331000000005</v>
          </cell>
          <cell r="K377">
            <v>33.36814692765639</v>
          </cell>
          <cell r="L377">
            <v>33.36814692765639</v>
          </cell>
          <cell r="M377">
            <v>33.36814692765639</v>
          </cell>
          <cell r="N377">
            <v>46.026650152865876</v>
          </cell>
          <cell r="O377">
            <v>60.470255172852113</v>
          </cell>
          <cell r="P377">
            <v>73.824496429871076</v>
          </cell>
          <cell r="Q377">
            <v>88.867435306921138</v>
          </cell>
          <cell r="R377">
            <v>98.202311425402868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C378" t="str">
            <v>Depreciation</v>
          </cell>
          <cell r="H378">
            <v>0</v>
          </cell>
          <cell r="I378">
            <v>0</v>
          </cell>
          <cell r="J378">
            <v>0.9640000000000013</v>
          </cell>
          <cell r="K378">
            <v>2.71</v>
          </cell>
          <cell r="L378">
            <v>2.71</v>
          </cell>
          <cell r="M378">
            <v>2.71</v>
          </cell>
          <cell r="N378">
            <v>2.71</v>
          </cell>
          <cell r="O378">
            <v>2.71</v>
          </cell>
          <cell r="P378">
            <v>2.71</v>
          </cell>
          <cell r="Q378">
            <v>2.71</v>
          </cell>
          <cell r="R378">
            <v>2.71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 t="str">
            <v>Amortization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B380" t="str">
            <v>EBIT</v>
          </cell>
          <cell r="H380">
            <v>0</v>
          </cell>
          <cell r="I380">
            <v>0</v>
          </cell>
          <cell r="J380">
            <v>30.878331000000003</v>
          </cell>
          <cell r="K380">
            <v>30.658146927656389</v>
          </cell>
          <cell r="L380">
            <v>30.658146927656389</v>
          </cell>
          <cell r="M380">
            <v>30.658146927656389</v>
          </cell>
          <cell r="N380">
            <v>43.316650152865876</v>
          </cell>
          <cell r="O380">
            <v>57.760255172852112</v>
          </cell>
          <cell r="P380">
            <v>71.114496429871082</v>
          </cell>
          <cell r="Q380">
            <v>86.157435306921144</v>
          </cell>
          <cell r="R380">
            <v>95.492311425402875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 t="str">
            <v>Interest (Income)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C382" t="str">
            <v>Other (Income)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 t="str">
            <v>Other Expense (Income)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 t="str">
            <v>Interest Expense</v>
          </cell>
          <cell r="H384">
            <v>0</v>
          </cell>
          <cell r="I384">
            <v>0</v>
          </cell>
          <cell r="J384">
            <v>0</v>
          </cell>
          <cell r="K384">
            <v>5.2588174712566493</v>
          </cell>
          <cell r="L384">
            <v>5.2588174712566493</v>
          </cell>
          <cell r="M384">
            <v>5.2588174712566493</v>
          </cell>
          <cell r="N384">
            <v>4.3705642223201275</v>
          </cell>
          <cell r="O384">
            <v>3.4172977509112306</v>
          </cell>
          <cell r="P384">
            <v>1.6340829430960273</v>
          </cell>
          <cell r="Q384">
            <v>-0.68634577851463918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B385" t="str">
            <v>Pre-Tax Income</v>
          </cell>
          <cell r="H385">
            <v>0</v>
          </cell>
          <cell r="I385">
            <v>0</v>
          </cell>
          <cell r="J385">
            <v>30.878331000000003</v>
          </cell>
          <cell r="K385">
            <v>25.399329456399741</v>
          </cell>
          <cell r="L385">
            <v>25.399329456399741</v>
          </cell>
          <cell r="M385">
            <v>25.399329456399741</v>
          </cell>
          <cell r="N385">
            <v>38.946085930545749</v>
          </cell>
          <cell r="O385">
            <v>54.342957421940881</v>
          </cell>
          <cell r="P385">
            <v>69.480413486775049</v>
          </cell>
          <cell r="Q385">
            <v>86.843781085435779</v>
          </cell>
          <cell r="R385">
            <v>95.492311425402875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 t="str">
            <v>Income Taxes Expense</v>
          </cell>
          <cell r="H386">
            <v>0</v>
          </cell>
          <cell r="I386">
            <v>0</v>
          </cell>
          <cell r="J386">
            <v>12.042549090000001</v>
          </cell>
          <cell r="K386">
            <v>9.9057384879958992</v>
          </cell>
          <cell r="L386">
            <v>9.9057384879958992</v>
          </cell>
          <cell r="M386">
            <v>9.9057384879958992</v>
          </cell>
          <cell r="N386">
            <v>15.188973512912842</v>
          </cell>
          <cell r="O386">
            <v>21.193753394556943</v>
          </cell>
          <cell r="P386">
            <v>27.09736125984227</v>
          </cell>
          <cell r="Q386">
            <v>33.869074623319953</v>
          </cell>
          <cell r="R386">
            <v>37.242001455907122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 t="str">
            <v>Preferred Dividends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B388" t="str">
            <v>Consolidated Net Income</v>
          </cell>
          <cell r="H388">
            <v>0</v>
          </cell>
          <cell r="I388">
            <v>0</v>
          </cell>
          <cell r="J388">
            <v>18.835781910000001</v>
          </cell>
          <cell r="K388">
            <v>15.493590968403842</v>
          </cell>
          <cell r="L388">
            <v>15.493590968403842</v>
          </cell>
          <cell r="M388">
            <v>15.493590968403842</v>
          </cell>
          <cell r="N388">
            <v>23.757112417632907</v>
          </cell>
          <cell r="O388">
            <v>33.149204027383938</v>
          </cell>
          <cell r="P388">
            <v>42.383052226932776</v>
          </cell>
          <cell r="Q388">
            <v>52.974706462115826</v>
          </cell>
          <cell r="R388">
            <v>58.250309969495753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 t="str">
            <v>Attributable to Non-Controlling Interests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B390" t="str">
            <v>Net Income Available to Common</v>
          </cell>
          <cell r="H390">
            <v>0</v>
          </cell>
          <cell r="I390">
            <v>0</v>
          </cell>
          <cell r="J390">
            <v>18.835781910000001</v>
          </cell>
          <cell r="K390">
            <v>15.493590968403842</v>
          </cell>
          <cell r="L390">
            <v>15.493590968403842</v>
          </cell>
          <cell r="M390">
            <v>15.493590968403842</v>
          </cell>
          <cell r="N390">
            <v>23.757112417632907</v>
          </cell>
          <cell r="O390">
            <v>33.149204027383938</v>
          </cell>
          <cell r="P390">
            <v>42.383052226932776</v>
          </cell>
          <cell r="Q390">
            <v>52.974706462115826</v>
          </cell>
          <cell r="R390">
            <v>58.250309969495753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2">
          <cell r="C392" t="str">
            <v>Weighted Average Fully Diluted Shares Outstanding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21.497015000000001</v>
          </cell>
          <cell r="N392">
            <v>21.497015000000001</v>
          </cell>
          <cell r="O392">
            <v>21.497015000000001</v>
          </cell>
          <cell r="P392">
            <v>21.497015000000001</v>
          </cell>
          <cell r="Q392">
            <v>21.497015000000001</v>
          </cell>
          <cell r="R392">
            <v>21.497015000000001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C393" t="str">
            <v>Earnings per Share</v>
          </cell>
          <cell r="H393" t="str">
            <v>n/a</v>
          </cell>
          <cell r="I393" t="str">
            <v>n/a</v>
          </cell>
          <cell r="J393" t="str">
            <v>n/a</v>
          </cell>
          <cell r="K393" t="str">
            <v>n/a</v>
          </cell>
          <cell r="L393" t="str">
            <v>n/a</v>
          </cell>
          <cell r="M393">
            <v>0.72073220251294612</v>
          </cell>
          <cell r="N393">
            <v>1.1051354068289438</v>
          </cell>
          <cell r="O393">
            <v>1.5420375353221802</v>
          </cell>
          <cell r="P393">
            <v>1.9715784831955867</v>
          </cell>
          <cell r="Q393">
            <v>2.4642819694788241</v>
          </cell>
          <cell r="R393">
            <v>2.7096929489743458</v>
          </cell>
          <cell r="S393" t="str">
            <v>n/a</v>
          </cell>
          <cell r="T393" t="str">
            <v>n/a</v>
          </cell>
          <cell r="U393" t="str">
            <v>n/a</v>
          </cell>
          <cell r="V393" t="str">
            <v>n/a</v>
          </cell>
          <cell r="W393" t="str">
            <v>n/a</v>
          </cell>
        </row>
        <row r="394">
          <cell r="C394" t="str">
            <v>Capital Expenditures</v>
          </cell>
          <cell r="H394">
            <v>0</v>
          </cell>
          <cell r="I394">
            <v>0</v>
          </cell>
          <cell r="J394">
            <v>1.2830273885998911</v>
          </cell>
          <cell r="K394">
            <v>1.198</v>
          </cell>
          <cell r="L394">
            <v>1.198</v>
          </cell>
          <cell r="M394">
            <v>1.198</v>
          </cell>
          <cell r="N394">
            <v>1.4990149887997561</v>
          </cell>
          <cell r="O394">
            <v>1.8324672162511926</v>
          </cell>
          <cell r="P394">
            <v>2.1679315486032129</v>
          </cell>
          <cell r="Q394">
            <v>2.5231496697203535</v>
          </cell>
          <cell r="R394">
            <v>2.7754646366923894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7">
          <cell r="H397">
            <v>2006</v>
          </cell>
          <cell r="I397">
            <v>2007</v>
          </cell>
          <cell r="J397">
            <v>2008</v>
          </cell>
          <cell r="K397" t="str">
            <v>LTM</v>
          </cell>
          <cell r="L397">
            <v>12</v>
          </cell>
          <cell r="M397">
            <v>2009</v>
          </cell>
          <cell r="N397">
            <v>2010</v>
          </cell>
          <cell r="O397">
            <v>2011</v>
          </cell>
          <cell r="P397">
            <v>2012</v>
          </cell>
          <cell r="Q397">
            <v>2013</v>
          </cell>
          <cell r="R397">
            <v>2014</v>
          </cell>
          <cell r="S397">
            <v>2015</v>
          </cell>
          <cell r="T397">
            <v>2016</v>
          </cell>
          <cell r="U397">
            <v>2017</v>
          </cell>
          <cell r="V397">
            <v>2018</v>
          </cell>
          <cell r="W397">
            <v>2019</v>
          </cell>
        </row>
        <row r="398">
          <cell r="K398">
            <v>40178</v>
          </cell>
          <cell r="L398">
            <v>40178</v>
          </cell>
          <cell r="M398" t="str">
            <v>Full Year</v>
          </cell>
          <cell r="N398">
            <v>1</v>
          </cell>
          <cell r="O398">
            <v>2</v>
          </cell>
          <cell r="P398">
            <v>3</v>
          </cell>
          <cell r="Q398">
            <v>4</v>
          </cell>
          <cell r="R398">
            <v>5</v>
          </cell>
          <cell r="S398">
            <v>6</v>
          </cell>
          <cell r="T398">
            <v>7</v>
          </cell>
          <cell r="U398">
            <v>8</v>
          </cell>
          <cell r="V398">
            <v>9</v>
          </cell>
          <cell r="W398">
            <v>10</v>
          </cell>
        </row>
        <row r="400">
          <cell r="B400" t="str">
            <v>Total Net Sales Growth Rate</v>
          </cell>
          <cell r="H400" t="str">
            <v xml:space="preserve">n/a </v>
          </cell>
          <cell r="I400" t="str">
            <v xml:space="preserve">n/a </v>
          </cell>
          <cell r="J400" t="str">
            <v xml:space="preserve">n/a </v>
          </cell>
          <cell r="M400">
            <v>-6.6270906884285288E-2</v>
          </cell>
          <cell r="N400">
            <v>0.25126459833034731</v>
          </cell>
          <cell r="O400">
            <v>0.22244756052668146</v>
          </cell>
          <cell r="P400">
            <v>0.18306703081886708</v>
          </cell>
          <cell r="Q400">
            <v>0.16385117018385825</v>
          </cell>
          <cell r="R400">
            <v>0.10000000000000007</v>
          </cell>
          <cell r="S400">
            <v>-1</v>
          </cell>
          <cell r="T400" t="str">
            <v xml:space="preserve">n/a </v>
          </cell>
          <cell r="U400" t="str">
            <v xml:space="preserve">n/a </v>
          </cell>
          <cell r="V400" t="str">
            <v xml:space="preserve">n/a </v>
          </cell>
          <cell r="W400" t="str">
            <v xml:space="preserve">n/a </v>
          </cell>
        </row>
        <row r="401">
          <cell r="C401" t="str">
            <v>Cost of Goods Sold (Excluding Depreciation) (% Sales)</v>
          </cell>
          <cell r="H401">
            <v>0</v>
          </cell>
          <cell r="I401">
            <v>0</v>
          </cell>
          <cell r="J401">
            <v>0.66792073115377792</v>
          </cell>
          <cell r="K401">
            <v>0.65275981021447538</v>
          </cell>
          <cell r="L401">
            <v>0.65275981021447538</v>
          </cell>
          <cell r="M401">
            <v>0.65275981021447538</v>
          </cell>
          <cell r="N401">
            <v>0.65665383377129471</v>
          </cell>
          <cell r="O401">
            <v>0.66221657186442118</v>
          </cell>
          <cell r="P401">
            <v>0.66701093600051464</v>
          </cell>
          <cell r="Q401">
            <v>0.66868683232440596</v>
          </cell>
          <cell r="R401">
            <v>0.66868683232440596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B402" t="str">
            <v>Gross Profit Margin</v>
          </cell>
          <cell r="H402">
            <v>0</v>
          </cell>
          <cell r="I402">
            <v>0</v>
          </cell>
          <cell r="J402">
            <v>0.33207926884622208</v>
          </cell>
          <cell r="K402">
            <v>0.34724018978552457</v>
          </cell>
          <cell r="L402">
            <v>0.34724018978552457</v>
          </cell>
          <cell r="M402">
            <v>0.34724018978552457</v>
          </cell>
          <cell r="N402">
            <v>0.34334616622870523</v>
          </cell>
          <cell r="O402">
            <v>0.33778342813557882</v>
          </cell>
          <cell r="P402">
            <v>0.3329890639994853</v>
          </cell>
          <cell r="Q402">
            <v>0.33131316767559404</v>
          </cell>
          <cell r="R402">
            <v>0.33131316767559404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 t="str">
            <v>Total SG&amp;A (Excluding Amortization) (% Sales)</v>
          </cell>
          <cell r="H403">
            <v>0</v>
          </cell>
          <cell r="I403">
            <v>0</v>
          </cell>
          <cell r="J403">
            <v>0.18109624861187804</v>
          </cell>
          <cell r="K403">
            <v>0.18114905451713903</v>
          </cell>
          <cell r="L403">
            <v>0.18114905451713903</v>
          </cell>
          <cell r="M403">
            <v>0.18114905451713903</v>
          </cell>
          <cell r="N403">
            <v>0.16700563284052386</v>
          </cell>
          <cell r="O403">
            <v>0.15288649701182982</v>
          </cell>
          <cell r="P403">
            <v>0.14489504006709897</v>
          </cell>
          <cell r="Q403">
            <v>0.13894909153687385</v>
          </cell>
          <cell r="R403">
            <v>0.13894909153687385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B404" t="str">
            <v>Operating EBITDA Margin</v>
          </cell>
          <cell r="H404">
            <v>0</v>
          </cell>
          <cell r="I404">
            <v>0</v>
          </cell>
          <cell r="J404">
            <v>0.15098302023434407</v>
          </cell>
          <cell r="K404">
            <v>0.16609113526838556</v>
          </cell>
          <cell r="L404">
            <v>0.16609113526838556</v>
          </cell>
          <cell r="M404">
            <v>0.16609113526838556</v>
          </cell>
          <cell r="N404">
            <v>0.17634053338818137</v>
          </cell>
          <cell r="O404">
            <v>0.184896931123749</v>
          </cell>
          <cell r="P404">
            <v>0.18809402393238633</v>
          </cell>
          <cell r="Q404">
            <v>0.1923640761387202</v>
          </cell>
          <cell r="R404">
            <v>0.19236407613872022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 t="str">
            <v>Other (Income) Expense (% Sales)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C406" t="str">
            <v>Corporate Overhead Margin</v>
          </cell>
          <cell r="H406">
            <v>0</v>
          </cell>
          <cell r="I406">
            <v>0</v>
          </cell>
          <cell r="J406">
            <v>2.4543511142368891E-2</v>
          </cell>
          <cell r="K406">
            <v>2.4188929316465636E-2</v>
          </cell>
          <cell r="L406">
            <v>2.4188929316465636E-2</v>
          </cell>
          <cell r="M406">
            <v>2.4188929316465636E-2</v>
          </cell>
          <cell r="N406">
            <v>1.9911533682967577E-2</v>
          </cell>
          <cell r="O406">
            <v>1.6776899358055507E-2</v>
          </cell>
          <cell r="P406">
            <v>1.4606278333051486E-2</v>
          </cell>
          <cell r="Q406">
            <v>1.2926452340694382E-2</v>
          </cell>
          <cell r="R406">
            <v>1.210385991901383E-2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B407" t="str">
            <v>EBITDA Margin</v>
          </cell>
          <cell r="H407">
            <v>0</v>
          </cell>
          <cell r="I407">
            <v>0</v>
          </cell>
          <cell r="J407">
            <v>0.12643950909197516</v>
          </cell>
          <cell r="K407">
            <v>0.14190220595191991</v>
          </cell>
          <cell r="L407">
            <v>0.14190220595191991</v>
          </cell>
          <cell r="M407">
            <v>0.14190220595191991</v>
          </cell>
          <cell r="N407">
            <v>0.15642899970521379</v>
          </cell>
          <cell r="O407">
            <v>0.16812003176569348</v>
          </cell>
          <cell r="P407">
            <v>0.17348774559933486</v>
          </cell>
          <cell r="Q407">
            <v>0.1794376237980258</v>
          </cell>
          <cell r="R407">
            <v>0.18026021621970637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 t="str">
            <v>Depreciation (% Sales)</v>
          </cell>
          <cell r="H408">
            <v>0</v>
          </cell>
          <cell r="I408">
            <v>0</v>
          </cell>
          <cell r="J408">
            <v>3.827850629549206E-3</v>
          </cell>
          <cell r="K408">
            <v>1.1524612947894142E-2</v>
          </cell>
          <cell r="L408">
            <v>1.1524612947894142E-2</v>
          </cell>
          <cell r="M408">
            <v>1.1524612947894142E-2</v>
          </cell>
          <cell r="N408">
            <v>9.2103724210468862E-3</v>
          </cell>
          <cell r="O408">
            <v>7.5343701590591533E-3</v>
          </cell>
          <cell r="P408">
            <v>6.3685065704554315E-3</v>
          </cell>
          <cell r="Q408">
            <v>5.4719252199998845E-3</v>
          </cell>
          <cell r="R408">
            <v>4.974477472727167E-3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 t="str">
            <v>Amortization (% Sales)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B410" t="str">
            <v>EBIT Margin</v>
          </cell>
          <cell r="H410">
            <v>0</v>
          </cell>
          <cell r="I410">
            <v>0</v>
          </cell>
          <cell r="J410">
            <v>0.12261165846242596</v>
          </cell>
          <cell r="K410">
            <v>0.13037759300402577</v>
          </cell>
          <cell r="L410">
            <v>0.13037759300402577</v>
          </cell>
          <cell r="M410">
            <v>0.13037759300402577</v>
          </cell>
          <cell r="N410">
            <v>0.14721862728416688</v>
          </cell>
          <cell r="O410">
            <v>0.16058566160663434</v>
          </cell>
          <cell r="P410">
            <v>0.16711923902887946</v>
          </cell>
          <cell r="Q410">
            <v>0.17396569857802593</v>
          </cell>
          <cell r="R410">
            <v>0.17528573874697922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C411" t="str">
            <v>Interest (Income) (% Sales)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 t="str">
            <v>Other (Income) (% Sales)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C413" t="str">
            <v>Other Expense (Income) (% Sales)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C414" t="str">
            <v>Interest Expense (% Sales)</v>
          </cell>
          <cell r="H414">
            <v>0</v>
          </cell>
          <cell r="I414">
            <v>0</v>
          </cell>
          <cell r="J414">
            <v>0</v>
          </cell>
          <cell r="K414">
            <v>2.23637770921979E-2</v>
          </cell>
          <cell r="L414">
            <v>2.23637770921979E-2</v>
          </cell>
          <cell r="M414">
            <v>2.23637770921979E-2</v>
          </cell>
          <cell r="N414">
            <v>1.485406796224042E-2</v>
          </cell>
          <cell r="O414">
            <v>9.5008067155297176E-3</v>
          </cell>
          <cell r="P414">
            <v>3.8400988781461987E-3</v>
          </cell>
          <cell r="Q414">
            <v>-1.3858423524334719E-3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B415" t="str">
            <v>Pre-Tax Income Margin</v>
          </cell>
          <cell r="H415">
            <v>0</v>
          </cell>
          <cell r="I415">
            <v>0</v>
          </cell>
          <cell r="J415">
            <v>0.12261165846242596</v>
          </cell>
          <cell r="K415">
            <v>0.10801381591182786</v>
          </cell>
          <cell r="L415">
            <v>0.10801381591182786</v>
          </cell>
          <cell r="M415">
            <v>0.10801381591182786</v>
          </cell>
          <cell r="N415">
            <v>0.13236455932192648</v>
          </cell>
          <cell r="O415">
            <v>0.15108485489110463</v>
          </cell>
          <cell r="P415">
            <v>0.16327914015073322</v>
          </cell>
          <cell r="Q415">
            <v>0.1753515409304594</v>
          </cell>
          <cell r="R415">
            <v>0.17528573874697922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C416" t="str">
            <v>Income Tax Rate</v>
          </cell>
          <cell r="H416">
            <v>0</v>
          </cell>
          <cell r="I416">
            <v>0</v>
          </cell>
          <cell r="J416">
            <v>0.39</v>
          </cell>
          <cell r="K416">
            <v>0.39</v>
          </cell>
          <cell r="L416">
            <v>0.39</v>
          </cell>
          <cell r="M416">
            <v>0.39</v>
          </cell>
          <cell r="N416">
            <v>0.39</v>
          </cell>
          <cell r="O416">
            <v>0.39</v>
          </cell>
          <cell r="P416">
            <v>0.39</v>
          </cell>
          <cell r="Q416">
            <v>0.39</v>
          </cell>
          <cell r="R416">
            <v>0.39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C417" t="str">
            <v>Preferred Dividends Margin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B418" t="str">
            <v>Consolidated Net Income Margin</v>
          </cell>
          <cell r="H418">
            <v>0</v>
          </cell>
          <cell r="I418">
            <v>0</v>
          </cell>
          <cell r="J418">
            <v>7.4793111662079831E-2</v>
          </cell>
          <cell r="K418">
            <v>6.5888427706215003E-2</v>
          </cell>
          <cell r="L418">
            <v>6.5888427706215003E-2</v>
          </cell>
          <cell r="M418">
            <v>6.5888427706215003E-2</v>
          </cell>
          <cell r="N418">
            <v>8.0742381186375153E-2</v>
          </cell>
          <cell r="O418">
            <v>9.2161761483573815E-2</v>
          </cell>
          <cell r="P418">
            <v>9.9600275491947263E-2</v>
          </cell>
          <cell r="Q418">
            <v>0.10696443996758023</v>
          </cell>
          <cell r="R418">
            <v>0.10692430063565732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C419" t="str">
            <v>Attributable to Non-Controlling Interests (% Sales)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B420" t="str">
            <v>Net Income Available to Common Margin</v>
          </cell>
          <cell r="H420">
            <v>0</v>
          </cell>
          <cell r="I420">
            <v>0</v>
          </cell>
          <cell r="J420">
            <v>7.4793111662079831E-2</v>
          </cell>
          <cell r="K420">
            <v>6.5888427706215003E-2</v>
          </cell>
          <cell r="L420">
            <v>6.5888427706215003E-2</v>
          </cell>
          <cell r="M420">
            <v>6.5888427706215003E-2</v>
          </cell>
          <cell r="N420">
            <v>8.0742381186375153E-2</v>
          </cell>
          <cell r="O420">
            <v>9.2161761483573815E-2</v>
          </cell>
          <cell r="P420">
            <v>9.9600275491947263E-2</v>
          </cell>
          <cell r="Q420">
            <v>0.10696443996758023</v>
          </cell>
          <cell r="R420">
            <v>0.10692430063565732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4">
          <cell r="A424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SUMR</v>
          </cell>
          <cell r="F14" t="str">
            <v>#CIQINACTIVE</v>
          </cell>
          <cell r="H14" t="str">
            <v>#CIQINACTIVE</v>
          </cell>
          <cell r="J14" t="e">
            <v>#VALUE!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0.89400000000000002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0.99299999999999999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9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RUS</v>
          </cell>
          <cell r="F14" t="str">
            <v>#CIQINACTIVE</v>
          </cell>
          <cell r="H14" t="str">
            <v>#CIQINACTIVE</v>
          </cell>
          <cell r="J14">
            <v>0.35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2.1459999999999999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1.4359999999999999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10" refreshError="1">
        <row r="1">
          <cell r="A1" t="str">
            <v>x</v>
          </cell>
        </row>
        <row r="2">
          <cell r="B2" t="str">
            <v>Summary Financials - Shine</v>
          </cell>
        </row>
        <row r="4">
          <cell r="B4" t="str">
            <v>($ in Millions, except per share data)</v>
          </cell>
          <cell r="D4" t="str">
            <v>For the Years Ended December 31,</v>
          </cell>
          <cell r="I4" t="str">
            <v>LTM</v>
          </cell>
          <cell r="K4" t="str">
            <v>For the Years Ended December 31,</v>
          </cell>
          <cell r="T4" t="str">
            <v>CAGR</v>
          </cell>
        </row>
        <row r="5">
          <cell r="D5">
            <v>2005</v>
          </cell>
          <cell r="E5">
            <v>2006</v>
          </cell>
          <cell r="F5">
            <v>2007</v>
          </cell>
          <cell r="G5" t="str">
            <v>2008 ³</v>
          </cell>
          <cell r="I5">
            <v>40178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R5" t="str">
            <v>'05A - ' ³A</v>
          </cell>
          <cell r="T5" t="str">
            <v>'09E - '14P</v>
          </cell>
        </row>
        <row r="7">
          <cell r="B7" t="str">
            <v>Revenue</v>
          </cell>
          <cell r="D7">
            <v>0</v>
          </cell>
          <cell r="E7">
            <v>0</v>
          </cell>
          <cell r="F7">
            <v>0</v>
          </cell>
          <cell r="G7">
            <v>138.298</v>
          </cell>
          <cell r="I7">
            <v>154.2870125</v>
          </cell>
          <cell r="K7">
            <v>154.2870125</v>
          </cell>
          <cell r="L7">
            <v>192.76562187499999</v>
          </cell>
          <cell r="M7">
            <v>234.5</v>
          </cell>
          <cell r="N7">
            <v>269.67500000000001</v>
          </cell>
          <cell r="O7">
            <v>309.54000000000002</v>
          </cell>
          <cell r="P7">
            <v>340.49400000000003</v>
          </cell>
          <cell r="R7" t="str">
            <v>n/a</v>
          </cell>
          <cell r="T7">
            <v>0.17153702562726192</v>
          </cell>
        </row>
        <row r="8">
          <cell r="B8" t="str">
            <v>% Growth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I8" t="str">
            <v>n/a</v>
          </cell>
          <cell r="K8">
            <v>0.11561275289592032</v>
          </cell>
          <cell r="L8">
            <v>0.24939629558904053</v>
          </cell>
          <cell r="M8">
            <v>0.21650322147204704</v>
          </cell>
          <cell r="N8">
            <v>0.15000000000000013</v>
          </cell>
          <cell r="O8">
            <v>0.14782608695652177</v>
          </cell>
          <cell r="P8">
            <v>0.10000000000000009</v>
          </cell>
        </row>
        <row r="10">
          <cell r="B10" t="str">
            <v>Gross Profit 1</v>
          </cell>
          <cell r="D10">
            <v>0</v>
          </cell>
          <cell r="E10">
            <v>0</v>
          </cell>
          <cell r="F10">
            <v>0</v>
          </cell>
          <cell r="G10">
            <v>48.953000000000003</v>
          </cell>
          <cell r="I10">
            <v>55.147352499999997</v>
          </cell>
          <cell r="K10">
            <v>55.147352499999997</v>
          </cell>
          <cell r="L10">
            <v>67.467967656249996</v>
          </cell>
          <cell r="M10">
            <v>83.833750000000009</v>
          </cell>
          <cell r="N10">
            <v>97.082999999999998</v>
          </cell>
          <cell r="O10">
            <v>112.20825000000002</v>
          </cell>
          <cell r="P10">
            <v>123.42907500000001</v>
          </cell>
          <cell r="R10" t="str">
            <v>n/a</v>
          </cell>
          <cell r="T10">
            <v>0.17483955824550379</v>
          </cell>
        </row>
        <row r="11">
          <cell r="B11" t="str">
            <v>% Margin</v>
          </cell>
          <cell r="D11" t="e">
            <v>#DIV/0!</v>
          </cell>
          <cell r="E11" t="e">
            <v>#DIV/0!</v>
          </cell>
          <cell r="F11" t="e">
            <v>#DIV/0!</v>
          </cell>
          <cell r="G11">
            <v>0.19438254343186934</v>
          </cell>
          <cell r="I11">
            <v>0.23452099360279791</v>
          </cell>
          <cell r="K11">
            <v>0.23452099360279791</v>
          </cell>
          <cell r="L11">
            <v>0.2293007780831027</v>
          </cell>
          <cell r="M11">
            <v>0.23307546284945585</v>
          </cell>
          <cell r="N11">
            <v>0.22814528537989839</v>
          </cell>
          <cell r="O11">
            <v>0.22656647714651371</v>
          </cell>
          <cell r="P11">
            <v>0.22656647714651365</v>
          </cell>
        </row>
        <row r="13">
          <cell r="B13" t="str">
            <v>EBITDA 2</v>
          </cell>
          <cell r="D13">
            <v>0</v>
          </cell>
          <cell r="E13">
            <v>0</v>
          </cell>
          <cell r="F13">
            <v>0</v>
          </cell>
          <cell r="G13">
            <v>13.449000000000005</v>
          </cell>
          <cell r="I13">
            <v>16.048451696666653</v>
          </cell>
          <cell r="K13">
            <v>16.048451696666653</v>
          </cell>
          <cell r="L13">
            <v>22.340373119249996</v>
          </cell>
          <cell r="M13">
            <v>34.299108524410002</v>
          </cell>
          <cell r="N13">
            <v>42.448533621118692</v>
          </cell>
          <cell r="O13">
            <v>51.916473474597012</v>
          </cell>
          <cell r="P13">
            <v>57.108120822056705</v>
          </cell>
          <cell r="R13" t="str">
            <v>n/a</v>
          </cell>
          <cell r="T13">
            <v>0.28900008517472719</v>
          </cell>
          <cell r="V13" t="str">
            <v>&lt;- Links to "EBITDA" line; NOT "Operating EBITDA"</v>
          </cell>
        </row>
        <row r="14">
          <cell r="B14" t="str">
            <v>% Margin</v>
          </cell>
          <cell r="D14" t="e">
            <v>#DIV/0!</v>
          </cell>
          <cell r="E14" t="e">
            <v>#DIV/0!</v>
          </cell>
          <cell r="F14" t="e">
            <v>#DIV/0!</v>
          </cell>
          <cell r="G14">
            <v>5.3403281241501267E-2</v>
          </cell>
          <cell r="I14">
            <v>6.8248042146515947E-2</v>
          </cell>
          <cell r="K14">
            <v>6.8248042146515947E-2</v>
          </cell>
          <cell r="L14">
            <v>7.5927364004958448E-2</v>
          </cell>
          <cell r="M14">
            <v>9.5358737914629566E-2</v>
          </cell>
          <cell r="N14">
            <v>9.975415692704527E-2</v>
          </cell>
          <cell r="O14">
            <v>0.10482769761590495</v>
          </cell>
          <cell r="P14">
            <v>0.10482769761590492</v>
          </cell>
        </row>
        <row r="16">
          <cell r="B16" t="str">
            <v>EBIT</v>
          </cell>
          <cell r="D16">
            <v>0</v>
          </cell>
          <cell r="E16">
            <v>0</v>
          </cell>
          <cell r="F16">
            <v>0</v>
          </cell>
          <cell r="G16">
            <v>10.523000000000005</v>
          </cell>
          <cell r="I16">
            <v>12.061071096666653</v>
          </cell>
          <cell r="K16">
            <v>12.061071096666653</v>
          </cell>
          <cell r="L16">
            <v>17.940373119249998</v>
          </cell>
          <cell r="M16">
            <v>29.799108524410002</v>
          </cell>
          <cell r="N16">
            <v>37.84853362111869</v>
          </cell>
          <cell r="O16">
            <v>47.216473474597009</v>
          </cell>
          <cell r="P16">
            <v>51.988120822056707</v>
          </cell>
          <cell r="R16" t="str">
            <v>n/a</v>
          </cell>
          <cell r="T16">
            <v>0.33937950276789053</v>
          </cell>
        </row>
        <row r="17">
          <cell r="B17" t="str">
            <v>% Margin</v>
          </cell>
          <cell r="D17" t="e">
            <v>#DIV/0!</v>
          </cell>
          <cell r="E17" t="e">
            <v>#DIV/0!</v>
          </cell>
          <cell r="F17" t="e">
            <v>#DIV/0!</v>
          </cell>
          <cell r="G17">
            <v>4.1784722172973299E-2</v>
          </cell>
          <cell r="I17">
            <v>5.1291208902625944E-2</v>
          </cell>
          <cell r="K17">
            <v>5.1291208902625944E-2</v>
          </cell>
          <cell r="L17">
            <v>6.097325380104468E-2</v>
          </cell>
          <cell r="M17">
            <v>8.2847791156044265E-2</v>
          </cell>
          <cell r="N17">
            <v>8.8944145774242686E-2</v>
          </cell>
          <cell r="O17">
            <v>9.5337642806311046E-2</v>
          </cell>
          <cell r="P17">
            <v>9.542942283348313E-2</v>
          </cell>
        </row>
        <row r="19">
          <cell r="B19" t="str">
            <v>Depreciation &amp; Amortization</v>
          </cell>
          <cell r="D19">
            <v>0</v>
          </cell>
          <cell r="E19">
            <v>0</v>
          </cell>
          <cell r="F19">
            <v>0</v>
          </cell>
          <cell r="G19">
            <v>2.9260000000000002</v>
          </cell>
          <cell r="I19">
            <v>3.9873805999999998</v>
          </cell>
          <cell r="K19">
            <v>3.9873805999999998</v>
          </cell>
          <cell r="L19">
            <v>4.4000000000000004</v>
          </cell>
          <cell r="M19">
            <v>4.5</v>
          </cell>
          <cell r="N19">
            <v>4.5999999999999996</v>
          </cell>
          <cell r="O19">
            <v>4.7</v>
          </cell>
          <cell r="P19">
            <v>5.12</v>
          </cell>
        </row>
        <row r="20">
          <cell r="B20" t="str">
            <v>% of Revenue</v>
          </cell>
          <cell r="D20" t="e">
            <v>#DIV/0!</v>
          </cell>
          <cell r="E20" t="e">
            <v>#DIV/0!</v>
          </cell>
          <cell r="F20" t="e">
            <v>#DIV/0!</v>
          </cell>
          <cell r="G20">
            <v>1.1618559068527969E-2</v>
          </cell>
          <cell r="I20">
            <v>1.6956833243890003E-2</v>
          </cell>
          <cell r="K20">
            <v>2.5843916058715569E-2</v>
          </cell>
          <cell r="L20">
            <v>2.2825646799475512E-2</v>
          </cell>
          <cell r="M20">
            <v>1.9189765458422176E-2</v>
          </cell>
          <cell r="N20">
            <v>1.7057569296375266E-2</v>
          </cell>
          <cell r="O20">
            <v>1.5183821153970408E-2</v>
          </cell>
          <cell r="P20">
            <v>1.5036975688264696E-2</v>
          </cell>
        </row>
        <row r="22">
          <cell r="B22" t="str">
            <v>Capital Expenditures</v>
          </cell>
          <cell r="D22">
            <v>0</v>
          </cell>
          <cell r="E22">
            <v>0</v>
          </cell>
          <cell r="F22">
            <v>0</v>
          </cell>
          <cell r="G22">
            <v>3.86</v>
          </cell>
          <cell r="I22">
            <v>3.25</v>
          </cell>
          <cell r="K22">
            <v>3.25</v>
          </cell>
          <cell r="L22">
            <v>1.5</v>
          </cell>
          <cell r="M22">
            <v>1.8247548322080707</v>
          </cell>
          <cell r="N22">
            <v>2.0984680570392813</v>
          </cell>
          <cell r="O22">
            <v>2.4086763785146532</v>
          </cell>
          <cell r="P22">
            <v>2.6495440163661188</v>
          </cell>
        </row>
        <row r="23">
          <cell r="B23" t="str">
            <v>% of Revenue</v>
          </cell>
          <cell r="D23" t="e">
            <v>#DIV/0!</v>
          </cell>
          <cell r="E23" t="e">
            <v>#DIV/0!</v>
          </cell>
          <cell r="F23" t="e">
            <v>#DIV/0!</v>
          </cell>
          <cell r="G23">
            <v>1.5327285715829787E-2</v>
          </cell>
          <cell r="I23">
            <v>1.3821030288064929E-2</v>
          </cell>
          <cell r="K23">
            <v>2.1064637569542674E-2</v>
          </cell>
          <cell r="L23">
            <v>7.781470499821197E-3</v>
          </cell>
          <cell r="M23">
            <v>7.781470499821197E-3</v>
          </cell>
          <cell r="N23">
            <v>7.781470499821197E-3</v>
          </cell>
          <cell r="O23">
            <v>7.7814704998211961E-3</v>
          </cell>
          <cell r="P23">
            <v>7.781470499821197E-3</v>
          </cell>
        </row>
        <row r="25">
          <cell r="B25" t="str">
            <v>Earnings per Share</v>
          </cell>
          <cell r="D25">
            <v>0</v>
          </cell>
          <cell r="E25" t="str">
            <v>n/a</v>
          </cell>
          <cell r="F25" t="str">
            <v>n/a</v>
          </cell>
          <cell r="G25">
            <v>0.35009298618491008</v>
          </cell>
          <cell r="I25">
            <v>0.46365763898924661</v>
          </cell>
          <cell r="K25">
            <v>0.46365763898924661</v>
          </cell>
          <cell r="L25">
            <v>0.70177743726174657</v>
          </cell>
          <cell r="M25">
            <v>1.202415707327245</v>
          </cell>
          <cell r="N25">
            <v>1.5152079996809127</v>
          </cell>
          <cell r="O25">
            <v>1.8673410227997751</v>
          </cell>
          <cell r="P25">
            <v>2.0626716163233452</v>
          </cell>
          <cell r="R25" t="str">
            <v>n/a</v>
          </cell>
        </row>
        <row r="28">
          <cell r="B28" t="str">
            <v>Source: Company Management for 2008 - 2013 and Wachovia estimates for 2014</v>
          </cell>
        </row>
        <row r="29">
          <cell r="B29" t="str">
            <v>1 Excludes depreciation and amortization expense</v>
          </cell>
        </row>
        <row r="30">
          <cell r="B30" t="str">
            <v>2 Includes stock based compensation expense</v>
          </cell>
        </row>
        <row r="31">
          <cell r="B31" t="str">
            <v>3 Pro forma for acquisitions of Kiddopotamus and Basic Comfort as of January 1, 2008</v>
          </cell>
        </row>
        <row r="34">
          <cell r="A34" t="str">
            <v>x</v>
          </cell>
        </row>
        <row r="35">
          <cell r="B35" t="str">
            <v>Summary Financials - Rise</v>
          </cell>
        </row>
        <row r="37">
          <cell r="B37" t="str">
            <v>($ in Millions, except per share data)</v>
          </cell>
          <cell r="D37" t="str">
            <v>For the Years Ended December 31,</v>
          </cell>
          <cell r="I37" t="str">
            <v>LTM</v>
          </cell>
          <cell r="K37" t="str">
            <v>For the Years Ended December 31,</v>
          </cell>
          <cell r="T37" t="str">
            <v>CAGR</v>
          </cell>
        </row>
        <row r="38">
          <cell r="D38">
            <v>2005</v>
          </cell>
          <cell r="E38">
            <v>2006</v>
          </cell>
          <cell r="F38">
            <v>2007</v>
          </cell>
          <cell r="G38" t="str">
            <v>2008 ³</v>
          </cell>
          <cell r="I38">
            <v>40178</v>
          </cell>
          <cell r="K38">
            <v>2009</v>
          </cell>
          <cell r="L38">
            <v>2010</v>
          </cell>
          <cell r="M38">
            <v>2011</v>
          </cell>
          <cell r="N38">
            <v>2012</v>
          </cell>
          <cell r="O38">
            <v>2013</v>
          </cell>
          <cell r="P38">
            <v>2014</v>
          </cell>
          <cell r="R38" t="str">
            <v>'05A - ' ³A</v>
          </cell>
          <cell r="T38" t="str">
            <v>'09E - '14P</v>
          </cell>
        </row>
        <row r="40">
          <cell r="B40" t="str">
            <v>Revenue</v>
          </cell>
          <cell r="D40">
            <v>0</v>
          </cell>
          <cell r="E40">
            <v>0</v>
          </cell>
          <cell r="F40">
            <v>0</v>
          </cell>
          <cell r="G40">
            <v>251.838458</v>
          </cell>
          <cell r="I40">
            <v>235.14889500000001</v>
          </cell>
          <cell r="K40">
            <v>235.14889500000001</v>
          </cell>
          <cell r="L40">
            <v>294.23348765000003</v>
          </cell>
          <cell r="M40">
            <v>359.68500920299999</v>
          </cell>
          <cell r="N40">
            <v>425.53147586785008</v>
          </cell>
          <cell r="O40">
            <v>495.25530613886156</v>
          </cell>
          <cell r="P40">
            <v>544.78083675274775</v>
          </cell>
          <cell r="R40" t="str">
            <v>n/a</v>
          </cell>
          <cell r="T40">
            <v>0.18297557015565102</v>
          </cell>
        </row>
        <row r="41">
          <cell r="B41" t="str">
            <v>% Growth</v>
          </cell>
          <cell r="D41" t="str">
            <v>n/a</v>
          </cell>
          <cell r="E41" t="str">
            <v>n/a</v>
          </cell>
          <cell r="F41" t="str">
            <v>n/a</v>
          </cell>
          <cell r="G41" t="str">
            <v>n/a</v>
          </cell>
          <cell r="I41" t="str">
            <v>n/a</v>
          </cell>
          <cell r="K41">
            <v>-6.6270906884285274E-2</v>
          </cell>
          <cell r="L41">
            <v>0.25126459833034742</v>
          </cell>
          <cell r="M41">
            <v>0.22244756052668135</v>
          </cell>
          <cell r="N41">
            <v>0.1830670308188671</v>
          </cell>
          <cell r="O41">
            <v>0.16385117018385831</v>
          </cell>
          <cell r="P41">
            <v>0.10000000000000009</v>
          </cell>
        </row>
        <row r="43">
          <cell r="B43" t="str">
            <v>Gross Profit 1</v>
          </cell>
          <cell r="D43">
            <v>0</v>
          </cell>
          <cell r="E43">
            <v>0</v>
          </cell>
          <cell r="F43">
            <v>0</v>
          </cell>
          <cell r="G43">
            <v>83.630331000000012</v>
          </cell>
          <cell r="I43">
            <v>81.653146927656394</v>
          </cell>
          <cell r="K43">
            <v>81.653146927656394</v>
          </cell>
          <cell r="L43">
            <v>101.0239399607286</v>
          </cell>
          <cell r="M43">
            <v>121.49563545756655</v>
          </cell>
          <cell r="N43">
            <v>141.69732785155497</v>
          </cell>
          <cell r="O43">
            <v>164.08460428501229</v>
          </cell>
          <cell r="P43">
            <v>180.49306471351355</v>
          </cell>
          <cell r="R43" t="str">
            <v>n/a</v>
          </cell>
          <cell r="T43">
            <v>0.17191879218485751</v>
          </cell>
        </row>
        <row r="44">
          <cell r="B44" t="str">
            <v>% Margin</v>
          </cell>
          <cell r="D44" t="e">
            <v>#DIV/0!</v>
          </cell>
          <cell r="E44" t="e">
            <v>#DIV/0!</v>
          </cell>
          <cell r="F44" t="e">
            <v>#DIV/0!</v>
          </cell>
          <cell r="G44">
            <v>0.33207926884622208</v>
          </cell>
          <cell r="I44">
            <v>0.34724018978552457</v>
          </cell>
          <cell r="K44">
            <v>0.34724018978552457</v>
          </cell>
          <cell r="L44">
            <v>0.34334616622870523</v>
          </cell>
          <cell r="M44">
            <v>0.33778342813557882</v>
          </cell>
          <cell r="N44">
            <v>0.3329890639994853</v>
          </cell>
          <cell r="O44">
            <v>0.33131316767559404</v>
          </cell>
          <cell r="P44">
            <v>0.33131316767559404</v>
          </cell>
        </row>
        <row r="46">
          <cell r="B46" t="str">
            <v>EBITDA 2</v>
          </cell>
          <cell r="D46">
            <v>0</v>
          </cell>
          <cell r="E46">
            <v>0</v>
          </cell>
          <cell r="F46">
            <v>0</v>
          </cell>
          <cell r="G46">
            <v>31.842331000000005</v>
          </cell>
          <cell r="I46">
            <v>33.36814692765639</v>
          </cell>
          <cell r="K46">
            <v>33.36814692765639</v>
          </cell>
          <cell r="L46">
            <v>46.026650152865876</v>
          </cell>
          <cell r="M46">
            <v>60.470255172852113</v>
          </cell>
          <cell r="N46">
            <v>73.824496429871076</v>
          </cell>
          <cell r="O46">
            <v>88.867435306921138</v>
          </cell>
          <cell r="P46">
            <v>98.202311425402868</v>
          </cell>
          <cell r="R46" t="str">
            <v>n/a</v>
          </cell>
          <cell r="T46">
            <v>0.24096040324370427</v>
          </cell>
          <cell r="V46" t="str">
            <v>&lt;- Links to "EBITDA" line; NOT "Operating EBITDA"</v>
          </cell>
        </row>
        <row r="47">
          <cell r="B47" t="str">
            <v>% Margin</v>
          </cell>
          <cell r="D47" t="e">
            <v>#DIV/0!</v>
          </cell>
          <cell r="E47" t="e">
            <v>#DIV/0!</v>
          </cell>
          <cell r="F47" t="e">
            <v>#DIV/0!</v>
          </cell>
          <cell r="G47">
            <v>0.12643950909197516</v>
          </cell>
          <cell r="I47">
            <v>0.14190220595191991</v>
          </cell>
          <cell r="K47">
            <v>0.14190220595191991</v>
          </cell>
          <cell r="L47">
            <v>0.15642899970521379</v>
          </cell>
          <cell r="M47">
            <v>0.16812003176569348</v>
          </cell>
          <cell r="N47">
            <v>0.17348774559933486</v>
          </cell>
          <cell r="O47">
            <v>0.1794376237980258</v>
          </cell>
          <cell r="P47">
            <v>0.18026021621970637</v>
          </cell>
        </row>
        <row r="49">
          <cell r="B49" t="str">
            <v>EBIT</v>
          </cell>
          <cell r="D49">
            <v>0</v>
          </cell>
          <cell r="E49">
            <v>0</v>
          </cell>
          <cell r="F49">
            <v>0</v>
          </cell>
          <cell r="G49">
            <v>30.878331000000003</v>
          </cell>
          <cell r="I49">
            <v>30.658146927656389</v>
          </cell>
          <cell r="K49">
            <v>30.658146927656389</v>
          </cell>
          <cell r="L49">
            <v>43.316650152865876</v>
          </cell>
          <cell r="M49">
            <v>57.760255172852112</v>
          </cell>
          <cell r="N49">
            <v>71.114496429871082</v>
          </cell>
          <cell r="O49">
            <v>86.157435306921144</v>
          </cell>
          <cell r="P49">
            <v>95.492311425402875</v>
          </cell>
          <cell r="R49" t="str">
            <v>n/a</v>
          </cell>
          <cell r="T49">
            <v>0.25511783509364938</v>
          </cell>
        </row>
        <row r="50">
          <cell r="B50" t="str">
            <v>% Margin</v>
          </cell>
          <cell r="D50" t="e">
            <v>#DIV/0!</v>
          </cell>
          <cell r="E50" t="e">
            <v>#DIV/0!</v>
          </cell>
          <cell r="F50" t="e">
            <v>#DIV/0!</v>
          </cell>
          <cell r="G50">
            <v>0.12261165846242596</v>
          </cell>
          <cell r="I50">
            <v>0.13037759300402577</v>
          </cell>
          <cell r="K50">
            <v>0.13037759300402577</v>
          </cell>
          <cell r="L50">
            <v>0.14721862728416688</v>
          </cell>
          <cell r="M50">
            <v>0.16058566160663434</v>
          </cell>
          <cell r="N50">
            <v>0.16711923902887946</v>
          </cell>
          <cell r="O50">
            <v>0.17396569857802593</v>
          </cell>
          <cell r="P50">
            <v>0.17528573874697922</v>
          </cell>
        </row>
        <row r="52">
          <cell r="B52" t="str">
            <v>Depreciation &amp; Amortization</v>
          </cell>
          <cell r="D52">
            <v>0</v>
          </cell>
          <cell r="E52">
            <v>0</v>
          </cell>
          <cell r="F52">
            <v>0</v>
          </cell>
          <cell r="G52">
            <v>0.9640000000000013</v>
          </cell>
          <cell r="I52">
            <v>2.71</v>
          </cell>
          <cell r="K52">
            <v>2.71</v>
          </cell>
          <cell r="L52">
            <v>2.71</v>
          </cell>
          <cell r="M52">
            <v>2.71</v>
          </cell>
          <cell r="N52">
            <v>2.71</v>
          </cell>
          <cell r="O52">
            <v>2.71</v>
          </cell>
          <cell r="P52">
            <v>2.71</v>
          </cell>
        </row>
        <row r="53">
          <cell r="B53" t="str">
            <v>% of Revenue</v>
          </cell>
          <cell r="D53" t="e">
            <v>#DIV/0!</v>
          </cell>
          <cell r="E53" t="e">
            <v>#DIV/0!</v>
          </cell>
          <cell r="F53" t="e">
            <v>#DIV/0!</v>
          </cell>
          <cell r="G53">
            <v>3.827850629549206E-3</v>
          </cell>
          <cell r="I53">
            <v>1.1524612947894142E-2</v>
          </cell>
          <cell r="K53">
            <v>1.1524612947894142E-2</v>
          </cell>
          <cell r="L53">
            <v>9.2103724210468862E-3</v>
          </cell>
          <cell r="M53">
            <v>7.5343701590591533E-3</v>
          </cell>
          <cell r="N53">
            <v>6.3685065704554315E-3</v>
          </cell>
          <cell r="O53">
            <v>5.4719252199998845E-3</v>
          </cell>
          <cell r="P53">
            <v>4.974477472727167E-3</v>
          </cell>
        </row>
        <row r="55">
          <cell r="B55" t="str">
            <v>Capital Expenditures</v>
          </cell>
          <cell r="D55">
            <v>0</v>
          </cell>
          <cell r="E55">
            <v>0</v>
          </cell>
          <cell r="F55">
            <v>0</v>
          </cell>
          <cell r="G55">
            <v>1.2830273885998911</v>
          </cell>
          <cell r="I55">
            <v>1.198</v>
          </cell>
          <cell r="K55">
            <v>1.198</v>
          </cell>
          <cell r="L55">
            <v>1.4990149887997561</v>
          </cell>
          <cell r="M55">
            <v>1.8324672162511926</v>
          </cell>
          <cell r="N55">
            <v>2.1679315486032129</v>
          </cell>
          <cell r="O55">
            <v>2.5231496697203535</v>
          </cell>
          <cell r="P55">
            <v>2.7754646366923894</v>
          </cell>
        </row>
        <row r="56">
          <cell r="B56" t="str">
            <v>% of Revenue</v>
          </cell>
          <cell r="D56" t="e">
            <v>#DIV/0!</v>
          </cell>
          <cell r="E56" t="e">
            <v>#DIV/0!</v>
          </cell>
          <cell r="F56" t="e">
            <v>#DIV/0!</v>
          </cell>
          <cell r="G56">
            <v>5.0946443954159341E-3</v>
          </cell>
          <cell r="I56">
            <v>5.0946443954159341E-3</v>
          </cell>
          <cell r="K56">
            <v>5.0946443954159341E-3</v>
          </cell>
          <cell r="L56">
            <v>5.0946443954159341E-3</v>
          </cell>
          <cell r="M56">
            <v>5.0946443954159341E-3</v>
          </cell>
          <cell r="N56">
            <v>5.0946443954159332E-3</v>
          </cell>
          <cell r="O56">
            <v>5.0946443954159341E-3</v>
          </cell>
          <cell r="P56">
            <v>5.0946443954159341E-3</v>
          </cell>
        </row>
        <row r="58">
          <cell r="B58" t="str">
            <v>Earnings per Share</v>
          </cell>
          <cell r="D58">
            <v>0</v>
          </cell>
          <cell r="E58" t="str">
            <v>n/a</v>
          </cell>
          <cell r="F58" t="str">
            <v>n/a</v>
          </cell>
          <cell r="G58" t="str">
            <v>n/a</v>
          </cell>
          <cell r="I58" t="str">
            <v>n/a</v>
          </cell>
          <cell r="K58">
            <v>0.72073220251294612</v>
          </cell>
          <cell r="L58">
            <v>1.1051354068289438</v>
          </cell>
          <cell r="M58">
            <v>1.5420375353221802</v>
          </cell>
          <cell r="N58">
            <v>1.9715784831955867</v>
          </cell>
          <cell r="O58">
            <v>2.4642819694788241</v>
          </cell>
          <cell r="P58">
            <v>2.7096929489743458</v>
          </cell>
          <cell r="R58" t="str">
            <v>n/a</v>
          </cell>
        </row>
        <row r="61">
          <cell r="B61" t="str">
            <v>Source: Company Management for 2008 - 2013 and Wachovia estimates for 2014</v>
          </cell>
        </row>
        <row r="62">
          <cell r="B62" t="str">
            <v>1 Excludes depreciation and amortization expense</v>
          </cell>
        </row>
        <row r="63">
          <cell r="B63" t="str">
            <v>2 Includes stock based compensation expense; Assumes corporate overhead expense of $6.2 million and $5.7 million in 2008 and 2009, respectively and growth of 3% thereafter</v>
          </cell>
        </row>
        <row r="64">
          <cell r="B64" t="str">
            <v>3 Pro forma for acquisitions of CoCaLo and LaJobi as of January 1, 2008</v>
          </cell>
        </row>
        <row r="66">
          <cell r="A66" t="str">
            <v>x</v>
          </cell>
        </row>
        <row r="67">
          <cell r="B67" t="str">
            <v>Summary Financials - ProForma Combined</v>
          </cell>
        </row>
        <row r="69">
          <cell r="B69" t="str">
            <v>($ in Millions, except per share data)</v>
          </cell>
          <cell r="D69" t="str">
            <v>For the Years Ended December 31,</v>
          </cell>
          <cell r="I69" t="str">
            <v>LTM</v>
          </cell>
          <cell r="K69" t="str">
            <v>For the Years Ended December 31,</v>
          </cell>
          <cell r="T69" t="str">
            <v>CAGR</v>
          </cell>
        </row>
        <row r="70">
          <cell r="D70">
            <v>2005</v>
          </cell>
          <cell r="E70">
            <v>2006</v>
          </cell>
          <cell r="F70">
            <v>2007</v>
          </cell>
          <cell r="G70" t="str">
            <v>2008 ³</v>
          </cell>
          <cell r="I70">
            <v>40178</v>
          </cell>
          <cell r="K70">
            <v>2009</v>
          </cell>
          <cell r="L70">
            <v>2010</v>
          </cell>
          <cell r="M70">
            <v>2011</v>
          </cell>
          <cell r="N70">
            <v>2012</v>
          </cell>
          <cell r="O70">
            <v>2013</v>
          </cell>
          <cell r="P70">
            <v>2014</v>
          </cell>
          <cell r="R70" t="str">
            <v>'05A - ' ³A</v>
          </cell>
          <cell r="T70" t="str">
            <v>'09E - '14P</v>
          </cell>
        </row>
        <row r="72">
          <cell r="B72" t="str">
            <v>Revenue</v>
          </cell>
          <cell r="D72">
            <v>0</v>
          </cell>
          <cell r="E72">
            <v>0</v>
          </cell>
          <cell r="F72">
            <v>0</v>
          </cell>
          <cell r="G72">
            <v>390.136458</v>
          </cell>
          <cell r="I72">
            <v>389.43590749999998</v>
          </cell>
          <cell r="K72">
            <v>389.43590749999998</v>
          </cell>
          <cell r="L72">
            <v>486.99910952499999</v>
          </cell>
          <cell r="M72">
            <v>594.18500920299994</v>
          </cell>
          <cell r="N72">
            <v>695.20647586784992</v>
          </cell>
          <cell r="O72">
            <v>804.79530613886152</v>
          </cell>
          <cell r="P72">
            <v>885.27483675274777</v>
          </cell>
          <cell r="R72" t="str">
            <v>n/a</v>
          </cell>
          <cell r="T72">
            <v>0.17849684840419577</v>
          </cell>
        </row>
        <row r="73">
          <cell r="B73" t="str">
            <v>% Growth</v>
          </cell>
          <cell r="D73" t="str">
            <v>n/a</v>
          </cell>
          <cell r="E73" t="str">
            <v>n/a</v>
          </cell>
          <cell r="F73" t="str">
            <v>n/a</v>
          </cell>
          <cell r="G73" t="str">
            <v>n/a</v>
          </cell>
          <cell r="I73" t="str">
            <v>n/a</v>
          </cell>
          <cell r="K73">
            <v>-1.795655047445055E-3</v>
          </cell>
          <cell r="L73">
            <v>0.25052441273664527</v>
          </cell>
          <cell r="M73">
            <v>0.22009465229319392</v>
          </cell>
          <cell r="N73">
            <v>0.17001685518851017</v>
          </cell>
          <cell r="O73">
            <v>0.15763493879168511</v>
          </cell>
          <cell r="P73">
            <v>0.10000000000000009</v>
          </cell>
        </row>
        <row r="75">
          <cell r="B75" t="str">
            <v>Gross Profit 1</v>
          </cell>
          <cell r="D75">
            <v>0</v>
          </cell>
          <cell r="E75">
            <v>0</v>
          </cell>
          <cell r="F75">
            <v>0</v>
          </cell>
          <cell r="G75">
            <v>132.58333099999999</v>
          </cell>
          <cell r="I75">
            <v>136.80049942765635</v>
          </cell>
          <cell r="K75">
            <v>136.80049942765632</v>
          </cell>
          <cell r="L75">
            <v>168.49190761697855</v>
          </cell>
          <cell r="M75">
            <v>205.3293854575665</v>
          </cell>
          <cell r="N75">
            <v>238.78032785155489</v>
          </cell>
          <cell r="O75">
            <v>276.29285428501225</v>
          </cell>
          <cell r="P75">
            <v>303.9221397135135</v>
          </cell>
          <cell r="R75" t="str">
            <v>n/a</v>
          </cell>
          <cell r="T75">
            <v>0.17309971977510896</v>
          </cell>
        </row>
        <row r="76">
          <cell r="B76" t="str">
            <v>% Margin</v>
          </cell>
          <cell r="D76" t="e">
            <v>#DIV/0!</v>
          </cell>
          <cell r="E76" t="e">
            <v>#DIV/0!</v>
          </cell>
          <cell r="F76" t="e">
            <v>#DIV/0!</v>
          </cell>
          <cell r="G76">
            <v>0.5264618122780913</v>
          </cell>
          <cell r="I76">
            <v>0.58176118338832228</v>
          </cell>
          <cell r="K76">
            <v>0.58176118338832217</v>
          </cell>
          <cell r="L76">
            <v>0.57264694431180774</v>
          </cell>
          <cell r="M76">
            <v>0.57085889098503451</v>
          </cell>
          <cell r="N76">
            <v>0.56113434937938356</v>
          </cell>
          <cell r="O76">
            <v>0.55787964482210761</v>
          </cell>
          <cell r="P76">
            <v>0.55787964482210761</v>
          </cell>
        </row>
        <row r="78">
          <cell r="B78" t="str">
            <v>EBITDA 2</v>
          </cell>
          <cell r="D78">
            <v>0</v>
          </cell>
          <cell r="E78">
            <v>0</v>
          </cell>
          <cell r="F78">
            <v>0</v>
          </cell>
          <cell r="G78">
            <v>45.291330999999985</v>
          </cell>
          <cell r="I78">
            <v>49.416598624323001</v>
          </cell>
          <cell r="K78">
            <v>49.416598624322972</v>
          </cell>
          <cell r="L78">
            <v>74.367023272115844</v>
          </cell>
          <cell r="M78">
            <v>106.76936369726207</v>
          </cell>
          <cell r="N78">
            <v>128.27303005098969</v>
          </cell>
          <cell r="O78">
            <v>152.78390878151814</v>
          </cell>
          <cell r="P78">
            <v>167.31043224745954</v>
          </cell>
          <cell r="R78" t="str">
            <v>n/a</v>
          </cell>
          <cell r="T78">
            <v>0.27623318878340664</v>
          </cell>
          <cell r="V78" t="str">
            <v>&lt;- Links to "EBITDA" line; NOT "Operating EBITDA"</v>
          </cell>
        </row>
        <row r="79">
          <cell r="B79" t="str">
            <v>% Margin</v>
          </cell>
          <cell r="D79" t="e">
            <v>#DIV/0!</v>
          </cell>
          <cell r="E79" t="e">
            <v>#DIV/0!</v>
          </cell>
          <cell r="F79" t="e">
            <v>#DIV/0!</v>
          </cell>
          <cell r="G79">
            <v>0.17984279033347633</v>
          </cell>
          <cell r="I79">
            <v>0.21015024809843566</v>
          </cell>
          <cell r="K79">
            <v>0.21015024809843555</v>
          </cell>
          <cell r="L79">
            <v>0.25274833217005455</v>
          </cell>
          <cell r="M79">
            <v>0.29684129436988377</v>
          </cell>
          <cell r="N79">
            <v>0.30144193162064753</v>
          </cell>
          <cell r="O79">
            <v>0.30849524858736194</v>
          </cell>
          <cell r="P79">
            <v>0.30711512035691235</v>
          </cell>
        </row>
        <row r="81">
          <cell r="B81" t="str">
            <v>EBIT</v>
          </cell>
          <cell r="D81">
            <v>0</v>
          </cell>
          <cell r="E81">
            <v>0</v>
          </cell>
          <cell r="F81">
            <v>0</v>
          </cell>
          <cell r="G81">
            <v>41.401330999999985</v>
          </cell>
          <cell r="I81">
            <v>42.719218024322998</v>
          </cell>
          <cell r="K81">
            <v>42.71921802432297</v>
          </cell>
          <cell r="L81">
            <v>67.257023272115845</v>
          </cell>
          <cell r="M81">
            <v>99.559363697262071</v>
          </cell>
          <cell r="N81">
            <v>120.96303005098969</v>
          </cell>
          <cell r="O81">
            <v>145.37390878151814</v>
          </cell>
          <cell r="P81">
            <v>159.48043224745953</v>
          </cell>
          <cell r="R81" t="str">
            <v>n/a</v>
          </cell>
          <cell r="T81">
            <v>0.3014180382215379</v>
          </cell>
        </row>
        <row r="82">
          <cell r="B82" t="str">
            <v>% Margin</v>
          </cell>
          <cell r="D82" t="e">
            <v>#DIV/0!</v>
          </cell>
          <cell r="E82" t="e">
            <v>#DIV/0!</v>
          </cell>
          <cell r="F82" t="e">
            <v>#DIV/0!</v>
          </cell>
          <cell r="G82">
            <v>0.16439638063539916</v>
          </cell>
          <cell r="I82">
            <v>0.18166880190665152</v>
          </cell>
          <cell r="K82">
            <v>0.18166880190665138</v>
          </cell>
          <cell r="L82">
            <v>0.22858384954509389</v>
          </cell>
          <cell r="M82">
            <v>0.27679597745223933</v>
          </cell>
          <cell r="N82">
            <v>0.28426341389738952</v>
          </cell>
          <cell r="O82">
            <v>0.29353326855776818</v>
          </cell>
          <cell r="P82">
            <v>0.29274236810176335</v>
          </cell>
        </row>
        <row r="84">
          <cell r="B84" t="str">
            <v>Depreciation &amp; Amortization</v>
          </cell>
          <cell r="D84">
            <v>0</v>
          </cell>
          <cell r="E84">
            <v>0</v>
          </cell>
          <cell r="F84">
            <v>0</v>
          </cell>
          <cell r="G84">
            <v>3.8900000000000015</v>
          </cell>
          <cell r="I84">
            <v>6.6973806000000007</v>
          </cell>
          <cell r="K84">
            <v>6.6973806000000007</v>
          </cell>
          <cell r="L84">
            <v>7.1099999999999994</v>
          </cell>
          <cell r="M84">
            <v>7.21</v>
          </cell>
          <cell r="N84">
            <v>7.31</v>
          </cell>
          <cell r="O84">
            <v>7.41</v>
          </cell>
          <cell r="P84">
            <v>7.83</v>
          </cell>
        </row>
        <row r="85">
          <cell r="B85" t="str">
            <v>% of Revenue</v>
          </cell>
          <cell r="D85" t="e">
            <v>#DIV/0!</v>
          </cell>
          <cell r="E85" t="e">
            <v>#DIV/0!</v>
          </cell>
          <cell r="F85" t="e">
            <v>#DIV/0!</v>
          </cell>
          <cell r="G85">
            <v>1.5446409698077175E-2</v>
          </cell>
          <cell r="I85">
            <v>1.7197645289038995E-2</v>
          </cell>
          <cell r="K85">
            <v>1.7197645289038995E-2</v>
          </cell>
          <cell r="L85">
            <v>1.4599616017644913E-2</v>
          </cell>
          <cell r="M85">
            <v>1.2134267758910668E-2</v>
          </cell>
          <cell r="N85">
            <v>1.0514861776675308E-2</v>
          </cell>
          <cell r="O85">
            <v>9.2073101613262386E-3</v>
          </cell>
          <cell r="P85">
            <v>8.8447109021205297E-3</v>
          </cell>
        </row>
        <row r="87">
          <cell r="B87" t="str">
            <v>Capital Expenditures</v>
          </cell>
          <cell r="D87">
            <v>0</v>
          </cell>
          <cell r="E87">
            <v>0</v>
          </cell>
          <cell r="F87">
            <v>0</v>
          </cell>
          <cell r="G87">
            <v>5.1430273885998909</v>
          </cell>
          <cell r="I87">
            <v>4.4480000000000004</v>
          </cell>
          <cell r="K87">
            <v>4.4480000000000004</v>
          </cell>
          <cell r="L87">
            <v>2.9990149887997561</v>
          </cell>
          <cell r="M87">
            <v>3.6572220484592632</v>
          </cell>
          <cell r="N87">
            <v>4.2663996056424942</v>
          </cell>
          <cell r="O87">
            <v>4.9318260482350063</v>
          </cell>
          <cell r="P87">
            <v>5.4250086530585087</v>
          </cell>
        </row>
        <row r="88">
          <cell r="B88" t="str">
            <v>% of Revenue</v>
          </cell>
          <cell r="D88" t="e">
            <v>#DIV/0!</v>
          </cell>
          <cell r="E88" t="e">
            <v>#DIV/0!</v>
          </cell>
          <cell r="F88" t="e">
            <v>#DIV/0!</v>
          </cell>
          <cell r="G88">
            <v>2.0421930111245722E-2</v>
          </cell>
          <cell r="I88">
            <v>1.1421648374835596E-2</v>
          </cell>
          <cell r="K88">
            <v>1.1421648374835596E-2</v>
          </cell>
          <cell r="L88">
            <v>6.1581529209054995E-3</v>
          </cell>
          <cell r="M88">
            <v>6.1550224118996476E-3</v>
          </cell>
          <cell r="N88">
            <v>6.1368812773451254E-3</v>
          </cell>
          <cell r="O88">
            <v>6.128050214279028E-3</v>
          </cell>
          <cell r="P88">
            <v>6.1280502142790289E-3</v>
          </cell>
        </row>
        <row r="90">
          <cell r="B90" t="str">
            <v>Earnings per Share</v>
          </cell>
          <cell r="D90" t="str">
            <v>n/a</v>
          </cell>
          <cell r="E90" t="str">
            <v>n/a</v>
          </cell>
          <cell r="F90" t="str">
            <v>n/a</v>
          </cell>
          <cell r="I90" t="str">
            <v>n/a</v>
          </cell>
          <cell r="K90">
            <v>0.51250188951344067</v>
          </cell>
          <cell r="L90">
            <v>0.7570714964299825</v>
          </cell>
          <cell r="M90">
            <v>1.2749063692360909</v>
          </cell>
          <cell r="N90">
            <v>1.7076216249474765</v>
          </cell>
          <cell r="O90">
            <v>2.0995972211044056</v>
          </cell>
          <cell r="P90">
            <v>2.338142862372417</v>
          </cell>
          <cell r="R90" t="str">
            <v>n/a</v>
          </cell>
        </row>
        <row r="93">
          <cell r="B93" t="str">
            <v>Source: Company Management for 2008 - 2013 and Wachovia estimates for 2014</v>
          </cell>
        </row>
        <row r="94">
          <cell r="B94" t="str">
            <v>Note: Includes annual synergies of $0.0 million in 2009, $6.0 million in 2010, and $12.0 million 2011 and each year thereafter</v>
          </cell>
        </row>
        <row r="95">
          <cell r="B95" t="str">
            <v>1 Excludes depreciation and amortization expense</v>
          </cell>
        </row>
        <row r="96">
          <cell r="B96" t="str">
            <v>2 Includes stock based compensation expense</v>
          </cell>
        </row>
        <row r="99">
          <cell r="A99" t="str">
            <v>x</v>
          </cell>
        </row>
        <row r="101">
          <cell r="A101" t="str">
            <v>x</v>
          </cell>
        </row>
        <row r="102">
          <cell r="B102" t="str">
            <v>Summary Financials - Sunset</v>
          </cell>
        </row>
        <row r="104">
          <cell r="B104" t="str">
            <v>($ in Millions)</v>
          </cell>
          <cell r="D104" t="str">
            <v>For the Years Ended December 31,</v>
          </cell>
          <cell r="I104" t="str">
            <v>LTM</v>
          </cell>
          <cell r="K104" t="str">
            <v>For the Years Ended December 31,</v>
          </cell>
          <cell r="T104" t="str">
            <v>CAGR</v>
          </cell>
        </row>
        <row r="105">
          <cell r="D105">
            <v>2005</v>
          </cell>
          <cell r="E105">
            <v>2006</v>
          </cell>
          <cell r="F105">
            <v>2007</v>
          </cell>
          <cell r="G105">
            <v>2008</v>
          </cell>
          <cell r="I105">
            <v>40178</v>
          </cell>
          <cell r="K105">
            <v>2009</v>
          </cell>
          <cell r="L105">
            <v>2010</v>
          </cell>
          <cell r="M105">
            <v>2011</v>
          </cell>
          <cell r="N105">
            <v>2012</v>
          </cell>
          <cell r="O105">
            <v>2013</v>
          </cell>
          <cell r="P105">
            <v>2014</v>
          </cell>
          <cell r="R105" t="str">
            <v>'05A - ' ³A</v>
          </cell>
          <cell r="S105">
            <v>0</v>
          </cell>
          <cell r="T105" t="str">
            <v>'09E - '14P</v>
          </cell>
        </row>
        <row r="107">
          <cell r="B107" t="str">
            <v>Revenue</v>
          </cell>
          <cell r="D107">
            <v>0</v>
          </cell>
          <cell r="E107">
            <v>0</v>
          </cell>
          <cell r="F107">
            <v>0</v>
          </cell>
          <cell r="G107">
            <v>60.692999999999998</v>
          </cell>
          <cell r="I107">
            <v>35.536000000000001</v>
          </cell>
          <cell r="K107">
            <v>35.536000000000001</v>
          </cell>
          <cell r="L107">
            <v>47.023520000000005</v>
          </cell>
          <cell r="M107">
            <v>54.924696000000004</v>
          </cell>
          <cell r="N107">
            <v>61.920930800000008</v>
          </cell>
          <cell r="O107">
            <v>71.016977340000011</v>
          </cell>
          <cell r="P107">
            <v>78.118675074000024</v>
          </cell>
          <cell r="R107" t="str">
            <v>n/a</v>
          </cell>
          <cell r="T107">
            <v>0.17062357359272706</v>
          </cell>
        </row>
        <row r="108">
          <cell r="B108" t="str">
            <v>% Growth</v>
          </cell>
          <cell r="D108" t="str">
            <v>n/a</v>
          </cell>
          <cell r="E108" t="str">
            <v>n/a</v>
          </cell>
          <cell r="F108" t="str">
            <v>n/a</v>
          </cell>
          <cell r="G108" t="str">
            <v>n/a</v>
          </cell>
          <cell r="I108" t="str">
            <v>n/a</v>
          </cell>
          <cell r="K108">
            <v>-0.41449590562338323</v>
          </cell>
          <cell r="L108">
            <v>0.32326429536244938</v>
          </cell>
          <cell r="M108">
            <v>0.16802604313756175</v>
          </cell>
          <cell r="N108">
            <v>0.12737867133575032</v>
          </cell>
          <cell r="O108">
            <v>0.14689776820990552</v>
          </cell>
          <cell r="P108">
            <v>0.10000000000000009</v>
          </cell>
        </row>
        <row r="110">
          <cell r="B110" t="str">
            <v>Gross Profit 1</v>
          </cell>
          <cell r="D110">
            <v>0</v>
          </cell>
          <cell r="E110">
            <v>0</v>
          </cell>
          <cell r="F110">
            <v>0</v>
          </cell>
          <cell r="G110">
            <v>13.038999999999994</v>
          </cell>
          <cell r="I110">
            <v>10.706</v>
          </cell>
          <cell r="K110">
            <v>10.706</v>
          </cell>
          <cell r="L110">
            <v>14.608702578442148</v>
          </cell>
          <cell r="M110">
            <v>16.909498805968489</v>
          </cell>
          <cell r="N110">
            <v>19.30921434718956</v>
          </cell>
          <cell r="O110">
            <v>22.412238241821171</v>
          </cell>
          <cell r="P110">
            <v>24.653462066003293</v>
          </cell>
          <cell r="R110" t="str">
            <v>n/a</v>
          </cell>
          <cell r="T110">
            <v>0.18154464248730395</v>
          </cell>
        </row>
        <row r="111">
          <cell r="B111" t="str">
            <v>% Margin</v>
          </cell>
          <cell r="D111" t="e">
            <v>#DIV/0!</v>
          </cell>
          <cell r="E111" t="e">
            <v>#DIV/0!</v>
          </cell>
          <cell r="F111" t="e">
            <v>#DIV/0!</v>
          </cell>
          <cell r="G111">
            <v>0.21483531873527417</v>
          </cell>
          <cell r="I111">
            <v>0.30127194957226472</v>
          </cell>
          <cell r="K111">
            <v>0.30127194957226472</v>
          </cell>
          <cell r="L111">
            <v>0.31066799292018432</v>
          </cell>
          <cell r="M111">
            <v>0.30786695307277601</v>
          </cell>
          <cell r="N111">
            <v>0.31183662935489265</v>
          </cell>
          <cell r="O111">
            <v>0.31558986430132918</v>
          </cell>
          <cell r="P111">
            <v>0.31558986430132918</v>
          </cell>
        </row>
        <row r="113">
          <cell r="B113" t="str">
            <v>EBITDA 2</v>
          </cell>
          <cell r="D113">
            <v>0</v>
          </cell>
          <cell r="E113">
            <v>0</v>
          </cell>
          <cell r="F113">
            <v>0</v>
          </cell>
          <cell r="G113">
            <v>1.5569999999999933</v>
          </cell>
          <cell r="I113">
            <v>2.5769999999999982</v>
          </cell>
          <cell r="K113">
            <v>2.5769999999999982</v>
          </cell>
          <cell r="L113">
            <v>5.7143051623232832</v>
          </cell>
          <cell r="M113">
            <v>7.5308460257703818</v>
          </cell>
          <cell r="N113">
            <v>9.1084448573920795</v>
          </cell>
          <cell r="O113">
            <v>11.035269429198573</v>
          </cell>
          <cell r="P113">
            <v>12.138796372118433</v>
          </cell>
          <cell r="R113" t="str">
            <v>n/a</v>
          </cell>
          <cell r="T113">
            <v>0.36336531655097604</v>
          </cell>
          <cell r="V113" t="str">
            <v>&lt;- Links to "EBITDA" line; NOT "Operating EBITDA"</v>
          </cell>
        </row>
        <row r="114">
          <cell r="B114" t="str">
            <v>% Margin</v>
          </cell>
          <cell r="D114" t="e">
            <v>#DIV/0!</v>
          </cell>
          <cell r="E114" t="e">
            <v>#DIV/0!</v>
          </cell>
          <cell r="F114" t="e">
            <v>#DIV/0!</v>
          </cell>
          <cell r="G114">
            <v>2.5653699767683148E-2</v>
          </cell>
          <cell r="I114">
            <v>7.2518009905447947E-2</v>
          </cell>
          <cell r="K114" t="str">
            <v xml:space="preserve"> </v>
          </cell>
          <cell r="L114">
            <v>0.12152014911523601</v>
          </cell>
          <cell r="M114">
            <v>0.13711220223723006</v>
          </cell>
          <cell r="N114">
            <v>0.14709799642404728</v>
          </cell>
          <cell r="O114">
            <v>0.15538917372343591</v>
          </cell>
          <cell r="P114">
            <v>0.15538917372343591</v>
          </cell>
        </row>
        <row r="116">
          <cell r="B116" t="str">
            <v>EBIT</v>
          </cell>
          <cell r="D116">
            <v>0</v>
          </cell>
          <cell r="E116">
            <v>0</v>
          </cell>
          <cell r="F116">
            <v>0</v>
          </cell>
          <cell r="G116">
            <v>1.1899999999999928</v>
          </cell>
          <cell r="I116">
            <v>2.0169999999999981</v>
          </cell>
          <cell r="K116">
            <v>2.0169999999999981</v>
          </cell>
          <cell r="L116">
            <v>5.1543051623232827</v>
          </cell>
          <cell r="M116">
            <v>6.9708460257703813</v>
          </cell>
          <cell r="N116">
            <v>8.548444857392079</v>
          </cell>
          <cell r="O116">
            <v>10.475269429198573</v>
          </cell>
          <cell r="P116">
            <v>11.578796372118433</v>
          </cell>
          <cell r="R116" t="str">
            <v>n/a</v>
          </cell>
          <cell r="T116">
            <v>0.4183764231681093</v>
          </cell>
        </row>
        <row r="117">
          <cell r="B117" t="str">
            <v>% Margin</v>
          </cell>
          <cell r="D117" t="e">
            <v>#DIV/0!</v>
          </cell>
          <cell r="E117" t="e">
            <v>#DIV/0!</v>
          </cell>
          <cell r="F117" t="e">
            <v>#DIV/0!</v>
          </cell>
          <cell r="G117">
            <v>1.960687393933391E-2</v>
          </cell>
          <cell r="I117">
            <v>5.6759342638451095E-2</v>
          </cell>
          <cell r="K117">
            <v>5.6759342638451095E-2</v>
          </cell>
          <cell r="L117">
            <v>0.10961121503288741</v>
          </cell>
          <cell r="M117">
            <v>0.12691642436710765</v>
          </cell>
          <cell r="N117">
            <v>0.13805420472445609</v>
          </cell>
          <cell r="O117">
            <v>0.14750373532581232</v>
          </cell>
          <cell r="P117">
            <v>0.14822059336195992</v>
          </cell>
        </row>
        <row r="119">
          <cell r="B119" t="str">
            <v>Depreciation &amp; Amortization</v>
          </cell>
          <cell r="D119">
            <v>0</v>
          </cell>
          <cell r="E119">
            <v>0</v>
          </cell>
          <cell r="F119">
            <v>0</v>
          </cell>
          <cell r="G119">
            <v>0.36700000000000044</v>
          </cell>
          <cell r="I119">
            <v>0.56000000000000005</v>
          </cell>
          <cell r="K119">
            <v>0.56000000000000005</v>
          </cell>
          <cell r="L119">
            <v>0.56000000000000005</v>
          </cell>
          <cell r="M119">
            <v>0.56000000000000005</v>
          </cell>
          <cell r="N119">
            <v>0.56000000000000005</v>
          </cell>
          <cell r="O119">
            <v>0.56000000000000005</v>
          </cell>
          <cell r="P119">
            <v>0.56000000000000005</v>
          </cell>
        </row>
        <row r="120">
          <cell r="B120" t="str">
            <v>% of Revenue</v>
          </cell>
          <cell r="D120" t="e">
            <v>#DIV/0!</v>
          </cell>
          <cell r="E120" t="e">
            <v>#DIV/0!</v>
          </cell>
          <cell r="F120" t="e">
            <v>#DIV/0!</v>
          </cell>
          <cell r="G120">
            <v>6.0468258283492404E-3</v>
          </cell>
          <cell r="I120">
            <v>1.5758667266996849E-2</v>
          </cell>
          <cell r="K120">
            <v>1.5758667266996849E-2</v>
          </cell>
          <cell r="L120">
            <v>1.1908934082348577E-2</v>
          </cell>
          <cell r="M120">
            <v>1.0195777870122394E-2</v>
          </cell>
          <cell r="N120">
            <v>9.0437916995911825E-3</v>
          </cell>
          <cell r="O120">
            <v>7.8854383976235832E-3</v>
          </cell>
          <cell r="P120">
            <v>7.1685803614759845E-3</v>
          </cell>
        </row>
        <row r="122">
          <cell r="B122" t="str">
            <v>Capital Expenditures</v>
          </cell>
          <cell r="D122">
            <v>0</v>
          </cell>
          <cell r="E122">
            <v>0</v>
          </cell>
          <cell r="F122">
            <v>0</v>
          </cell>
          <cell r="G122">
            <v>0.30920925229097929</v>
          </cell>
          <cell r="I122">
            <v>0.18104328323550065</v>
          </cell>
          <cell r="K122">
            <v>0.18104328323550065</v>
          </cell>
          <cell r="L122">
            <v>0.23956811262072911</v>
          </cell>
          <cell r="M122">
            <v>0.27982179464632401</v>
          </cell>
          <cell r="N122">
            <v>0.31546512305915786</v>
          </cell>
          <cell r="O122">
            <v>0.36180624558461144</v>
          </cell>
          <cell r="P122">
            <v>0.39798687014307266</v>
          </cell>
        </row>
        <row r="123">
          <cell r="B123" t="str">
            <v>% of Revenue</v>
          </cell>
          <cell r="D123" t="e">
            <v>#DIV/0!</v>
          </cell>
          <cell r="E123" t="e">
            <v>#DIV/0!</v>
          </cell>
          <cell r="F123" t="e">
            <v>#DIV/0!</v>
          </cell>
          <cell r="G123">
            <v>5.0946443954159341E-3</v>
          </cell>
          <cell r="I123">
            <v>5.0946443954159341E-3</v>
          </cell>
          <cell r="K123">
            <v>5.0946443954159341E-3</v>
          </cell>
          <cell r="L123">
            <v>5.0946443954159341E-3</v>
          </cell>
          <cell r="M123">
            <v>5.0946443954159341E-3</v>
          </cell>
          <cell r="N123">
            <v>5.0946443954159332E-3</v>
          </cell>
          <cell r="O123">
            <v>5.0946443954159341E-3</v>
          </cell>
          <cell r="P123">
            <v>5.0946443954159341E-3</v>
          </cell>
        </row>
        <row r="125">
          <cell r="B125" t="str">
            <v>Earnings per Share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 t="str">
            <v>n/a</v>
          </cell>
          <cell r="T125" t="str">
            <v>n/a</v>
          </cell>
        </row>
        <row r="128">
          <cell r="B128" t="str">
            <v>Source: Company Management for 2008 - 2013 and Wachovia estimates for 2014 and capital expenditures</v>
          </cell>
        </row>
        <row r="129">
          <cell r="B129" t="str">
            <v>1 Excludes depreciation and amortization expense</v>
          </cell>
        </row>
        <row r="130">
          <cell r="B130" t="str">
            <v>2 Excludes allocation of corporate overhead</v>
          </cell>
        </row>
        <row r="132">
          <cell r="A132" t="str">
            <v>x</v>
          </cell>
        </row>
      </sheetData>
      <sheetData sheetId="11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Revolver</v>
          </cell>
          <cell r="F12">
            <v>5.3786671869999907</v>
          </cell>
          <cell r="H12" t="str">
            <v>Purchase of Equity</v>
          </cell>
          <cell r="K12">
            <v>61.146687480000004</v>
          </cell>
        </row>
        <row r="13">
          <cell r="C13" t="str">
            <v>Term Loan B</v>
          </cell>
          <cell r="F13">
            <v>120</v>
          </cell>
          <cell r="H13" t="str">
            <v>Debt Retirement</v>
          </cell>
          <cell r="K13">
            <v>120</v>
          </cell>
        </row>
        <row r="14">
          <cell r="C14" t="str">
            <v>Common Stock</v>
          </cell>
          <cell r="F14">
            <v>61.146687480000004</v>
          </cell>
          <cell r="H14" t="str">
            <v>Less: Target Excess Cash</v>
          </cell>
          <cell r="K14">
            <v>0</v>
          </cell>
        </row>
        <row r="15">
          <cell r="C15">
            <v>0</v>
          </cell>
          <cell r="F15">
            <v>0</v>
          </cell>
          <cell r="H15" t="str">
            <v>Fees and Expenses</v>
          </cell>
          <cell r="K15">
            <v>5.3786671869999996</v>
          </cell>
        </row>
        <row r="16">
          <cell r="C16">
            <v>5.3786659240722656</v>
          </cell>
          <cell r="F16">
            <v>5.3786659240722656</v>
          </cell>
        </row>
        <row r="17">
          <cell r="C17" t="str">
            <v>Total Sources</v>
          </cell>
          <cell r="F17">
            <v>186.52535466699999</v>
          </cell>
          <cell r="H17" t="str">
            <v>Total Uses</v>
          </cell>
          <cell r="K17">
            <v>186.52535466699999</v>
          </cell>
        </row>
        <row r="20">
          <cell r="B20" t="str">
            <v>DO NOT DELETE - USED FOR S&amp;U</v>
          </cell>
        </row>
        <row r="21">
          <cell r="B21">
            <v>0</v>
          </cell>
          <cell r="C21" t="str">
            <v>Acquiror Cash</v>
          </cell>
          <cell r="E21">
            <v>0</v>
          </cell>
          <cell r="F21">
            <v>1</v>
          </cell>
          <cell r="G21">
            <v>2</v>
          </cell>
        </row>
        <row r="22">
          <cell r="B22">
            <v>5.3786671869999907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9</v>
          </cell>
        </row>
        <row r="24">
          <cell r="B24">
            <v>120</v>
          </cell>
          <cell r="C24" t="str">
            <v>Term Loan B</v>
          </cell>
          <cell r="E24">
            <v>2</v>
          </cell>
          <cell r="F24">
            <v>4</v>
          </cell>
          <cell r="G24">
            <v>4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5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6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7</v>
          </cell>
        </row>
        <row r="28">
          <cell r="B28">
            <v>0</v>
          </cell>
          <cell r="C28" t="str">
            <v>Convertible Debt</v>
          </cell>
          <cell r="E28">
            <v>2</v>
          </cell>
          <cell r="F28">
            <v>8</v>
          </cell>
          <cell r="G28">
            <v>8</v>
          </cell>
        </row>
        <row r="29">
          <cell r="B29">
            <v>61.146687480000004</v>
          </cell>
          <cell r="C29" t="str">
            <v>Common Stock</v>
          </cell>
          <cell r="E29">
            <v>3</v>
          </cell>
          <cell r="F29">
            <v>9</v>
          </cell>
          <cell r="G29">
            <v>9</v>
          </cell>
        </row>
        <row r="30">
          <cell r="B30">
            <v>0</v>
          </cell>
          <cell r="C30" t="str">
            <v>Management Rollover</v>
          </cell>
          <cell r="E30">
            <v>3</v>
          </cell>
          <cell r="F30">
            <v>10</v>
          </cell>
          <cell r="G30">
            <v>10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  <cell r="V35" t="str">
            <v>Cumulative</v>
          </cell>
        </row>
        <row r="36">
          <cell r="P36" t="str">
            <v>Capitalization</v>
          </cell>
          <cell r="T36" t="str">
            <v>Multiple of</v>
          </cell>
          <cell r="V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  <cell r="V37" t="str">
            <v>EBITDA 1</v>
          </cell>
        </row>
        <row r="39">
          <cell r="M39" t="str">
            <v>Cash</v>
          </cell>
          <cell r="P39">
            <v>7.5753075978333806</v>
          </cell>
        </row>
        <row r="41">
          <cell r="M41" t="str">
            <v>Revolver</v>
          </cell>
          <cell r="P41">
            <v>5.3786671869999907</v>
          </cell>
          <cell r="R41">
            <v>2.1178936179287094E-2</v>
          </cell>
          <cell r="T41">
            <v>0.10884333071747666</v>
          </cell>
          <cell r="V41">
            <v>9.7058775177862142E-2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0.10884333071747666</v>
          </cell>
          <cell r="V42">
            <v>4.2857939981451407E-4</v>
          </cell>
        </row>
        <row r="43">
          <cell r="M43" t="str">
            <v>Term Loan B</v>
          </cell>
          <cell r="P43">
            <v>117.24000000000001</v>
          </cell>
          <cell r="R43">
            <v>0.46164196283811149</v>
          </cell>
          <cell r="T43">
            <v>2.481325518155892</v>
          </cell>
          <cell r="V43">
            <v>2.2126703953494036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2.481325518155892</v>
          </cell>
          <cell r="V44">
            <v>9.770419503938756E-3</v>
          </cell>
        </row>
        <row r="45">
          <cell r="M45" t="str">
            <v>Convertible Debt</v>
          </cell>
          <cell r="P45">
            <v>0</v>
          </cell>
          <cell r="R45">
            <v>0</v>
          </cell>
          <cell r="T45">
            <v>2.481325518155892</v>
          </cell>
          <cell r="V45">
            <v>9.770419503938756E-3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2.481325518155892</v>
          </cell>
          <cell r="V46">
            <v>9.770419503938756E-3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2.481325518155892</v>
          </cell>
          <cell r="V47">
            <v>9.770419503938756E-3</v>
          </cell>
        </row>
        <row r="48">
          <cell r="M48" t="str">
            <v>Total Senior Debt</v>
          </cell>
          <cell r="P48">
            <v>122.618667187</v>
          </cell>
          <cell r="R48">
            <v>0.48282089901739861</v>
          </cell>
          <cell r="T48">
            <v>2.481325518155892</v>
          </cell>
          <cell r="V48">
            <v>8.7125682738218944E-3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2.481325518155892</v>
          </cell>
          <cell r="V50">
            <v>9.7704195039387577E-3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2.481325518155892</v>
          </cell>
          <cell r="V51">
            <v>9.7704195039387577E-3</v>
          </cell>
        </row>
        <row r="52">
          <cell r="M52" t="str">
            <v>Total Debt</v>
          </cell>
          <cell r="P52">
            <v>122.618667187</v>
          </cell>
          <cell r="R52">
            <v>0.48282089901739861</v>
          </cell>
          <cell r="T52">
            <v>2.481325518155892</v>
          </cell>
          <cell r="V52">
            <v>2.2126703953494036</v>
          </cell>
        </row>
        <row r="54">
          <cell r="M54" t="str">
            <v>Total Equity</v>
          </cell>
          <cell r="P54">
            <v>131.34438088433339</v>
          </cell>
          <cell r="R54">
            <v>0.51717910098260145</v>
          </cell>
        </row>
        <row r="56">
          <cell r="M56" t="str">
            <v>Total Capitalization</v>
          </cell>
          <cell r="P56">
            <v>253.96304807133339</v>
          </cell>
          <cell r="R56">
            <v>1</v>
          </cell>
        </row>
        <row r="59">
          <cell r="M59">
            <v>1</v>
          </cell>
          <cell r="N59" t="str">
            <v>Pro Forma 2009E EBITDA:</v>
          </cell>
          <cell r="T59">
            <v>49.416598624323001</v>
          </cell>
        </row>
        <row r="60">
          <cell r="M60">
            <v>2</v>
          </cell>
          <cell r="N60" t="str">
            <v>Pro Forma 2009E EBITDA with $6.0 million synergies:</v>
          </cell>
          <cell r="V60">
            <v>55.416598624323001</v>
          </cell>
        </row>
        <row r="63">
          <cell r="A63" t="str">
            <v>x</v>
          </cell>
          <cell r="M63" t="str">
            <v>Select EBITDA Metric:</v>
          </cell>
          <cell r="O63" t="str">
            <v>(E or P)</v>
          </cell>
          <cell r="T63" t="str">
            <v>2009E EBITDA</v>
          </cell>
          <cell r="V63" t="str">
            <v>2009E EBITDA with $6.0 million synergies</v>
          </cell>
        </row>
        <row r="65">
          <cell r="N65">
            <v>40178</v>
          </cell>
          <cell r="R65" t="str">
            <v>2009E EBITDA</v>
          </cell>
          <cell r="T65">
            <v>49.416598624323001</v>
          </cell>
          <cell r="U65" t="str">
            <v>Excluding synergies</v>
          </cell>
        </row>
        <row r="66">
          <cell r="N66">
            <v>2008</v>
          </cell>
          <cell r="R66" t="str">
            <v>2008 EBITDA</v>
          </cell>
          <cell r="T66">
            <v>45.291330999999985</v>
          </cell>
          <cell r="U66" t="str">
            <v>Excluding synergies</v>
          </cell>
        </row>
        <row r="67">
          <cell r="N67">
            <v>2009</v>
          </cell>
          <cell r="O67" t="str">
            <v>E</v>
          </cell>
          <cell r="R67" t="str">
            <v>2009E EBITDA with $6.0 million synergies</v>
          </cell>
          <cell r="T67">
            <v>55.416598624323001</v>
          </cell>
          <cell r="U67" t="str">
            <v>Including synergies</v>
          </cell>
        </row>
        <row r="68">
          <cell r="N68">
            <v>2010</v>
          </cell>
          <cell r="O68" t="str">
            <v>P</v>
          </cell>
          <cell r="R68" t="str">
            <v>2010P EBITDA</v>
          </cell>
          <cell r="T68">
            <v>74.367023272115844</v>
          </cell>
          <cell r="U68" t="str">
            <v>Including synergies</v>
          </cell>
        </row>
        <row r="70">
          <cell r="N70" t="str">
            <v>Synergies to be included</v>
          </cell>
          <cell r="T70">
            <v>6</v>
          </cell>
        </row>
        <row r="82">
          <cell r="A82" t="str">
            <v>x</v>
          </cell>
        </row>
      </sheetData>
      <sheetData sheetId="12" refreshError="1">
        <row r="1">
          <cell r="B1" t="str">
            <v>Wachovia Securities M&amp;A / Leveraged Finance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Shine</v>
          </cell>
          <cell r="I10" t="str">
            <v>Rise</v>
          </cell>
          <cell r="K10" t="str">
            <v>Acq. Adj.</v>
          </cell>
          <cell r="N10" t="str">
            <v>Combined</v>
          </cell>
          <cell r="R10" t="str">
            <v>Shine</v>
          </cell>
          <cell r="T10" t="str">
            <v>Rise</v>
          </cell>
          <cell r="V10" t="str">
            <v>Acq. Adj.</v>
          </cell>
          <cell r="Y10" t="str">
            <v>Combined</v>
          </cell>
          <cell r="AB10" t="str">
            <v>Shine</v>
          </cell>
          <cell r="AD10" t="str">
            <v>Rise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154.2870125</v>
          </cell>
          <cell r="I11">
            <v>235.14889500000001</v>
          </cell>
          <cell r="K11">
            <v>0</v>
          </cell>
          <cell r="N11">
            <v>389.43590749999998</v>
          </cell>
          <cell r="R11">
            <v>192.76562187499999</v>
          </cell>
          <cell r="T11">
            <v>294.23348765000003</v>
          </cell>
          <cell r="V11">
            <v>0</v>
          </cell>
          <cell r="Y11">
            <v>486.99910952499999</v>
          </cell>
          <cell r="AB11">
            <v>234.5</v>
          </cell>
          <cell r="AD11">
            <v>359.68500920299999</v>
          </cell>
          <cell r="AF11">
            <v>0</v>
          </cell>
          <cell r="AI11">
            <v>594.18500920299994</v>
          </cell>
        </row>
        <row r="12">
          <cell r="C12" t="str">
            <v>Cost of Goods Sold (Excluding Depreciation)</v>
          </cell>
          <cell r="G12">
            <v>99.139660000000006</v>
          </cell>
          <cell r="I12">
            <v>153.49574807234362</v>
          </cell>
          <cell r="K12">
            <v>0</v>
          </cell>
          <cell r="N12">
            <v>252.63540807234367</v>
          </cell>
          <cell r="R12">
            <v>125.29765421875</v>
          </cell>
          <cell r="T12">
            <v>193.20954768927143</v>
          </cell>
          <cell r="V12">
            <v>0</v>
          </cell>
          <cell r="Y12">
            <v>318.50720190802144</v>
          </cell>
          <cell r="AB12">
            <v>150.66624999999999</v>
          </cell>
          <cell r="AD12">
            <v>238.18937374543344</v>
          </cell>
          <cell r="AF12">
            <v>0</v>
          </cell>
          <cell r="AI12">
            <v>388.85562374543343</v>
          </cell>
        </row>
        <row r="13">
          <cell r="B13" t="str">
            <v>Gross Profit</v>
          </cell>
          <cell r="G13">
            <v>55.147352499999997</v>
          </cell>
          <cell r="I13">
            <v>81.653146927656394</v>
          </cell>
          <cell r="K13">
            <v>0</v>
          </cell>
          <cell r="N13">
            <v>136.80049942765632</v>
          </cell>
          <cell r="R13">
            <v>67.467967656249996</v>
          </cell>
          <cell r="T13">
            <v>101.0239399607286</v>
          </cell>
          <cell r="V13">
            <v>0</v>
          </cell>
          <cell r="Y13">
            <v>168.49190761697855</v>
          </cell>
          <cell r="AB13">
            <v>83.833750000000009</v>
          </cell>
          <cell r="AD13">
            <v>121.49563545756655</v>
          </cell>
          <cell r="AF13">
            <v>0</v>
          </cell>
          <cell r="AI13">
            <v>205.3293854575665</v>
          </cell>
        </row>
        <row r="14">
          <cell r="C14" t="str">
            <v>Total SG&amp;A (Excluding Amortization)</v>
          </cell>
          <cell r="G14">
            <v>39.098900803333343</v>
          </cell>
          <cell r="I14">
            <v>42.597000000000001</v>
          </cell>
          <cell r="K14">
            <v>0</v>
          </cell>
          <cell r="N14">
            <v>81.695900803333345</v>
          </cell>
          <cell r="R14">
            <v>45.127594537</v>
          </cell>
          <cell r="T14">
            <v>49.13864980786272</v>
          </cell>
          <cell r="V14">
            <v>-6</v>
          </cell>
          <cell r="Y14">
            <v>88.266244344862713</v>
          </cell>
          <cell r="AB14">
            <v>49.534641475590007</v>
          </cell>
          <cell r="AD14">
            <v>54.990981084714441</v>
          </cell>
          <cell r="AF14">
            <v>-12</v>
          </cell>
          <cell r="AI14">
            <v>92.525622560304441</v>
          </cell>
        </row>
        <row r="15">
          <cell r="B15" t="str">
            <v>Operating EBITDA</v>
          </cell>
          <cell r="G15">
            <v>16.048451696666653</v>
          </cell>
          <cell r="I15">
            <v>39.056146927656393</v>
          </cell>
          <cell r="K15">
            <v>-7.1054273576010019E-14</v>
          </cell>
          <cell r="N15">
            <v>55.104598624322975</v>
          </cell>
          <cell r="R15">
            <v>22.340373119249996</v>
          </cell>
          <cell r="T15">
            <v>51.885290152865878</v>
          </cell>
          <cell r="V15">
            <v>5.9999999999999716</v>
          </cell>
          <cell r="Y15">
            <v>80.225663272115838</v>
          </cell>
          <cell r="AB15">
            <v>34.299108524410002</v>
          </cell>
          <cell r="AD15">
            <v>66.504654372852116</v>
          </cell>
          <cell r="AF15">
            <v>11.999999999999943</v>
          </cell>
          <cell r="AI15">
            <v>112.80376289726206</v>
          </cell>
        </row>
        <row r="16">
          <cell r="C16" t="str">
            <v>Other (Income) Expense</v>
          </cell>
          <cell r="G16">
            <v>0</v>
          </cell>
          <cell r="I16">
            <v>0</v>
          </cell>
          <cell r="K16">
            <v>0</v>
          </cell>
          <cell r="N16">
            <v>0</v>
          </cell>
          <cell r="R16">
            <v>0</v>
          </cell>
          <cell r="T16">
            <v>0</v>
          </cell>
          <cell r="V16">
            <v>0</v>
          </cell>
          <cell r="Y16">
            <v>0</v>
          </cell>
          <cell r="AB16">
            <v>0</v>
          </cell>
          <cell r="AD16">
            <v>0</v>
          </cell>
          <cell r="AF16">
            <v>0</v>
          </cell>
          <cell r="AI16">
            <v>0</v>
          </cell>
        </row>
        <row r="17">
          <cell r="C17" t="str">
            <v>Corporate Overhead</v>
          </cell>
          <cell r="G17">
            <v>0</v>
          </cell>
          <cell r="I17">
            <v>5.6879999999999997</v>
          </cell>
          <cell r="K17">
            <v>0</v>
          </cell>
          <cell r="N17">
            <v>5.6879999999999997</v>
          </cell>
          <cell r="R17">
            <v>0</v>
          </cell>
          <cell r="T17">
            <v>5.8586400000000003</v>
          </cell>
          <cell r="V17">
            <v>0</v>
          </cell>
          <cell r="Y17">
            <v>5.8586400000000003</v>
          </cell>
          <cell r="AB17">
            <v>0</v>
          </cell>
          <cell r="AD17">
            <v>6.0343992000000002</v>
          </cell>
          <cell r="AF17">
            <v>0</v>
          </cell>
          <cell r="AI17">
            <v>6.0343991999999993</v>
          </cell>
        </row>
        <row r="18">
          <cell r="B18" t="str">
            <v>EBITDA 1</v>
          </cell>
          <cell r="G18">
            <v>16.048451696666653</v>
          </cell>
          <cell r="I18">
            <v>33.36814692765639</v>
          </cell>
          <cell r="K18">
            <v>-7.1054273576010019E-14</v>
          </cell>
          <cell r="N18">
            <v>49.416598624322972</v>
          </cell>
          <cell r="R18">
            <v>22.340373119249996</v>
          </cell>
          <cell r="T18">
            <v>46.026650152865876</v>
          </cell>
          <cell r="V18">
            <v>5.9999999999999716</v>
          </cell>
          <cell r="Y18">
            <v>74.367023272115844</v>
          </cell>
          <cell r="AB18">
            <v>34.299108524410002</v>
          </cell>
          <cell r="AD18">
            <v>60.470255172852113</v>
          </cell>
          <cell r="AF18">
            <v>11.999999999999943</v>
          </cell>
          <cell r="AI18">
            <v>106.76936369726207</v>
          </cell>
        </row>
        <row r="19">
          <cell r="C19" t="str">
            <v>Depreciation &amp; Amortization</v>
          </cell>
          <cell r="G19">
            <v>3.9873805999999998</v>
          </cell>
          <cell r="I19">
            <v>2.71</v>
          </cell>
          <cell r="K19">
            <v>0</v>
          </cell>
          <cell r="N19">
            <v>6.6973806000000007</v>
          </cell>
          <cell r="R19">
            <v>4.4000000000000004</v>
          </cell>
          <cell r="T19">
            <v>2.71</v>
          </cell>
          <cell r="V19">
            <v>0</v>
          </cell>
          <cell r="Y19">
            <v>7.1099999999999994</v>
          </cell>
          <cell r="AB19">
            <v>4.5</v>
          </cell>
          <cell r="AD19">
            <v>2.71</v>
          </cell>
          <cell r="AF19">
            <v>0</v>
          </cell>
          <cell r="AI19">
            <v>7.21</v>
          </cell>
        </row>
        <row r="20">
          <cell r="B20" t="str">
            <v>EBIT</v>
          </cell>
          <cell r="G20">
            <v>12.061071096666653</v>
          </cell>
          <cell r="I20">
            <v>30.658146927656389</v>
          </cell>
          <cell r="K20">
            <v>-7.1054273576010019E-14</v>
          </cell>
          <cell r="N20">
            <v>42.71921802432297</v>
          </cell>
          <cell r="R20">
            <v>17.940373119249998</v>
          </cell>
          <cell r="T20">
            <v>43.316650152865876</v>
          </cell>
          <cell r="V20">
            <v>5.9999999999999716</v>
          </cell>
          <cell r="Y20">
            <v>67.257023272115845</v>
          </cell>
          <cell r="AB20">
            <v>29.799108524410002</v>
          </cell>
          <cell r="AD20">
            <v>57.760255172852112</v>
          </cell>
          <cell r="AF20">
            <v>11.999999999999957</v>
          </cell>
          <cell r="AI20">
            <v>99.559363697262071</v>
          </cell>
        </row>
        <row r="21">
          <cell r="C21" t="str">
            <v>Interest (Income)</v>
          </cell>
          <cell r="G21">
            <v>0</v>
          </cell>
          <cell r="I21">
            <v>0</v>
          </cell>
          <cell r="K21">
            <v>0</v>
          </cell>
          <cell r="N21">
            <v>0</v>
          </cell>
          <cell r="R21">
            <v>0</v>
          </cell>
          <cell r="T21">
            <v>0</v>
          </cell>
          <cell r="V21">
            <v>-0.11271948008666761</v>
          </cell>
          <cell r="Y21">
            <v>-0.11271948008666761</v>
          </cell>
          <cell r="AB21">
            <v>0</v>
          </cell>
          <cell r="AD21">
            <v>0</v>
          </cell>
          <cell r="AF21">
            <v>-0.11271948008666764</v>
          </cell>
          <cell r="AI21">
            <v>-0.11271948008666764</v>
          </cell>
        </row>
        <row r="22">
          <cell r="C22" t="str">
            <v xml:space="preserve">Other (Income) </v>
          </cell>
          <cell r="G22">
            <v>0</v>
          </cell>
          <cell r="I22">
            <v>0</v>
          </cell>
          <cell r="K22">
            <v>0</v>
          </cell>
          <cell r="N22">
            <v>0</v>
          </cell>
          <cell r="R22">
            <v>0</v>
          </cell>
          <cell r="T22">
            <v>0</v>
          </cell>
          <cell r="V22">
            <v>0</v>
          </cell>
          <cell r="Y22">
            <v>0</v>
          </cell>
          <cell r="AB22">
            <v>0</v>
          </cell>
          <cell r="AD22">
            <v>0</v>
          </cell>
          <cell r="AF22">
            <v>0</v>
          </cell>
          <cell r="AI22">
            <v>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1.7943662333333337</v>
          </cell>
          <cell r="I26">
            <v>5.2588174712566493</v>
          </cell>
          <cell r="K26">
            <v>1.3943696469550169</v>
          </cell>
          <cell r="N26">
            <v>8.4475533515450003</v>
          </cell>
          <cell r="R26">
            <v>2</v>
          </cell>
          <cell r="T26">
            <v>4.3705642223201275</v>
          </cell>
          <cell r="V26">
            <v>1.9603244222429312</v>
          </cell>
          <cell r="Y26">
            <v>8.3308886445630588</v>
          </cell>
          <cell r="AB26">
            <v>1.8</v>
          </cell>
          <cell r="AD26">
            <v>3.4172977509112306</v>
          </cell>
          <cell r="AF26">
            <v>1.6065134680886741</v>
          </cell>
          <cell r="AI26">
            <v>6.8238112189999045</v>
          </cell>
        </row>
        <row r="27">
          <cell r="B27" t="str">
            <v>Pre-Tax Income</v>
          </cell>
          <cell r="G27">
            <v>10.26670486333332</v>
          </cell>
          <cell r="I27">
            <v>25.399329456399741</v>
          </cell>
          <cell r="K27">
            <v>-1.3943696469550844</v>
          </cell>
          <cell r="N27">
            <v>34.271664672777973</v>
          </cell>
          <cell r="R27">
            <v>15.940373119249998</v>
          </cell>
          <cell r="T27">
            <v>38.946085930545749</v>
          </cell>
          <cell r="V27">
            <v>4.1523950578437052</v>
          </cell>
          <cell r="Y27">
            <v>59.038854107639452</v>
          </cell>
          <cell r="AB27">
            <v>27.999108524410001</v>
          </cell>
          <cell r="AD27">
            <v>54.342957421940881</v>
          </cell>
          <cell r="AF27">
            <v>10.506206011997946</v>
          </cell>
          <cell r="AI27">
            <v>92.848271958348832</v>
          </cell>
        </row>
        <row r="28">
          <cell r="C28" t="str">
            <v>Income Taxes Expense</v>
          </cell>
          <cell r="G28">
            <v>3.0800114589999978</v>
          </cell>
          <cell r="I28">
            <v>9.9057384879958992</v>
          </cell>
          <cell r="K28">
            <v>-0.64795066479582708</v>
          </cell>
          <cell r="N28">
            <v>12.33779928220007</v>
          </cell>
          <cell r="R28">
            <v>4.7821118667882265</v>
          </cell>
          <cell r="T28">
            <v>15.188973512912842</v>
          </cell>
          <cell r="V28">
            <v>1.2829020990491316</v>
          </cell>
          <cell r="Y28">
            <v>21.253987478750201</v>
          </cell>
          <cell r="AB28">
            <v>8.3997324949759076</v>
          </cell>
          <cell r="AD28">
            <v>21.193753394556943</v>
          </cell>
          <cell r="AF28">
            <v>3.8318920154727252</v>
          </cell>
          <cell r="AI28">
            <v>33.425377905005575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7.1866934043333224</v>
          </cell>
          <cell r="I30">
            <v>15.493590968403842</v>
          </cell>
          <cell r="K30">
            <v>-0.74641898215925906</v>
          </cell>
          <cell r="N30">
            <v>21.933865390577903</v>
          </cell>
          <cell r="R30">
            <v>11.15826125246177</v>
          </cell>
          <cell r="T30">
            <v>23.757112417632907</v>
          </cell>
          <cell r="V30">
            <v>2.8694929587945666</v>
          </cell>
          <cell r="Y30">
            <v>37.784866628889247</v>
          </cell>
          <cell r="AB30">
            <v>19.599376029434094</v>
          </cell>
          <cell r="AD30">
            <v>33.149204027383938</v>
          </cell>
          <cell r="AF30">
            <v>6.6743139965252283</v>
          </cell>
          <cell r="AI30">
            <v>59.422894053343256</v>
          </cell>
        </row>
        <row r="31">
          <cell r="C31" t="str">
            <v>Attributable to Non-Controlling Interests</v>
          </cell>
          <cell r="G31">
            <v>0</v>
          </cell>
          <cell r="I31">
            <v>0</v>
          </cell>
          <cell r="K31">
            <v>0</v>
          </cell>
          <cell r="N31">
            <v>0</v>
          </cell>
          <cell r="R31">
            <v>0</v>
          </cell>
          <cell r="T31">
            <v>0</v>
          </cell>
          <cell r="V31">
            <v>0</v>
          </cell>
          <cell r="Y31">
            <v>0</v>
          </cell>
          <cell r="AB31">
            <v>0</v>
          </cell>
          <cell r="AD31">
            <v>0</v>
          </cell>
          <cell r="AF31">
            <v>0</v>
          </cell>
          <cell r="AI31">
            <v>0</v>
          </cell>
        </row>
        <row r="32">
          <cell r="B32" t="str">
            <v>Net Income Available to Common</v>
          </cell>
          <cell r="G32">
            <v>7.1866934043333224</v>
          </cell>
          <cell r="I32">
            <v>15.493590968403842</v>
          </cell>
          <cell r="K32">
            <v>-0.74641898215925906</v>
          </cell>
          <cell r="N32">
            <v>21.933865390577903</v>
          </cell>
          <cell r="R32">
            <v>11.15826125246177</v>
          </cell>
          <cell r="T32">
            <v>23.757112417632907</v>
          </cell>
          <cell r="V32">
            <v>2.8694929587945666</v>
          </cell>
          <cell r="Y32">
            <v>37.784866628889247</v>
          </cell>
          <cell r="AB32">
            <v>19.599376029434094</v>
          </cell>
          <cell r="AD32">
            <v>33.149204027383938</v>
          </cell>
          <cell r="AF32">
            <v>6.6743139965252283</v>
          </cell>
          <cell r="AI32">
            <v>59.422894053343256</v>
          </cell>
        </row>
        <row r="34">
          <cell r="B34" t="str">
            <v>Weighted Average Fully Diluted Shares Outstanding</v>
          </cell>
          <cell r="G34">
            <v>15.5</v>
          </cell>
          <cell r="I34">
            <v>21.497015000000001</v>
          </cell>
          <cell r="K34">
            <v>27.297628339285712</v>
          </cell>
          <cell r="N34">
            <v>42.797628339285708</v>
          </cell>
          <cell r="R34">
            <v>15.9</v>
          </cell>
          <cell r="T34">
            <v>21.497015000000001</v>
          </cell>
          <cell r="V34">
            <v>27.297628339285712</v>
          </cell>
          <cell r="Y34">
            <v>43.197628339285714</v>
          </cell>
          <cell r="AB34">
            <v>16.3</v>
          </cell>
          <cell r="AD34">
            <v>21.497015000000001</v>
          </cell>
          <cell r="AF34">
            <v>27.297628339285712</v>
          </cell>
          <cell r="AI34">
            <v>43.597628339285713</v>
          </cell>
        </row>
        <row r="36">
          <cell r="B36" t="str">
            <v>Earnings per Share</v>
          </cell>
          <cell r="G36">
            <v>0.46365763898924661</v>
          </cell>
          <cell r="I36">
            <v>0.72073220251294612</v>
          </cell>
          <cell r="N36">
            <v>0.51250188951344067</v>
          </cell>
          <cell r="R36">
            <v>0.70177743726174657</v>
          </cell>
          <cell r="T36">
            <v>1.1051354068289438</v>
          </cell>
          <cell r="Y36">
            <v>0.87469771099739113</v>
          </cell>
          <cell r="AB36">
            <v>1.202415707327245</v>
          </cell>
          <cell r="AD36">
            <v>1.5420375353221802</v>
          </cell>
          <cell r="AI36">
            <v>1.3629845548226172</v>
          </cell>
        </row>
        <row r="38">
          <cell r="I38" t="str">
            <v>Accretion (Dilution) - $</v>
          </cell>
          <cell r="N38">
            <v>4.8844250524194055E-2</v>
          </cell>
          <cell r="T38" t="str">
            <v>Accretion (Dilution) - $</v>
          </cell>
          <cell r="Y38">
            <v>0.17292027373564456</v>
          </cell>
          <cell r="AD38" t="str">
            <v>Accretion (Dilution) - $</v>
          </cell>
          <cell r="AI38">
            <v>0.16056884749537215</v>
          </cell>
        </row>
        <row r="40">
          <cell r="I40" t="str">
            <v>Accretion (Dilution) - %</v>
          </cell>
          <cell r="N40">
            <v>0.10534551017141093</v>
          </cell>
          <cell r="T40" t="str">
            <v>Accretion (Dilution) - %</v>
          </cell>
          <cell r="Y40">
            <v>0.24640329619367535</v>
          </cell>
          <cell r="AD40" t="str">
            <v>Accretion (Dilution) - %</v>
          </cell>
          <cell r="AI40">
            <v>0.1335385478723394</v>
          </cell>
        </row>
        <row r="44">
          <cell r="B44" t="str">
            <v>Source: Rise and Shine Management</v>
          </cell>
        </row>
        <row r="45">
          <cell r="B45" t="str">
            <v>Notes: Assumes $6.0 million and $12.0 million in annual cost synergies in 2010 and 2011, respectively; Excludes transaction fees and synergy implementation costs</v>
          </cell>
        </row>
        <row r="46">
          <cell r="B46" t="str">
            <v>Assumes Shine is the acquiror with no positive impact from the revaluation of Rise's assets</v>
          </cell>
        </row>
        <row r="47">
          <cell r="B47" t="str">
            <v>1 Includes stock based compensation expense</v>
          </cell>
        </row>
        <row r="51">
          <cell r="B51" t="str">
            <v>Note:  Acquiror net income statement is pro forma for acquisitions entered on "Income Statement" tab.</v>
          </cell>
        </row>
        <row r="53">
          <cell r="A53" t="str">
            <v>x</v>
          </cell>
          <cell r="B53" t="str">
            <v xml:space="preserve"> "IF CONVERTED" METHOD</v>
          </cell>
        </row>
        <row r="54">
          <cell r="G54" t="str">
            <v>Pro Forma Fiscal Year Ending 2009</v>
          </cell>
          <cell r="R54" t="str">
            <v>Fiscal Year Ending 2010</v>
          </cell>
          <cell r="AB54" t="str">
            <v>Fiscal Year Ending 2011</v>
          </cell>
        </row>
        <row r="55">
          <cell r="G55" t="str">
            <v>Shine</v>
          </cell>
          <cell r="I55" t="str">
            <v>Rise</v>
          </cell>
          <cell r="K55" t="str">
            <v>Acq. Adj.</v>
          </cell>
          <cell r="N55" t="str">
            <v>Combined</v>
          </cell>
          <cell r="R55" t="str">
            <v>Shine</v>
          </cell>
          <cell r="T55" t="str">
            <v>Rise</v>
          </cell>
          <cell r="V55" t="str">
            <v>Acq. Adj.</v>
          </cell>
          <cell r="Y55" t="str">
            <v>Combined</v>
          </cell>
          <cell r="AB55" t="str">
            <v>Shine</v>
          </cell>
          <cell r="AD55" t="str">
            <v>Rise</v>
          </cell>
          <cell r="AF55" t="str">
            <v>Acq. Adj.</v>
          </cell>
          <cell r="AI55" t="str">
            <v>Combined</v>
          </cell>
        </row>
        <row r="56">
          <cell r="B56" t="str">
            <v>Total Net Sales</v>
          </cell>
          <cell r="G56">
            <v>154.2870125</v>
          </cell>
          <cell r="I56">
            <v>235.14889500000001</v>
          </cell>
          <cell r="K56">
            <v>0</v>
          </cell>
          <cell r="N56">
            <v>389.43590749999998</v>
          </cell>
          <cell r="R56">
            <v>192.76562187499999</v>
          </cell>
          <cell r="T56">
            <v>294.23348765000003</v>
          </cell>
          <cell r="V56">
            <v>0</v>
          </cell>
          <cell r="Y56">
            <v>486.99910952499999</v>
          </cell>
          <cell r="AB56">
            <v>234.5</v>
          </cell>
          <cell r="AD56">
            <v>359.68500920299999</v>
          </cell>
          <cell r="AF56">
            <v>0</v>
          </cell>
          <cell r="AI56">
            <v>594.18500920299994</v>
          </cell>
        </row>
        <row r="57">
          <cell r="C57" t="str">
            <v>Cost of Goods Sold (Excluding Depreciation)</v>
          </cell>
          <cell r="G57">
            <v>99.139660000000006</v>
          </cell>
          <cell r="I57">
            <v>153.49574807234362</v>
          </cell>
          <cell r="K57">
            <v>0</v>
          </cell>
          <cell r="N57">
            <v>252.63540807234367</v>
          </cell>
          <cell r="R57">
            <v>125.29765421875</v>
          </cell>
          <cell r="T57">
            <v>193.20954768927143</v>
          </cell>
          <cell r="V57">
            <v>0</v>
          </cell>
          <cell r="Y57">
            <v>318.50720190802144</v>
          </cell>
          <cell r="AB57">
            <v>150.66624999999999</v>
          </cell>
          <cell r="AD57">
            <v>238.18937374543344</v>
          </cell>
          <cell r="AF57">
            <v>0</v>
          </cell>
          <cell r="AI57">
            <v>388.85562374543343</v>
          </cell>
        </row>
        <row r="58">
          <cell r="B58" t="str">
            <v>Gross Profit</v>
          </cell>
          <cell r="G58">
            <v>55.147352499999997</v>
          </cell>
          <cell r="I58">
            <v>81.653146927656394</v>
          </cell>
          <cell r="K58">
            <v>0</v>
          </cell>
          <cell r="N58">
            <v>136.80049942765632</v>
          </cell>
          <cell r="R58">
            <v>67.467967656249996</v>
          </cell>
          <cell r="T58">
            <v>101.0239399607286</v>
          </cell>
          <cell r="V58">
            <v>0</v>
          </cell>
          <cell r="Y58">
            <v>168.49190761697855</v>
          </cell>
          <cell r="AB58">
            <v>83.833750000000009</v>
          </cell>
          <cell r="AD58">
            <v>121.49563545756655</v>
          </cell>
          <cell r="AF58">
            <v>0</v>
          </cell>
          <cell r="AI58">
            <v>205.3293854575665</v>
          </cell>
        </row>
        <row r="59">
          <cell r="C59" t="str">
            <v>Total SG&amp;A (Excluding Amortization)</v>
          </cell>
          <cell r="G59">
            <v>39.098900803333343</v>
          </cell>
          <cell r="I59">
            <v>42.597000000000001</v>
          </cell>
          <cell r="K59">
            <v>0</v>
          </cell>
          <cell r="N59">
            <v>81.695900803333345</v>
          </cell>
          <cell r="R59">
            <v>45.127594537</v>
          </cell>
          <cell r="T59">
            <v>49.13864980786272</v>
          </cell>
          <cell r="V59">
            <v>-6</v>
          </cell>
          <cell r="Y59">
            <v>88.266244344862713</v>
          </cell>
          <cell r="AB59">
            <v>49.534641475590007</v>
          </cell>
          <cell r="AD59">
            <v>54.990981084714441</v>
          </cell>
          <cell r="AF59">
            <v>-12</v>
          </cell>
          <cell r="AI59">
            <v>92.525622560304441</v>
          </cell>
        </row>
        <row r="60">
          <cell r="B60" t="str">
            <v>Operating EBITDA</v>
          </cell>
          <cell r="G60">
            <v>16.048451696666653</v>
          </cell>
          <cell r="I60">
            <v>39.056146927656393</v>
          </cell>
          <cell r="K60">
            <v>-7.1054273576010019E-14</v>
          </cell>
          <cell r="N60">
            <v>55.104598624322975</v>
          </cell>
          <cell r="R60">
            <v>22.340373119249996</v>
          </cell>
          <cell r="T60">
            <v>51.885290152865878</v>
          </cell>
          <cell r="V60">
            <v>5.9999999999999716</v>
          </cell>
          <cell r="Y60">
            <v>80.225663272115838</v>
          </cell>
          <cell r="AB60">
            <v>34.299108524410002</v>
          </cell>
          <cell r="AD60">
            <v>66.504654372852116</v>
          </cell>
          <cell r="AF60">
            <v>11.999999999999943</v>
          </cell>
          <cell r="AI60">
            <v>112.80376289726206</v>
          </cell>
        </row>
        <row r="61">
          <cell r="C61" t="str">
            <v>Other (Income) Expense</v>
          </cell>
          <cell r="G61">
            <v>0</v>
          </cell>
          <cell r="I61">
            <v>0</v>
          </cell>
          <cell r="K61">
            <v>0</v>
          </cell>
          <cell r="N61">
            <v>0</v>
          </cell>
          <cell r="R61">
            <v>0</v>
          </cell>
          <cell r="T61">
            <v>0</v>
          </cell>
          <cell r="V61">
            <v>0</v>
          </cell>
          <cell r="Y61">
            <v>0</v>
          </cell>
          <cell r="AB61">
            <v>0</v>
          </cell>
          <cell r="AD61">
            <v>0</v>
          </cell>
          <cell r="AF61">
            <v>0</v>
          </cell>
          <cell r="AI61">
            <v>0</v>
          </cell>
        </row>
        <row r="62">
          <cell r="C62" t="str">
            <v>Corporate Overhead</v>
          </cell>
          <cell r="G62">
            <v>0</v>
          </cell>
          <cell r="I62">
            <v>5.6879999999999997</v>
          </cell>
          <cell r="K62">
            <v>0</v>
          </cell>
          <cell r="N62">
            <v>5.6879999999999997</v>
          </cell>
          <cell r="R62">
            <v>0</v>
          </cell>
          <cell r="T62">
            <v>5.8586400000000003</v>
          </cell>
          <cell r="V62">
            <v>0</v>
          </cell>
          <cell r="Y62">
            <v>5.8586400000000003</v>
          </cell>
          <cell r="AB62">
            <v>0</v>
          </cell>
          <cell r="AD62">
            <v>6.0343992000000002</v>
          </cell>
          <cell r="AF62">
            <v>0</v>
          </cell>
          <cell r="AI62">
            <v>6.0343991999999993</v>
          </cell>
        </row>
        <row r="63">
          <cell r="B63" t="str">
            <v>EBITDA</v>
          </cell>
          <cell r="G63">
            <v>16.048451696666653</v>
          </cell>
          <cell r="I63">
            <v>33.36814692765639</v>
          </cell>
          <cell r="K63">
            <v>-7.1054273576010019E-14</v>
          </cell>
          <cell r="N63">
            <v>49.416598624322972</v>
          </cell>
          <cell r="R63">
            <v>22.340373119249996</v>
          </cell>
          <cell r="T63">
            <v>46.026650152865876</v>
          </cell>
          <cell r="V63">
            <v>5.9999999999999716</v>
          </cell>
          <cell r="Y63">
            <v>74.367023272115844</v>
          </cell>
          <cell r="AB63">
            <v>34.299108524410002</v>
          </cell>
          <cell r="AD63">
            <v>60.470255172852113</v>
          </cell>
          <cell r="AF63">
            <v>11.999999999999943</v>
          </cell>
          <cell r="AI63">
            <v>106.76936369726207</v>
          </cell>
        </row>
        <row r="64">
          <cell r="C64" t="str">
            <v>Depreciation &amp; Amortization</v>
          </cell>
          <cell r="G64">
            <v>3.9873805999999998</v>
          </cell>
          <cell r="I64">
            <v>2.71</v>
          </cell>
          <cell r="K64">
            <v>0</v>
          </cell>
          <cell r="N64">
            <v>6.6973806000000007</v>
          </cell>
          <cell r="R64">
            <v>4.4000000000000004</v>
          </cell>
          <cell r="T64">
            <v>2.71</v>
          </cell>
          <cell r="V64">
            <v>0</v>
          </cell>
          <cell r="Y64">
            <v>7.1099999999999994</v>
          </cell>
          <cell r="AB64">
            <v>4.5</v>
          </cell>
          <cell r="AD64">
            <v>2.71</v>
          </cell>
          <cell r="AF64">
            <v>0</v>
          </cell>
          <cell r="AI64">
            <v>7.21</v>
          </cell>
        </row>
        <row r="65">
          <cell r="B65" t="str">
            <v>EBIT</v>
          </cell>
          <cell r="G65">
            <v>12.061071096666653</v>
          </cell>
          <cell r="I65">
            <v>30.658146927656389</v>
          </cell>
          <cell r="K65">
            <v>-7.1054273576010019E-14</v>
          </cell>
          <cell r="N65">
            <v>42.71921802432297</v>
          </cell>
          <cell r="R65">
            <v>17.940373119249998</v>
          </cell>
          <cell r="T65">
            <v>43.316650152865876</v>
          </cell>
          <cell r="V65">
            <v>5.9999999999999716</v>
          </cell>
          <cell r="Y65">
            <v>67.257023272115845</v>
          </cell>
          <cell r="AB65">
            <v>29.799108524410002</v>
          </cell>
          <cell r="AD65">
            <v>57.760255172852112</v>
          </cell>
          <cell r="AF65">
            <v>11.999999999999957</v>
          </cell>
          <cell r="AI65">
            <v>99.559363697262071</v>
          </cell>
        </row>
        <row r="66">
          <cell r="C66" t="str">
            <v>Interest (Income)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-0.11271948008666761</v>
          </cell>
          <cell r="Y66">
            <v>-0.11271948008666761</v>
          </cell>
          <cell r="AB66">
            <v>0</v>
          </cell>
          <cell r="AD66">
            <v>0</v>
          </cell>
          <cell r="AF66">
            <v>-0.11271948008666764</v>
          </cell>
          <cell r="AI66">
            <v>-0.11271948008666764</v>
          </cell>
        </row>
        <row r="67">
          <cell r="C67" t="str">
            <v xml:space="preserve">Other (Income) 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Other Expense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Deal Fees</v>
          </cell>
          <cell r="G69">
            <v>0</v>
          </cell>
          <cell r="I69">
            <v>0</v>
          </cell>
          <cell r="K69">
            <v>0</v>
          </cell>
          <cell r="N69">
            <v>0</v>
          </cell>
          <cell r="R69">
            <v>0</v>
          </cell>
          <cell r="T69">
            <v>0</v>
          </cell>
          <cell r="V69">
            <v>0</v>
          </cell>
          <cell r="Y69">
            <v>0</v>
          </cell>
          <cell r="AB69">
            <v>0</v>
          </cell>
          <cell r="AD69">
            <v>0</v>
          </cell>
          <cell r="AF69">
            <v>0</v>
          </cell>
          <cell r="AI69">
            <v>0</v>
          </cell>
        </row>
        <row r="70">
          <cell r="C70" t="str">
            <v>Restructuring Costs</v>
          </cell>
          <cell r="G70">
            <v>0</v>
          </cell>
          <cell r="I70">
            <v>0</v>
          </cell>
          <cell r="K70">
            <v>0</v>
          </cell>
          <cell r="N70">
            <v>0</v>
          </cell>
          <cell r="R70">
            <v>0</v>
          </cell>
          <cell r="T70">
            <v>0</v>
          </cell>
          <cell r="V70">
            <v>0</v>
          </cell>
          <cell r="Y70">
            <v>0</v>
          </cell>
          <cell r="AB70">
            <v>0</v>
          </cell>
          <cell r="AD70">
            <v>0</v>
          </cell>
          <cell r="AF70">
            <v>0</v>
          </cell>
          <cell r="AI70">
            <v>0</v>
          </cell>
        </row>
        <row r="71">
          <cell r="C71" t="str">
            <v>Interest Expense</v>
          </cell>
          <cell r="G71">
            <v>1.7943662333333337</v>
          </cell>
          <cell r="I71">
            <v>5.2588174712566493</v>
          </cell>
          <cell r="K71">
            <v>1.3943696469550169</v>
          </cell>
          <cell r="N71">
            <v>8.4475533515450003</v>
          </cell>
          <cell r="R71">
            <v>2</v>
          </cell>
          <cell r="T71">
            <v>4.3705642223201275</v>
          </cell>
          <cell r="V71">
            <v>1.9603244222429312</v>
          </cell>
          <cell r="Y71">
            <v>8.3308886445630588</v>
          </cell>
          <cell r="AB71">
            <v>1.8</v>
          </cell>
          <cell r="AD71">
            <v>3.4172977509112306</v>
          </cell>
          <cell r="AF71">
            <v>1.6065134680886741</v>
          </cell>
          <cell r="AI71">
            <v>6.8238112189999045</v>
          </cell>
        </row>
        <row r="72">
          <cell r="B72" t="str">
            <v>Pre-Tax Income</v>
          </cell>
          <cell r="G72">
            <v>10.26670486333332</v>
          </cell>
          <cell r="I72">
            <v>25.399329456399741</v>
          </cell>
          <cell r="K72">
            <v>-1.3943696469550844</v>
          </cell>
          <cell r="N72">
            <v>34.271664672777973</v>
          </cell>
          <cell r="R72">
            <v>15.940373119249998</v>
          </cell>
          <cell r="T72">
            <v>38.946085930545749</v>
          </cell>
          <cell r="V72">
            <v>4.1523950578437052</v>
          </cell>
          <cell r="Y72">
            <v>59.038854107639452</v>
          </cell>
          <cell r="AB72">
            <v>27.999108524410001</v>
          </cell>
          <cell r="AD72">
            <v>54.342957421940881</v>
          </cell>
          <cell r="AF72">
            <v>10.506206011997946</v>
          </cell>
          <cell r="AI72">
            <v>92.848271958348832</v>
          </cell>
        </row>
        <row r="73">
          <cell r="C73" t="str">
            <v>Income Taxes Expense</v>
          </cell>
          <cell r="G73">
            <v>3.0800114589999978</v>
          </cell>
          <cell r="I73">
            <v>9.9057384879958992</v>
          </cell>
          <cell r="K73">
            <v>-0.64795066479582708</v>
          </cell>
          <cell r="N73">
            <v>12.33779928220007</v>
          </cell>
          <cell r="R73">
            <v>4.7821118667882265</v>
          </cell>
          <cell r="T73">
            <v>15.188973512912842</v>
          </cell>
          <cell r="V73">
            <v>1.2829020990491316</v>
          </cell>
          <cell r="Y73">
            <v>21.253987478750201</v>
          </cell>
          <cell r="AB73">
            <v>8.3997324949759076</v>
          </cell>
          <cell r="AD73">
            <v>21.193753394556943</v>
          </cell>
          <cell r="AF73">
            <v>3.8318920154727252</v>
          </cell>
          <cell r="AI73">
            <v>33.425377905005575</v>
          </cell>
        </row>
        <row r="74">
          <cell r="C74" t="str">
            <v>Preferred Dividends</v>
          </cell>
          <cell r="G74">
            <v>0</v>
          </cell>
          <cell r="I74">
            <v>30.658146927656389</v>
          </cell>
          <cell r="K74">
            <v>-30.658146927656389</v>
          </cell>
          <cell r="N74">
            <v>0</v>
          </cell>
          <cell r="R74">
            <v>0</v>
          </cell>
          <cell r="T74">
            <v>0</v>
          </cell>
          <cell r="V74">
            <v>0</v>
          </cell>
          <cell r="Y74">
            <v>0</v>
          </cell>
          <cell r="AB74">
            <v>0</v>
          </cell>
          <cell r="AD74">
            <v>0</v>
          </cell>
          <cell r="AF74">
            <v>0</v>
          </cell>
          <cell r="AI74">
            <v>0</v>
          </cell>
        </row>
        <row r="75">
          <cell r="B75" t="str">
            <v>Consolidated Net Income</v>
          </cell>
          <cell r="G75">
            <v>7.1866934043333224</v>
          </cell>
          <cell r="I75">
            <v>-15.164555959252546</v>
          </cell>
          <cell r="K75">
            <v>29.911727945497127</v>
          </cell>
          <cell r="N75">
            <v>21.933865390577903</v>
          </cell>
          <cell r="R75">
            <v>11.15826125246177</v>
          </cell>
          <cell r="T75">
            <v>23.757112417632907</v>
          </cell>
          <cell r="V75">
            <v>2.8694929587945666</v>
          </cell>
          <cell r="Y75">
            <v>37.784866628889247</v>
          </cell>
          <cell r="AB75">
            <v>19.599376029434094</v>
          </cell>
          <cell r="AD75">
            <v>33.149204027383938</v>
          </cell>
          <cell r="AF75">
            <v>6.6743139965252283</v>
          </cell>
          <cell r="AI75">
            <v>59.422894053343256</v>
          </cell>
        </row>
        <row r="76">
          <cell r="C76" t="str">
            <v>Attributable to Non-Controlling Interests</v>
          </cell>
          <cell r="G76">
            <v>0</v>
          </cell>
          <cell r="I76">
            <v>0</v>
          </cell>
          <cell r="K76">
            <v>0</v>
          </cell>
          <cell r="N76">
            <v>0</v>
          </cell>
          <cell r="R76">
            <v>0</v>
          </cell>
          <cell r="T76">
            <v>0</v>
          </cell>
          <cell r="V76">
            <v>0</v>
          </cell>
          <cell r="Y76">
            <v>0</v>
          </cell>
          <cell r="AB76">
            <v>0</v>
          </cell>
          <cell r="AD76">
            <v>0</v>
          </cell>
          <cell r="AF76">
            <v>0</v>
          </cell>
          <cell r="AI76">
            <v>0</v>
          </cell>
        </row>
        <row r="77">
          <cell r="B77" t="str">
            <v>Net Income Available to Common</v>
          </cell>
          <cell r="G77">
            <v>7.1866934043333224</v>
          </cell>
          <cell r="I77">
            <v>-15.164555959252546</v>
          </cell>
          <cell r="K77">
            <v>29.911727945497127</v>
          </cell>
          <cell r="N77">
            <v>21.933865390577903</v>
          </cell>
          <cell r="R77">
            <v>11.15826125246177</v>
          </cell>
          <cell r="T77">
            <v>23.757112417632907</v>
          </cell>
          <cell r="V77">
            <v>2.8694929587945666</v>
          </cell>
          <cell r="Y77">
            <v>37.784866628889247</v>
          </cell>
          <cell r="AB77">
            <v>19.599376029434094</v>
          </cell>
          <cell r="AD77">
            <v>33.149204027383938</v>
          </cell>
          <cell r="AF77">
            <v>6.6743139965252283</v>
          </cell>
          <cell r="AI77">
            <v>59.422894053343256</v>
          </cell>
        </row>
        <row r="79">
          <cell r="B79" t="str">
            <v>Existing Convertible Debt Shares</v>
          </cell>
          <cell r="N79">
            <v>0</v>
          </cell>
          <cell r="Y79">
            <v>0</v>
          </cell>
          <cell r="AI79">
            <v>0</v>
          </cell>
        </row>
        <row r="80">
          <cell r="B80" t="str">
            <v>New Convertible Debt Shares</v>
          </cell>
          <cell r="N80">
            <v>0</v>
          </cell>
          <cell r="Y80">
            <v>0</v>
          </cell>
          <cell r="AI80">
            <v>0</v>
          </cell>
        </row>
        <row r="81">
          <cell r="B81" t="str">
            <v>Fully Diluted Shares Outstanding - excluding Convts</v>
          </cell>
          <cell r="G81">
            <v>15.5</v>
          </cell>
          <cell r="I81">
            <v>21.497015000000001</v>
          </cell>
          <cell r="K81">
            <v>27.297628339285712</v>
          </cell>
          <cell r="N81">
            <v>42.797628339285708</v>
          </cell>
          <cell r="R81">
            <v>15.9</v>
          </cell>
          <cell r="T81">
            <v>21.497015000000001</v>
          </cell>
          <cell r="V81">
            <v>27.297628339285712</v>
          </cell>
          <cell r="Y81">
            <v>43.197628339285714</v>
          </cell>
          <cell r="AB81">
            <v>16.3</v>
          </cell>
          <cell r="AD81">
            <v>21.497015000000001</v>
          </cell>
          <cell r="AF81">
            <v>27.297628339285712</v>
          </cell>
          <cell r="AI81">
            <v>43.597628339285713</v>
          </cell>
        </row>
        <row r="82">
          <cell r="B82" t="str">
            <v>Total Shares</v>
          </cell>
          <cell r="G82">
            <v>15.5</v>
          </cell>
          <cell r="N82">
            <v>42.797628339285708</v>
          </cell>
          <cell r="R82">
            <v>15.9</v>
          </cell>
          <cell r="Y82">
            <v>43.197628339285714</v>
          </cell>
          <cell r="AB82">
            <v>16.3</v>
          </cell>
          <cell r="AI82">
            <v>43.597628339285713</v>
          </cell>
        </row>
        <row r="84">
          <cell r="B84" t="str">
            <v>Earnings per Share</v>
          </cell>
          <cell r="G84">
            <v>0.46365763898924661</v>
          </cell>
          <cell r="I84">
            <v>-0.70542612354564316</v>
          </cell>
          <cell r="N84">
            <v>0.51250188951344067</v>
          </cell>
          <cell r="R84">
            <v>0.70177743726174657</v>
          </cell>
          <cell r="T84">
            <v>1.1051354068289438</v>
          </cell>
          <cell r="Y84">
            <v>0.87469771099739113</v>
          </cell>
          <cell r="AB84">
            <v>1.202415707327245</v>
          </cell>
          <cell r="AD84">
            <v>1.5420375353221802</v>
          </cell>
          <cell r="AI84">
            <v>1.3629845548226172</v>
          </cell>
        </row>
        <row r="86">
          <cell r="I86" t="str">
            <v>Accretion (Dilution) - $</v>
          </cell>
          <cell r="N86">
            <v>4.8844250524194055E-2</v>
          </cell>
          <cell r="T86" t="str">
            <v>Accretion (Dilution) - $</v>
          </cell>
          <cell r="Y86">
            <v>0.17292027373564456</v>
          </cell>
          <cell r="AD86" t="str">
            <v>Accretion (Dilution) - $</v>
          </cell>
          <cell r="AI86">
            <v>0.16056884749537215</v>
          </cell>
        </row>
        <row r="88">
          <cell r="I88" t="str">
            <v>Accretion (Dilution) - %</v>
          </cell>
          <cell r="N88">
            <v>0.10534551017141093</v>
          </cell>
          <cell r="T88" t="str">
            <v>Accretion (Dilution) - %</v>
          </cell>
          <cell r="Y88">
            <v>0.24640329619367535</v>
          </cell>
          <cell r="AD88" t="str">
            <v>Accretion (Dilution) - %</v>
          </cell>
          <cell r="AI88">
            <v>0.1335385478723394</v>
          </cell>
        </row>
        <row r="95">
          <cell r="A95" t="str">
            <v>x</v>
          </cell>
          <cell r="E95" t="str">
            <v>Convert New Convertible Debt?</v>
          </cell>
          <cell r="G95" t="str">
            <v>N</v>
          </cell>
        </row>
      </sheetData>
      <sheetData sheetId="13" refreshError="1"/>
      <sheetData sheetId="14" refreshError="1"/>
      <sheetData sheetId="15" refreshError="1"/>
      <sheetData sheetId="16" refreshError="1">
        <row r="2">
          <cell r="A2" t="str">
            <v>x</v>
          </cell>
          <cell r="C2" t="str">
            <v>Inputs</v>
          </cell>
          <cell r="J2" t="str">
            <v>Standalone EPS Metrics</v>
          </cell>
        </row>
        <row r="4">
          <cell r="C4" t="str">
            <v>Discount Period to</v>
          </cell>
          <cell r="E4">
            <v>40178</v>
          </cell>
          <cell r="J4" t="str">
            <v>Consensus</v>
          </cell>
          <cell r="L4">
            <v>1</v>
          </cell>
        </row>
        <row r="5">
          <cell r="C5" t="str">
            <v>P/E Multiple Range</v>
          </cell>
          <cell r="J5">
            <v>2009</v>
          </cell>
          <cell r="L5">
            <v>0.72073220251294612</v>
          </cell>
        </row>
        <row r="6">
          <cell r="D6" t="str">
            <v>Start</v>
          </cell>
          <cell r="E6">
            <v>10</v>
          </cell>
          <cell r="J6">
            <v>2010</v>
          </cell>
          <cell r="L6">
            <v>1.1051354068289438</v>
          </cell>
        </row>
        <row r="7">
          <cell r="D7" t="str">
            <v>Step</v>
          </cell>
          <cell r="E7">
            <v>2</v>
          </cell>
          <cell r="J7">
            <v>2011</v>
          </cell>
          <cell r="L7">
            <v>1.5420375353221802</v>
          </cell>
        </row>
        <row r="8">
          <cell r="C8" t="str">
            <v>LT Growth Rate</v>
          </cell>
          <cell r="E8">
            <v>0.15</v>
          </cell>
          <cell r="J8">
            <v>2012</v>
          </cell>
          <cell r="L8">
            <v>1.9715784831955867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1</v>
          </cell>
          <cell r="J11" t="str">
            <v>Standalone EBITDA Metrics</v>
          </cell>
          <cell r="N11" t="str">
            <v>PF Combined EBITDA Metrics</v>
          </cell>
        </row>
        <row r="12">
          <cell r="J12" t="str">
            <v>Current LTM</v>
          </cell>
          <cell r="L12">
            <v>33.36814692765639</v>
          </cell>
          <cell r="N12" t="str">
            <v>Current LTM</v>
          </cell>
          <cell r="P12">
            <v>49.416598624322972</v>
          </cell>
        </row>
        <row r="13">
          <cell r="C13" t="str">
            <v>Use Current Debt (No =  Each Yr. Status Quo Debt)?</v>
          </cell>
          <cell r="F13" t="str">
            <v>Y</v>
          </cell>
          <cell r="J13">
            <v>2009</v>
          </cell>
          <cell r="L13">
            <v>33.36814692765639</v>
          </cell>
          <cell r="N13">
            <v>2009</v>
          </cell>
          <cell r="P13">
            <v>49.416598624322972</v>
          </cell>
        </row>
        <row r="14">
          <cell r="J14">
            <v>2010</v>
          </cell>
          <cell r="L14">
            <v>46.026650152865876</v>
          </cell>
          <cell r="N14">
            <v>2010</v>
          </cell>
          <cell r="P14">
            <v>74.367023272115844</v>
          </cell>
        </row>
        <row r="15">
          <cell r="C15" t="str">
            <v>Link below to model Status Quo Net Debt</v>
          </cell>
          <cell r="J15">
            <v>2011</v>
          </cell>
          <cell r="L15">
            <v>60.470255172852113</v>
          </cell>
          <cell r="N15">
            <v>2011</v>
          </cell>
          <cell r="P15">
            <v>106.76936369726207</v>
          </cell>
        </row>
        <row r="16">
          <cell r="D16">
            <v>2009</v>
          </cell>
          <cell r="J16">
            <v>2012</v>
          </cell>
          <cell r="L16">
            <v>73.824496429871076</v>
          </cell>
          <cell r="N16">
            <v>2012</v>
          </cell>
          <cell r="P16">
            <v>128.27303005098969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  <cell r="M20" t="str">
            <v>PF Combined Debt Metrics</v>
          </cell>
        </row>
        <row r="21">
          <cell r="C21" t="str">
            <v>Cost of Equity</v>
          </cell>
          <cell r="E21">
            <v>0.16</v>
          </cell>
          <cell r="N21" t="str">
            <v>Cost of Equity</v>
          </cell>
          <cell r="P21">
            <v>0.16</v>
          </cell>
        </row>
        <row r="22">
          <cell r="C22" t="str">
            <v>Offer Price</v>
          </cell>
          <cell r="E22">
            <v>2.81</v>
          </cell>
        </row>
        <row r="23">
          <cell r="C23" t="str">
            <v>Shares Outstanding</v>
          </cell>
          <cell r="E23">
            <v>21.760387003558719</v>
          </cell>
          <cell r="N23" t="str">
            <v>PF Shares Out. (2009 &amp; 2010)</v>
          </cell>
          <cell r="P23">
            <v>43.197628339285714</v>
          </cell>
        </row>
        <row r="24">
          <cell r="C24" t="str">
            <v>Current Net Debt</v>
          </cell>
          <cell r="E24">
            <v>92.153999999999996</v>
          </cell>
          <cell r="N24" t="str">
            <v>PF Shares Out. (2011)</v>
          </cell>
          <cell r="P24">
            <v>43.597628339285713</v>
          </cell>
        </row>
        <row r="25">
          <cell r="N25" t="str">
            <v>PF 2009E Net Debt</v>
          </cell>
          <cell r="P25">
            <v>134.04335958916661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Y29" t="str">
            <v xml:space="preserve"> </v>
          </cell>
          <cell r="AC29" t="str">
            <v xml:space="preserve"> </v>
          </cell>
        </row>
        <row r="30">
          <cell r="F30" t="str">
            <v>Current 1</v>
          </cell>
          <cell r="H30">
            <v>2009</v>
          </cell>
          <cell r="N30">
            <v>2010</v>
          </cell>
          <cell r="T30">
            <v>2011</v>
          </cell>
          <cell r="Y30" t="str">
            <v xml:space="preserve"> </v>
          </cell>
        </row>
        <row r="32">
          <cell r="C32" t="str">
            <v>Forward P/E</v>
          </cell>
          <cell r="F32">
            <v>2.81</v>
          </cell>
          <cell r="H32">
            <v>10</v>
          </cell>
          <cell r="J32">
            <v>12</v>
          </cell>
          <cell r="L32">
            <v>14</v>
          </cell>
          <cell r="N32">
            <v>10</v>
          </cell>
          <cell r="P32">
            <v>12</v>
          </cell>
          <cell r="R32">
            <v>14</v>
          </cell>
          <cell r="T32">
            <v>10</v>
          </cell>
          <cell r="V32">
            <v>12</v>
          </cell>
          <cell r="X32">
            <v>14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J33">
            <v>0.15</v>
          </cell>
          <cell r="L33">
            <v>0.15</v>
          </cell>
          <cell r="N33">
            <v>0.15</v>
          </cell>
          <cell r="P33">
            <v>0.15</v>
          </cell>
          <cell r="R33">
            <v>0.15</v>
          </cell>
          <cell r="T33">
            <v>0.15</v>
          </cell>
          <cell r="V33">
            <v>0.15</v>
          </cell>
          <cell r="X33">
            <v>0.15</v>
          </cell>
        </row>
        <row r="34">
          <cell r="C34" t="str">
            <v>Forward PEG</v>
          </cell>
          <cell r="F34">
            <v>0.18733333333333335</v>
          </cell>
          <cell r="H34">
            <v>0.66666666666666674</v>
          </cell>
          <cell r="J34">
            <v>0.8</v>
          </cell>
          <cell r="L34">
            <v>0.93333333333333346</v>
          </cell>
          <cell r="N34">
            <v>0.66666666666666674</v>
          </cell>
          <cell r="P34">
            <v>0.8</v>
          </cell>
          <cell r="R34">
            <v>0.93333333333333346</v>
          </cell>
          <cell r="T34">
            <v>0.66666666666666674</v>
          </cell>
          <cell r="V34">
            <v>0.8</v>
          </cell>
          <cell r="X34">
            <v>0.93333333333333346</v>
          </cell>
        </row>
        <row r="36">
          <cell r="C36" t="str">
            <v>Forward EPS</v>
          </cell>
          <cell r="F36">
            <v>1</v>
          </cell>
          <cell r="H36">
            <v>1.1051354068289438</v>
          </cell>
          <cell r="J36">
            <v>1.1051354068289438</v>
          </cell>
          <cell r="L36">
            <v>1.1051354068289438</v>
          </cell>
          <cell r="N36">
            <v>1.5420375353221802</v>
          </cell>
          <cell r="P36">
            <v>1.5420375353221802</v>
          </cell>
          <cell r="R36">
            <v>1.5420375353221802</v>
          </cell>
          <cell r="T36">
            <v>1.9715784831955867</v>
          </cell>
          <cell r="V36">
            <v>1.9715784831955867</v>
          </cell>
          <cell r="X36">
            <v>1.9715784831955867</v>
          </cell>
        </row>
        <row r="37">
          <cell r="C37" t="str">
            <v>Implied Fiscal Year-End Share Price 2</v>
          </cell>
          <cell r="F37">
            <v>2.81</v>
          </cell>
          <cell r="H37">
            <v>11.051354068289438</v>
          </cell>
          <cell r="J37">
            <v>13.261624881947327</v>
          </cell>
          <cell r="L37">
            <v>15.471895695605214</v>
          </cell>
          <cell r="N37">
            <v>15.420375353221802</v>
          </cell>
          <cell r="P37">
            <v>18.504450423866164</v>
          </cell>
          <cell r="R37">
            <v>21.588525494510524</v>
          </cell>
          <cell r="T37">
            <v>19.715784831955865</v>
          </cell>
          <cell r="V37">
            <v>23.65894179834704</v>
          </cell>
          <cell r="X37">
            <v>27.602098764738216</v>
          </cell>
        </row>
        <row r="38">
          <cell r="C38" t="str">
            <v>FD Shares Outstanding</v>
          </cell>
          <cell r="F38">
            <v>21.760387003558719</v>
          </cell>
          <cell r="H38">
            <v>21.760387003558719</v>
          </cell>
          <cell r="J38">
            <v>21.760387003558719</v>
          </cell>
          <cell r="L38">
            <v>21.760387003558719</v>
          </cell>
          <cell r="N38">
            <v>21.760387003558719</v>
          </cell>
          <cell r="P38">
            <v>21.760387003558719</v>
          </cell>
          <cell r="R38">
            <v>21.760387003558719</v>
          </cell>
          <cell r="T38">
            <v>21.760387003558719</v>
          </cell>
          <cell r="V38">
            <v>21.760387003558719</v>
          </cell>
          <cell r="X38">
            <v>21.760387003558719</v>
          </cell>
        </row>
        <row r="39">
          <cell r="C39" t="str">
            <v>Net Debt</v>
          </cell>
          <cell r="F39">
            <v>92.153999999999996</v>
          </cell>
          <cell r="H39">
            <v>92.153999999999996</v>
          </cell>
          <cell r="J39">
            <v>92.153999999999996</v>
          </cell>
          <cell r="L39">
            <v>92.153999999999996</v>
          </cell>
          <cell r="N39">
            <v>92.153999999999996</v>
          </cell>
          <cell r="P39">
            <v>92.153999999999996</v>
          </cell>
          <cell r="R39">
            <v>92.153999999999996</v>
          </cell>
          <cell r="T39">
            <v>92.153999999999996</v>
          </cell>
          <cell r="V39">
            <v>92.153999999999996</v>
          </cell>
          <cell r="X39">
            <v>92.153999999999996</v>
          </cell>
        </row>
        <row r="40">
          <cell r="C40" t="str">
            <v>Enterprise Value</v>
          </cell>
          <cell r="F40">
            <v>153.30068747999999</v>
          </cell>
          <cell r="H40">
            <v>332.63574143933124</v>
          </cell>
          <cell r="J40">
            <v>380.73208972719755</v>
          </cell>
          <cell r="L40">
            <v>428.8284380150638</v>
          </cell>
          <cell r="N40">
            <v>427.70733542624487</v>
          </cell>
          <cell r="P40">
            <v>494.81800251149389</v>
          </cell>
          <cell r="R40">
            <v>561.92866959674279</v>
          </cell>
          <cell r="T40">
            <v>521.17710802225247</v>
          </cell>
          <cell r="V40">
            <v>606.9817296267031</v>
          </cell>
          <cell r="X40">
            <v>692.78635123115362</v>
          </cell>
        </row>
        <row r="41">
          <cell r="C41" t="str">
            <v>LTM EBITDA</v>
          </cell>
          <cell r="F41">
            <v>33.36814692765639</v>
          </cell>
          <cell r="H41">
            <v>33.36814692765639</v>
          </cell>
          <cell r="J41">
            <v>33.36814692765639</v>
          </cell>
          <cell r="L41">
            <v>33.36814692765639</v>
          </cell>
          <cell r="N41">
            <v>46.026650152865876</v>
          </cell>
          <cell r="P41">
            <v>46.026650152865876</v>
          </cell>
          <cell r="R41">
            <v>46.026650152865876</v>
          </cell>
          <cell r="T41">
            <v>60.470255172852113</v>
          </cell>
          <cell r="V41">
            <v>60.470255172852113</v>
          </cell>
          <cell r="X41">
            <v>60.470255172852113</v>
          </cell>
        </row>
        <row r="42">
          <cell r="C42" t="str">
            <v>Implied EV / LTM EBITDA</v>
          </cell>
          <cell r="F42">
            <v>4.5942223825722968</v>
          </cell>
          <cell r="H42">
            <v>9.968660895688938</v>
          </cell>
          <cell r="J42">
            <v>11.410045950488094</v>
          </cell>
          <cell r="L42">
            <v>12.85143100528725</v>
          </cell>
          <cell r="N42">
            <v>9.2926018731696338</v>
          </cell>
          <cell r="P42">
            <v>10.750684676553281</v>
          </cell>
          <cell r="R42">
            <v>12.208767479936924</v>
          </cell>
          <cell r="T42">
            <v>8.6187350546559784</v>
          </cell>
          <cell r="V42">
            <v>10.037690892682146</v>
          </cell>
          <cell r="X42">
            <v>11.456646730708313</v>
          </cell>
        </row>
        <row r="45">
          <cell r="C45" t="str">
            <v>Present Value of Future Share Price 3</v>
          </cell>
          <cell r="H45">
            <v>11.051354068289438</v>
          </cell>
          <cell r="J45">
            <v>13.261624881947327</v>
          </cell>
          <cell r="L45">
            <v>15.471895695605214</v>
          </cell>
          <cell r="N45">
            <v>13.293427028639485</v>
          </cell>
          <cell r="P45">
            <v>15.952112434367384</v>
          </cell>
          <cell r="R45">
            <v>18.61079784009528</v>
          </cell>
          <cell r="T45">
            <v>14.652039857279926</v>
          </cell>
          <cell r="V45">
            <v>17.582447828735912</v>
          </cell>
          <cell r="X45">
            <v>20.512855800191897</v>
          </cell>
        </row>
        <row r="48">
          <cell r="C48" t="str">
            <v>Note: Share prices are discounted to 12/31/2009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16.0%</v>
          </cell>
        </row>
        <row r="54">
          <cell r="F54" t="str">
            <v>Discount Period</v>
          </cell>
          <cell r="H54">
            <v>0</v>
          </cell>
          <cell r="J54">
            <v>0</v>
          </cell>
          <cell r="L54">
            <v>0</v>
          </cell>
          <cell r="N54">
            <v>1</v>
          </cell>
          <cell r="P54">
            <v>1</v>
          </cell>
          <cell r="R54">
            <v>1</v>
          </cell>
          <cell r="T54">
            <v>2</v>
          </cell>
          <cell r="V54">
            <v>2</v>
          </cell>
          <cell r="X54">
            <v>2</v>
          </cell>
        </row>
        <row r="58">
          <cell r="C58" t="str">
            <v>Standalone</v>
          </cell>
          <cell r="AI58" t="str">
            <v>For Shine</v>
          </cell>
          <cell r="AS58" t="str">
            <v>For Rise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1">
          <cell r="AE61" t="str">
            <v>Price @</v>
          </cell>
          <cell r="AF61" t="str">
            <v>Price @</v>
          </cell>
          <cell r="AG61" t="str">
            <v>Price @</v>
          </cell>
        </row>
        <row r="62">
          <cell r="H62" t="str">
            <v>Fiscal Year Ending December 31,</v>
          </cell>
          <cell r="AE62" t="str">
            <v>Rise @ 6.0x LTM EBITDA</v>
          </cell>
          <cell r="AF62" t="str">
            <v>Rise @ 7.0x LTM EBITDA</v>
          </cell>
          <cell r="AG62" t="str">
            <v>Rise @ 8.0x LTM EBITDA</v>
          </cell>
        </row>
        <row r="63">
          <cell r="F63" t="str">
            <v>Current</v>
          </cell>
          <cell r="H63" t="str">
            <v>2009E</v>
          </cell>
          <cell r="N63">
            <v>2010</v>
          </cell>
          <cell r="T63">
            <v>2011</v>
          </cell>
          <cell r="AD63" t="str">
            <v>2009E</v>
          </cell>
          <cell r="AE63">
            <v>3.0406408657139656</v>
          </cell>
          <cell r="AF63">
            <v>4.574076227971049</v>
          </cell>
          <cell r="AG63">
            <v>6.1075115902281327</v>
          </cell>
        </row>
        <row r="64">
          <cell r="AD64">
            <v>2010</v>
          </cell>
          <cell r="AE64">
            <v>7.5475202718430534</v>
          </cell>
          <cell r="AF64">
            <v>9.6626779730980257</v>
          </cell>
          <cell r="AG64">
            <v>11.777835674353001</v>
          </cell>
        </row>
        <row r="65">
          <cell r="C65" t="str">
            <v>EV / LTM EBITDA</v>
          </cell>
          <cell r="F65">
            <v>4.5942223825722968</v>
          </cell>
          <cell r="H65">
            <v>6</v>
          </cell>
          <cell r="J65">
            <v>7</v>
          </cell>
          <cell r="L65">
            <v>8</v>
          </cell>
          <cell r="N65">
            <v>6</v>
          </cell>
          <cell r="P65">
            <v>7</v>
          </cell>
          <cell r="R65">
            <v>8</v>
          </cell>
          <cell r="T65">
            <v>6</v>
          </cell>
          <cell r="V65">
            <v>7</v>
          </cell>
          <cell r="X65">
            <v>8</v>
          </cell>
          <cell r="AD65">
            <v>2011</v>
          </cell>
          <cell r="AE65">
            <v>13.499820384261305</v>
          </cell>
          <cell r="AF65">
            <v>16.278734893592539</v>
          </cell>
          <cell r="AG65">
            <v>19.057649402923772</v>
          </cell>
        </row>
        <row r="66">
          <cell r="C66" t="str">
            <v>LTM EBITDA 1</v>
          </cell>
          <cell r="F66">
            <v>33.36814692765639</v>
          </cell>
          <cell r="H66">
            <v>33.36814692765639</v>
          </cell>
          <cell r="J66">
            <v>33.36814692765639</v>
          </cell>
          <cell r="L66">
            <v>33.36814692765639</v>
          </cell>
          <cell r="N66">
            <v>46.026650152865876</v>
          </cell>
          <cell r="P66">
            <v>46.026650152865876</v>
          </cell>
          <cell r="R66">
            <v>46.026650152865876</v>
          </cell>
          <cell r="T66">
            <v>60.470255172852113</v>
          </cell>
          <cell r="V66">
            <v>60.470255172852113</v>
          </cell>
          <cell r="X66">
            <v>60.470255172852113</v>
          </cell>
        </row>
        <row r="67">
          <cell r="C67" t="str">
            <v>Enterprise Value</v>
          </cell>
          <cell r="F67">
            <v>153.30068747999999</v>
          </cell>
          <cell r="H67">
            <v>200.20888156593833</v>
          </cell>
          <cell r="J67">
            <v>233.57702849359472</v>
          </cell>
          <cell r="L67">
            <v>266.94517542125112</v>
          </cell>
          <cell r="N67">
            <v>276.15990091719527</v>
          </cell>
          <cell r="P67">
            <v>322.18655107006111</v>
          </cell>
          <cell r="R67">
            <v>368.21320122292701</v>
          </cell>
          <cell r="T67">
            <v>362.82153103711266</v>
          </cell>
          <cell r="V67">
            <v>423.29178620996481</v>
          </cell>
          <cell r="X67">
            <v>483.7620413828169</v>
          </cell>
        </row>
        <row r="68">
          <cell r="C68" t="str">
            <v>Net Debt</v>
          </cell>
          <cell r="F68">
            <v>92.153999999999996</v>
          </cell>
          <cell r="H68">
            <v>134.04335958916661</v>
          </cell>
          <cell r="J68">
            <v>134.04335958916661</v>
          </cell>
          <cell r="L68">
            <v>134.04335958916661</v>
          </cell>
          <cell r="N68">
            <v>111.92293888468571</v>
          </cell>
          <cell r="P68">
            <v>111.92293888468571</v>
          </cell>
          <cell r="R68">
            <v>111.92293888468571</v>
          </cell>
          <cell r="T68">
            <v>69.060214997055866</v>
          </cell>
          <cell r="V68">
            <v>69.060214997055866</v>
          </cell>
          <cell r="X68">
            <v>69.060214997055866</v>
          </cell>
        </row>
        <row r="69">
          <cell r="C69" t="str">
            <v>Equity Value</v>
          </cell>
          <cell r="F69">
            <v>61.146687480000004</v>
          </cell>
          <cell r="H69">
            <v>66.165521976771714</v>
          </cell>
          <cell r="J69">
            <v>99.533668904428112</v>
          </cell>
          <cell r="L69">
            <v>132.90181583208451</v>
          </cell>
          <cell r="N69">
            <v>164.23696203250955</v>
          </cell>
          <cell r="P69">
            <v>210.26361218537539</v>
          </cell>
          <cell r="R69">
            <v>256.29026233824129</v>
          </cell>
          <cell r="T69">
            <v>293.76131604005678</v>
          </cell>
          <cell r="V69">
            <v>354.23157121290893</v>
          </cell>
          <cell r="X69">
            <v>414.70182638576102</v>
          </cell>
        </row>
        <row r="70">
          <cell r="C70" t="str">
            <v>Fully Diluted Shares Outstanding</v>
          </cell>
          <cell r="F70">
            <v>21.760387003558719</v>
          </cell>
          <cell r="H70">
            <v>21.760387003558719</v>
          </cell>
          <cell r="J70">
            <v>21.760387003558719</v>
          </cell>
          <cell r="L70">
            <v>21.760387003558719</v>
          </cell>
          <cell r="N70">
            <v>21.760387003558719</v>
          </cell>
          <cell r="P70">
            <v>21.760387003558719</v>
          </cell>
          <cell r="R70">
            <v>21.760387003558719</v>
          </cell>
          <cell r="T70">
            <v>21.760387003558719</v>
          </cell>
          <cell r="V70">
            <v>21.760387003558719</v>
          </cell>
          <cell r="X70">
            <v>21.760387003558719</v>
          </cell>
        </row>
        <row r="72">
          <cell r="C72" t="str">
            <v>Implied Fiscal Year-End Share Price 2</v>
          </cell>
          <cell r="F72">
            <v>2.81</v>
          </cell>
          <cell r="H72">
            <v>3.0406408657139656</v>
          </cell>
          <cell r="J72">
            <v>4.574076227971049</v>
          </cell>
          <cell r="L72">
            <v>6.1075115902281327</v>
          </cell>
          <cell r="N72">
            <v>7.5475202718430534</v>
          </cell>
          <cell r="P72">
            <v>9.6626779730980257</v>
          </cell>
          <cell r="R72">
            <v>11.777835674353001</v>
          </cell>
          <cell r="T72">
            <v>13.499820384261305</v>
          </cell>
          <cell r="V72">
            <v>16.278734893592539</v>
          </cell>
          <cell r="X72">
            <v>19.057649402923772</v>
          </cell>
        </row>
        <row r="74">
          <cell r="C74" t="str">
            <v>EPS</v>
          </cell>
          <cell r="F74">
            <v>1</v>
          </cell>
          <cell r="H74">
            <v>0.72073220251294612</v>
          </cell>
          <cell r="J74">
            <v>0.72073220251294612</v>
          </cell>
          <cell r="L74">
            <v>0.72073220251294612</v>
          </cell>
          <cell r="N74">
            <v>1.1051354068289438</v>
          </cell>
          <cell r="P74">
            <v>1.1051354068289438</v>
          </cell>
          <cell r="R74">
            <v>1.1051354068289438</v>
          </cell>
          <cell r="T74">
            <v>1.5420375353221802</v>
          </cell>
          <cell r="V74">
            <v>1.5420375353221802</v>
          </cell>
          <cell r="X74">
            <v>1.5420375353221802</v>
          </cell>
        </row>
        <row r="75">
          <cell r="C75" t="str">
            <v>Implied Forward P/E</v>
          </cell>
          <cell r="F75">
            <v>2.81</v>
          </cell>
          <cell r="H75">
            <v>4.2188219911810423</v>
          </cell>
          <cell r="J75">
            <v>6.3464296614232207</v>
          </cell>
          <cell r="L75">
            <v>8.4740373316654001</v>
          </cell>
          <cell r="N75">
            <v>6.8294982001343847</v>
          </cell>
          <cell r="P75">
            <v>8.7434335316646354</v>
          </cell>
          <cell r="R75">
            <v>10.657368863194888</v>
          </cell>
          <cell r="T75">
            <v>8.7545342282740002</v>
          </cell>
          <cell r="V75">
            <v>10.556639848712502</v>
          </cell>
          <cell r="X75">
            <v>12.358745469151001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J76">
            <v>0.15</v>
          </cell>
          <cell r="L76">
            <v>0.15</v>
          </cell>
          <cell r="N76">
            <v>0.15</v>
          </cell>
          <cell r="P76">
            <v>0.15</v>
          </cell>
          <cell r="R76">
            <v>0.15</v>
          </cell>
          <cell r="T76">
            <v>0.15</v>
          </cell>
          <cell r="V76">
            <v>0.15</v>
          </cell>
          <cell r="X76">
            <v>0.15</v>
          </cell>
        </row>
        <row r="77">
          <cell r="C77" t="str">
            <v>Forward PEG</v>
          </cell>
          <cell r="F77">
            <v>0.18733333333333335</v>
          </cell>
          <cell r="H77">
            <v>0.28125479941206949</v>
          </cell>
          <cell r="J77">
            <v>0.42309531076154805</v>
          </cell>
          <cell r="L77">
            <v>0.56493582211102666</v>
          </cell>
          <cell r="N77">
            <v>0.45529988000895899</v>
          </cell>
          <cell r="P77">
            <v>0.58289556877764237</v>
          </cell>
          <cell r="R77">
            <v>0.71049125754632581</v>
          </cell>
          <cell r="T77">
            <v>0.58363561521826668</v>
          </cell>
          <cell r="V77">
            <v>0.70377598991416679</v>
          </cell>
          <cell r="X77">
            <v>0.82391636461006679</v>
          </cell>
        </row>
        <row r="80">
          <cell r="C80" t="str">
            <v>Present Value of Future Share Price 3</v>
          </cell>
          <cell r="H80">
            <v>3.0406408657139656</v>
          </cell>
          <cell r="J80">
            <v>4.574076227971049</v>
          </cell>
          <cell r="L80">
            <v>6.1075115902281327</v>
          </cell>
          <cell r="N80">
            <v>6.5064829929681496</v>
          </cell>
          <cell r="P80">
            <v>8.3298948043948506</v>
          </cell>
          <cell r="R80">
            <v>10.153306615821554</v>
          </cell>
          <cell r="T80">
            <v>10.032565683904062</v>
          </cell>
          <cell r="V80">
            <v>12.097751853145466</v>
          </cell>
          <cell r="X80">
            <v>14.162938022386871</v>
          </cell>
        </row>
        <row r="83">
          <cell r="C83" t="str">
            <v>Source: Rise Management</v>
          </cell>
        </row>
        <row r="84">
          <cell r="C84" t="str">
            <v>Note: Share prices are discounted to 12/31/2009</v>
          </cell>
        </row>
        <row r="85">
          <cell r="C85">
            <v>1</v>
          </cell>
          <cell r="D85" t="str">
            <v>Includes stock based compensation expense</v>
          </cell>
        </row>
        <row r="86">
          <cell r="C86">
            <v>2</v>
          </cell>
          <cell r="D86" t="str">
            <v>Calculated as EV / LTM EBITDA multiple times LTM EBITDA minus net debt, divided by fully diluted shares outstanding</v>
          </cell>
        </row>
        <row r="87">
          <cell r="C87">
            <v>3</v>
          </cell>
          <cell r="D87" t="str">
            <v>Implied future share prices discounted using estimated cost of equity of 16.0%</v>
          </cell>
        </row>
        <row r="91">
          <cell r="F91" t="str">
            <v>Discount Period</v>
          </cell>
          <cell r="H91">
            <v>0</v>
          </cell>
          <cell r="J91">
            <v>0</v>
          </cell>
          <cell r="L91">
            <v>0</v>
          </cell>
          <cell r="N91">
            <v>1</v>
          </cell>
          <cell r="P91">
            <v>1</v>
          </cell>
          <cell r="R91">
            <v>1</v>
          </cell>
          <cell r="T91">
            <v>2</v>
          </cell>
          <cell r="V91">
            <v>2</v>
          </cell>
          <cell r="X91">
            <v>2</v>
          </cell>
        </row>
        <row r="98">
          <cell r="C98" t="str">
            <v>PF Combined</v>
          </cell>
        </row>
        <row r="99">
          <cell r="A99" t="str">
            <v>x</v>
          </cell>
        </row>
        <row r="100">
          <cell r="C100" t="str">
            <v>Present Value of Future Share Price Analysis - EBITDA Multiple Driver</v>
          </cell>
        </row>
        <row r="102">
          <cell r="H102" t="str">
            <v>Fiscal Year Ending December 31,</v>
          </cell>
          <cell r="AF102" t="str">
            <v>Shine Standalone @ 7.0x LTM EBITDA</v>
          </cell>
          <cell r="AG102" t="str">
            <v>PF Combined @ 7.0x LTM EBITDA</v>
          </cell>
        </row>
        <row r="103">
          <cell r="F103" t="str">
            <v>Current</v>
          </cell>
          <cell r="H103" t="str">
            <v>2009E</v>
          </cell>
          <cell r="N103">
            <v>2010</v>
          </cell>
          <cell r="T103">
            <v>2011</v>
          </cell>
        </row>
        <row r="105">
          <cell r="C105" t="str">
            <v>EV / LTM EBITDA</v>
          </cell>
          <cell r="F105" t="e">
            <v>#DIV/0!</v>
          </cell>
          <cell r="H105">
            <v>6</v>
          </cell>
          <cell r="J105">
            <v>7</v>
          </cell>
          <cell r="L105">
            <v>8</v>
          </cell>
          <cell r="N105">
            <v>6</v>
          </cell>
          <cell r="P105">
            <v>7</v>
          </cell>
          <cell r="R105">
            <v>8</v>
          </cell>
          <cell r="T105">
            <v>6</v>
          </cell>
          <cell r="V105">
            <v>7</v>
          </cell>
          <cell r="X105">
            <v>8</v>
          </cell>
          <cell r="AD105" t="str">
            <v>2009E</v>
          </cell>
          <cell r="AF105">
            <v>4.7965064277443163</v>
          </cell>
          <cell r="AG105">
            <v>4.9047329431372564</v>
          </cell>
        </row>
        <row r="106">
          <cell r="C106" t="str">
            <v>LTM EBITDA 1,2</v>
          </cell>
          <cell r="F106">
            <v>0</v>
          </cell>
          <cell r="H106">
            <v>49.416598624322972</v>
          </cell>
          <cell r="J106">
            <v>49.416598624322972</v>
          </cell>
          <cell r="L106">
            <v>49.416598624322972</v>
          </cell>
          <cell r="N106">
            <v>74.367023272115844</v>
          </cell>
          <cell r="P106">
            <v>74.367023272115844</v>
          </cell>
          <cell r="R106">
            <v>74.367023272115844</v>
          </cell>
          <cell r="T106">
            <v>106.76936369726207</v>
          </cell>
          <cell r="V106">
            <v>106.76936369726207</v>
          </cell>
          <cell r="X106">
            <v>106.76936369726207</v>
          </cell>
          <cell r="AD106">
            <v>2010</v>
          </cell>
          <cell r="AF106">
            <v>7.7282818860137521</v>
          </cell>
          <cell r="AG106">
            <v>9.4599226793311093</v>
          </cell>
        </row>
        <row r="107">
          <cell r="C107" t="str">
            <v>Enterprise Value</v>
          </cell>
          <cell r="F107">
            <v>0</v>
          </cell>
          <cell r="H107">
            <v>296.49959174593783</v>
          </cell>
          <cell r="J107">
            <v>345.91619037026078</v>
          </cell>
          <cell r="L107">
            <v>395.33278899458378</v>
          </cell>
          <cell r="N107">
            <v>446.20213963269509</v>
          </cell>
          <cell r="P107">
            <v>520.56916290481092</v>
          </cell>
          <cell r="R107">
            <v>594.93618617692675</v>
          </cell>
          <cell r="T107">
            <v>640.61618218357239</v>
          </cell>
          <cell r="V107">
            <v>747.38554588083446</v>
          </cell>
          <cell r="X107">
            <v>854.15490957809652</v>
          </cell>
          <cell r="AD107">
            <v>2011</v>
          </cell>
          <cell r="AF107">
            <v>13.692085343627308</v>
          </cell>
          <cell r="AG107">
            <v>15.558766766047716</v>
          </cell>
        </row>
        <row r="108">
          <cell r="C108" t="str">
            <v>Net Debt</v>
          </cell>
          <cell r="F108">
            <v>0</v>
          </cell>
          <cell r="H108">
            <v>134.04335958916661</v>
          </cell>
          <cell r="J108">
            <v>134.04335958916661</v>
          </cell>
          <cell r="L108">
            <v>134.04335958916661</v>
          </cell>
          <cell r="N108">
            <v>111.92293888468571</v>
          </cell>
          <cell r="P108">
            <v>111.92293888468571</v>
          </cell>
          <cell r="R108">
            <v>111.92293888468571</v>
          </cell>
          <cell r="T108">
            <v>69.060214997055866</v>
          </cell>
          <cell r="V108">
            <v>69.060214997055866</v>
          </cell>
          <cell r="X108">
            <v>69.060214997055866</v>
          </cell>
        </row>
        <row r="109">
          <cell r="C109" t="str">
            <v>Equity Value</v>
          </cell>
          <cell r="F109">
            <v>0</v>
          </cell>
          <cell r="H109">
            <v>162.45623215677122</v>
          </cell>
          <cell r="J109">
            <v>211.87283078109417</v>
          </cell>
          <cell r="L109">
            <v>261.2894294054172</v>
          </cell>
          <cell r="N109">
            <v>334.27920074800937</v>
          </cell>
          <cell r="P109">
            <v>408.6462240201252</v>
          </cell>
          <cell r="R109">
            <v>483.01324729224103</v>
          </cell>
          <cell r="T109">
            <v>571.55596718651657</v>
          </cell>
          <cell r="V109">
            <v>678.32533088377863</v>
          </cell>
          <cell r="X109">
            <v>785.0946945810407</v>
          </cell>
        </row>
        <row r="110">
          <cell r="C110" t="str">
            <v>Fully Diluted Shares Outstanding</v>
          </cell>
          <cell r="F110">
            <v>0</v>
          </cell>
          <cell r="H110">
            <v>43.197628339285714</v>
          </cell>
          <cell r="J110">
            <v>43.197628339285714</v>
          </cell>
          <cell r="L110">
            <v>43.197628339285714</v>
          </cell>
          <cell r="N110">
            <v>43.197628339285714</v>
          </cell>
          <cell r="P110">
            <v>43.197628339285714</v>
          </cell>
          <cell r="R110">
            <v>43.197628339285714</v>
          </cell>
          <cell r="T110">
            <v>43.597628339285713</v>
          </cell>
          <cell r="V110">
            <v>43.597628339285713</v>
          </cell>
          <cell r="X110">
            <v>43.597628339285713</v>
          </cell>
        </row>
        <row r="112">
          <cell r="C112" t="str">
            <v>PF Combined Implied FYE Share Price  3</v>
          </cell>
          <cell r="F112">
            <v>0</v>
          </cell>
          <cell r="H112">
            <v>3.7607673940059065</v>
          </cell>
          <cell r="J112">
            <v>4.9047329431372564</v>
          </cell>
          <cell r="L112">
            <v>6.048698492268608</v>
          </cell>
          <cell r="N112">
            <v>7.7383692947791305</v>
          </cell>
          <cell r="P112">
            <v>9.4599226793311093</v>
          </cell>
          <cell r="R112">
            <v>11.181476063883089</v>
          </cell>
          <cell r="T112">
            <v>13.109794935140748</v>
          </cell>
          <cell r="V112">
            <v>15.558766766047716</v>
          </cell>
          <cell r="X112">
            <v>18.007738596954685</v>
          </cell>
        </row>
        <row r="113">
          <cell r="C113" t="str">
            <v>Shine Standalone Implied FYE Share Price  3</v>
          </cell>
          <cell r="H113">
            <v>3.754722668865635</v>
          </cell>
          <cell r="J113">
            <v>4.7965064277443163</v>
          </cell>
          <cell r="L113">
            <v>5.8382901866229977</v>
          </cell>
          <cell r="N113">
            <v>6.2780586294139518</v>
          </cell>
          <cell r="P113">
            <v>7.7282818860137521</v>
          </cell>
          <cell r="R113">
            <v>9.1785051426135524</v>
          </cell>
          <cell r="T113">
            <v>11.465561883288176</v>
          </cell>
          <cell r="V113">
            <v>13.692085343627308</v>
          </cell>
          <cell r="X113">
            <v>15.918608803966444</v>
          </cell>
        </row>
        <row r="114">
          <cell r="C114" t="str">
            <v>EPS</v>
          </cell>
          <cell r="F114">
            <v>21.760387003558719</v>
          </cell>
          <cell r="H114">
            <v>92.153999999999996</v>
          </cell>
          <cell r="J114">
            <v>92.153999999999996</v>
          </cell>
          <cell r="L114">
            <v>92.153999999999996</v>
          </cell>
          <cell r="N114">
            <v>428.8284380150638</v>
          </cell>
          <cell r="P114">
            <v>428.8284380150638</v>
          </cell>
          <cell r="R114">
            <v>428.8284380150638</v>
          </cell>
          <cell r="T114">
            <v>33.36814692765639</v>
          </cell>
          <cell r="V114">
            <v>33.36814692765639</v>
          </cell>
          <cell r="X114">
            <v>33.36814692765639</v>
          </cell>
        </row>
        <row r="115">
          <cell r="C115" t="str">
            <v>Implied Forward P/E</v>
          </cell>
          <cell r="F115">
            <v>0</v>
          </cell>
          <cell r="H115">
            <v>4.080959474364549E-2</v>
          </cell>
          <cell r="J115">
            <v>5.3223223551199697E-2</v>
          </cell>
          <cell r="L115">
            <v>6.5636852358753911E-2</v>
          </cell>
          <cell r="N115">
            <v>1.8045373414594529E-2</v>
          </cell>
          <cell r="P115">
            <v>2.2059923831354682E-2</v>
          </cell>
          <cell r="R115">
            <v>2.6074474248114834E-2</v>
          </cell>
          <cell r="T115">
            <v>0.39288351743245914</v>
          </cell>
          <cell r="V115">
            <v>0.46627602065466228</v>
          </cell>
          <cell r="X115">
            <v>0.53966852387686537</v>
          </cell>
        </row>
        <row r="116">
          <cell r="C116" t="str">
            <v>Long Term Growth Rate</v>
          </cell>
          <cell r="F116">
            <v>0.15</v>
          </cell>
          <cell r="H116">
            <v>0.15</v>
          </cell>
          <cell r="J116">
            <v>0.15</v>
          </cell>
          <cell r="L116">
            <v>0.15</v>
          </cell>
          <cell r="N116">
            <v>0.15</v>
          </cell>
          <cell r="P116">
            <v>0.15</v>
          </cell>
          <cell r="R116">
            <v>0.15</v>
          </cell>
          <cell r="T116">
            <v>0.15</v>
          </cell>
          <cell r="V116">
            <v>0.15</v>
          </cell>
          <cell r="X116">
            <v>0.15</v>
          </cell>
        </row>
        <row r="117">
          <cell r="C117" t="str">
            <v>Forward PEG</v>
          </cell>
          <cell r="F117">
            <v>0.18733333333333335</v>
          </cell>
          <cell r="H117">
            <v>0.28125479941206949</v>
          </cell>
          <cell r="J117">
            <v>0.42309531076154805</v>
          </cell>
          <cell r="L117">
            <v>0.56493582211102666</v>
          </cell>
          <cell r="N117">
            <v>0.45529988000895899</v>
          </cell>
          <cell r="P117">
            <v>0.58289556877764237</v>
          </cell>
          <cell r="R117">
            <v>0.71049125754632581</v>
          </cell>
          <cell r="T117">
            <v>0.58363561521826668</v>
          </cell>
          <cell r="V117">
            <v>0.70377598991416679</v>
          </cell>
          <cell r="X117">
            <v>0.82391636461006679</v>
          </cell>
        </row>
        <row r="120">
          <cell r="C120" t="str">
            <v>Present Value of Future Share Price 3</v>
          </cell>
          <cell r="H120">
            <v>3.7607673940059065</v>
          </cell>
          <cell r="J120">
            <v>4.9047329431372564</v>
          </cell>
          <cell r="L120">
            <v>6.048698492268608</v>
          </cell>
          <cell r="N120">
            <v>6.6710080127406304</v>
          </cell>
          <cell r="P120">
            <v>8.1551057580440602</v>
          </cell>
          <cell r="R120">
            <v>9.6392035033474919</v>
          </cell>
          <cell r="T120">
            <v>9.7427132395516853</v>
          </cell>
          <cell r="V120">
            <v>11.562698250629992</v>
          </cell>
          <cell r="X120">
            <v>13.382683261708298</v>
          </cell>
        </row>
        <row r="121">
          <cell r="C121" t="str">
            <v>% Accretion (Dilution)</v>
          </cell>
          <cell r="H121">
            <v>1.6098992318114291E-3</v>
          </cell>
          <cell r="J121">
            <v>2.2563613126197035E-2</v>
          </cell>
          <cell r="L121">
            <v>3.6039370932213766E-2</v>
          </cell>
          <cell r="N121">
            <v>0.232605452029921</v>
          </cell>
          <cell r="P121">
            <v>0.22406542862407641</v>
          </cell>
          <cell r="R121">
            <v>0.21822408879744848</v>
          </cell>
          <cell r="T121">
            <v>0.14340623412875653</v>
          </cell>
          <cell r="V121">
            <v>0.13633287958500895</v>
          </cell>
          <cell r="X121">
            <v>0.13123821426327731</v>
          </cell>
        </row>
        <row r="124">
          <cell r="C124" t="str">
            <v>Source: Rise and Shine Management</v>
          </cell>
        </row>
        <row r="125">
          <cell r="C125" t="str">
            <v>Note: Assumes an exchange ratio of 1.2545; Net debt includes full payout of earnouts of $15 million to LaJobi and $4 million to CoCaLo</v>
          </cell>
        </row>
        <row r="126">
          <cell r="C126">
            <v>1</v>
          </cell>
          <cell r="D126" t="str">
            <v>Includes stock based compensation expense</v>
          </cell>
        </row>
        <row r="127">
          <cell r="C127">
            <v>2</v>
          </cell>
          <cell r="D127" t="str">
            <v>Note: Assumes $6.0 million and $12.0 million in annual cost synergies in 2010 and 2011, respectively</v>
          </cell>
        </row>
        <row r="128">
          <cell r="C128">
            <v>3</v>
          </cell>
          <cell r="D128" t="str">
            <v>Calculated as EV / LTM EBITDA multiple times LTM EBITDA minus net debt, divided by fully diluted shares outstanding</v>
          </cell>
        </row>
        <row r="130">
          <cell r="D130" t="str">
            <v>Implied future share prices discounted using estimated cost of equity of 16.0%</v>
          </cell>
        </row>
        <row r="134">
          <cell r="F134" t="str">
            <v>Discount Period</v>
          </cell>
          <cell r="H134">
            <v>0</v>
          </cell>
          <cell r="J134">
            <v>0</v>
          </cell>
          <cell r="L134">
            <v>0</v>
          </cell>
          <cell r="N134">
            <v>1</v>
          </cell>
          <cell r="P134">
            <v>1</v>
          </cell>
          <cell r="R134">
            <v>1</v>
          </cell>
          <cell r="T134">
            <v>2</v>
          </cell>
          <cell r="V134">
            <v>2</v>
          </cell>
          <cell r="X134">
            <v>2</v>
          </cell>
        </row>
        <row r="139">
          <cell r="A139" t="str">
            <v>x</v>
          </cell>
        </row>
      </sheetData>
      <sheetData sheetId="17" refreshError="1"/>
      <sheetData sheetId="18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Shine</v>
          </cell>
          <cell r="H5" t="str">
            <v>Rise</v>
          </cell>
          <cell r="J5" t="str">
            <v>Total</v>
          </cell>
          <cell r="L5" t="str">
            <v>Shine</v>
          </cell>
          <cell r="N5" t="str">
            <v>Rise</v>
          </cell>
          <cell r="P5" t="str">
            <v>Shine</v>
          </cell>
          <cell r="R5" t="str">
            <v>Rise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138.298</v>
          </cell>
          <cell r="H7">
            <v>251.838458</v>
          </cell>
          <cell r="J7">
            <v>390.136458</v>
          </cell>
          <cell r="L7">
            <v>0.35448622440715344</v>
          </cell>
          <cell r="N7">
            <v>0.64551377559284651</v>
          </cell>
          <cell r="P7">
            <v>0.44336632398360187</v>
          </cell>
          <cell r="R7">
            <v>0.55663367601639802</v>
          </cell>
          <cell r="T7">
            <v>0.88878295298095267</v>
          </cell>
        </row>
        <row r="8">
          <cell r="D8">
            <v>2009</v>
          </cell>
          <cell r="F8">
            <v>154.2870125</v>
          </cell>
          <cell r="H8">
            <v>235.14889500000001</v>
          </cell>
          <cell r="J8">
            <v>389.43590749999998</v>
          </cell>
          <cell r="L8">
            <v>0.39618075664992453</v>
          </cell>
          <cell r="N8">
            <v>0.60381924335007553</v>
          </cell>
          <cell r="P8">
            <v>0.54279473633861819</v>
          </cell>
          <cell r="R8">
            <v>0.45720526366138181</v>
          </cell>
          <cell r="T8">
            <v>0.59629962470817965</v>
          </cell>
        </row>
        <row r="9">
          <cell r="D9">
            <v>2010</v>
          </cell>
          <cell r="F9">
            <v>192.76562187499999</v>
          </cell>
          <cell r="H9">
            <v>294.23348765000003</v>
          </cell>
          <cell r="J9">
            <v>486.99910952499999</v>
          </cell>
          <cell r="L9">
            <v>0.39582335594620716</v>
          </cell>
          <cell r="N9">
            <v>0.6041766440537929</v>
          </cell>
          <cell r="P9">
            <v>0.54194244749800302</v>
          </cell>
          <cell r="R9">
            <v>0.45805755250199715</v>
          </cell>
          <cell r="T9">
            <v>0.59835072524411348</v>
          </cell>
        </row>
        <row r="10">
          <cell r="J10" t="str">
            <v>Average</v>
          </cell>
          <cell r="L10">
            <v>0.38216344566776167</v>
          </cell>
          <cell r="N10">
            <v>0.61783655433223827</v>
          </cell>
          <cell r="P10">
            <v>0.50936783594007429</v>
          </cell>
          <cell r="R10">
            <v>0.49063216405992566</v>
          </cell>
          <cell r="T10">
            <v>0.69447776764441527</v>
          </cell>
        </row>
        <row r="12">
          <cell r="B12" t="str">
            <v>EBITDA</v>
          </cell>
          <cell r="D12">
            <v>2008</v>
          </cell>
          <cell r="F12">
            <v>13.449000000000005</v>
          </cell>
          <cell r="H12">
            <v>31.842331000000005</v>
          </cell>
          <cell r="J12">
            <v>45.291331000000014</v>
          </cell>
          <cell r="L12">
            <v>0.29694424303847466</v>
          </cell>
          <cell r="N12">
            <v>0.70305575696152522</v>
          </cell>
          <cell r="P12">
            <v>0.30614670444364123</v>
          </cell>
          <cell r="R12">
            <v>0.69385329555635866</v>
          </cell>
          <cell r="T12">
            <v>1.6044530326938942</v>
          </cell>
        </row>
        <row r="13">
          <cell r="D13">
            <v>2009</v>
          </cell>
          <cell r="F13">
            <v>16.048451696666653</v>
          </cell>
          <cell r="H13">
            <v>33.36814692765639</v>
          </cell>
          <cell r="J13">
            <v>49.416598624323044</v>
          </cell>
          <cell r="L13">
            <v>0.32475832298112767</v>
          </cell>
          <cell r="N13">
            <v>0.67524167701887228</v>
          </cell>
          <cell r="P13">
            <v>0.37247458153100138</v>
          </cell>
          <cell r="R13">
            <v>0.62752541846899845</v>
          </cell>
          <cell r="T13">
            <v>1.1926791385379372</v>
          </cell>
        </row>
        <row r="14">
          <cell r="D14">
            <v>2010</v>
          </cell>
          <cell r="F14">
            <v>22.340373119249996</v>
          </cell>
          <cell r="H14">
            <v>46.026650152865876</v>
          </cell>
          <cell r="J14">
            <v>68.367023272115873</v>
          </cell>
          <cell r="L14">
            <v>0.32677118367916019</v>
          </cell>
          <cell r="N14">
            <v>0.67322881632083975</v>
          </cell>
          <cell r="P14">
            <v>0.37727462443187554</v>
          </cell>
          <cell r="R14">
            <v>0.62272537556812424</v>
          </cell>
          <cell r="T14">
            <v>1.1684978285486811</v>
          </cell>
        </row>
        <row r="15">
          <cell r="J15" t="str">
            <v>Average</v>
          </cell>
          <cell r="L15">
            <v>0.31615791656625419</v>
          </cell>
          <cell r="N15">
            <v>0.68384208343374586</v>
          </cell>
          <cell r="P15">
            <v>0.35196530346883942</v>
          </cell>
          <cell r="R15">
            <v>0.64803469653116041</v>
          </cell>
          <cell r="T15">
            <v>1.3218766665935042</v>
          </cell>
        </row>
        <row r="17">
          <cell r="B17" t="str">
            <v>EBIT</v>
          </cell>
          <cell r="D17">
            <v>2008</v>
          </cell>
          <cell r="F17">
            <v>10.523000000000005</v>
          </cell>
          <cell r="H17">
            <v>30.878331000000003</v>
          </cell>
          <cell r="J17">
            <v>41.401331000000006</v>
          </cell>
          <cell r="L17">
            <v>0.25417057243884267</v>
          </cell>
          <cell r="N17">
            <v>0.74582942756115733</v>
          </cell>
          <cell r="P17">
            <v>0.20414488479125231</v>
          </cell>
          <cell r="R17">
            <v>0.79585511520874763</v>
          </cell>
          <cell r="T17">
            <v>2.7598434736211037</v>
          </cell>
        </row>
        <row r="18">
          <cell r="D18">
            <v>2009</v>
          </cell>
          <cell r="F18">
            <v>12.061071096666653</v>
          </cell>
          <cell r="H18">
            <v>30.658146927656389</v>
          </cell>
          <cell r="J18">
            <v>42.719218024323041</v>
          </cell>
          <cell r="L18">
            <v>0.28233361129877055</v>
          </cell>
          <cell r="N18">
            <v>0.71766638870122956</v>
          </cell>
          <cell r="P18">
            <v>0.27130491970016429</v>
          </cell>
          <cell r="R18">
            <v>0.72869508029983598</v>
          </cell>
          <cell r="T18">
            <v>1.9014158517534929</v>
          </cell>
        </row>
        <row r="19">
          <cell r="D19">
            <v>2010</v>
          </cell>
          <cell r="F19">
            <v>17.940373119249998</v>
          </cell>
          <cell r="H19">
            <v>43.316650152865876</v>
          </cell>
          <cell r="J19">
            <v>61.257023272115873</v>
          </cell>
          <cell r="L19">
            <v>0.29287046873883005</v>
          </cell>
          <cell r="N19">
            <v>0.70712953126116995</v>
          </cell>
          <cell r="P19">
            <v>0.29643202750355979</v>
          </cell>
          <cell r="R19">
            <v>0.70356797249644021</v>
          </cell>
          <cell r="T19">
            <v>1.680234426965227</v>
          </cell>
        </row>
        <row r="20">
          <cell r="J20" t="str">
            <v>Average</v>
          </cell>
          <cell r="L20">
            <v>0.27645821749214777</v>
          </cell>
          <cell r="N20">
            <v>0.72354178250785228</v>
          </cell>
          <cell r="P20">
            <v>0.25729394399832545</v>
          </cell>
          <cell r="R20">
            <v>0.74270605600167461</v>
          </cell>
          <cell r="T20">
            <v>2.1138312507799415</v>
          </cell>
        </row>
        <row r="22">
          <cell r="B22" t="str">
            <v>Net Income</v>
          </cell>
          <cell r="D22">
            <v>2008</v>
          </cell>
          <cell r="F22">
            <v>5.2710000000000061</v>
          </cell>
          <cell r="H22">
            <v>18.835781910000001</v>
          </cell>
          <cell r="J22">
            <v>24.106781910000009</v>
          </cell>
          <cell r="L22">
            <v>0.218652162685119</v>
          </cell>
          <cell r="N22">
            <v>0.78134783731488089</v>
          </cell>
          <cell r="P22">
            <v>0.11944459194170332</v>
          </cell>
          <cell r="R22">
            <v>0.88055540805829635</v>
          </cell>
          <cell r="T22">
            <v>5.2189019721145691</v>
          </cell>
        </row>
        <row r="23">
          <cell r="D23">
            <v>2009</v>
          </cell>
          <cell r="F23">
            <v>7.1866934043333224</v>
          </cell>
          <cell r="H23">
            <v>15.493590968403842</v>
          </cell>
          <cell r="J23">
            <v>22.680284372737162</v>
          </cell>
          <cell r="L23">
            <v>0.3168696338292869</v>
          </cell>
          <cell r="N23">
            <v>0.68313036617071321</v>
          </cell>
          <cell r="P23">
            <v>0.35366252643076085</v>
          </cell>
          <cell r="R23">
            <v>0.64633747356923943</v>
          </cell>
          <cell r="T23">
            <v>1.2937764248003145</v>
          </cell>
        </row>
        <row r="24">
          <cell r="D24">
            <v>2010</v>
          </cell>
          <cell r="F24">
            <v>11.15826125246177</v>
          </cell>
          <cell r="H24">
            <v>23.757112417632907</v>
          </cell>
          <cell r="J24">
            <v>34.915373670094681</v>
          </cell>
          <cell r="L24">
            <v>0.31958017570978819</v>
          </cell>
          <cell r="N24">
            <v>0.68041982429021175</v>
          </cell>
          <cell r="P24">
            <v>0.36012632063357858</v>
          </cell>
          <cell r="R24">
            <v>0.63987367936642126</v>
          </cell>
          <cell r="T24">
            <v>1.257848465204527</v>
          </cell>
        </row>
        <row r="25">
          <cell r="J25" t="str">
            <v>Average</v>
          </cell>
          <cell r="L25">
            <v>0.28503399074139807</v>
          </cell>
          <cell r="N25">
            <v>0.71496600925860199</v>
          </cell>
          <cell r="P25">
            <v>0.27774447966868093</v>
          </cell>
          <cell r="R25">
            <v>0.72225552033131901</v>
          </cell>
          <cell r="T25">
            <v>2.5901756207064701</v>
          </cell>
        </row>
        <row r="27">
          <cell r="B27" t="str">
            <v>Equity Market Value</v>
          </cell>
          <cell r="F27">
            <v>34.506711680000002</v>
          </cell>
          <cell r="H27">
            <v>61.146687480000004</v>
          </cell>
          <cell r="J27">
            <v>95.653399160000006</v>
          </cell>
          <cell r="L27">
            <v>0.36074736478816005</v>
          </cell>
          <cell r="N27">
            <v>0.63925263521183995</v>
          </cell>
          <cell r="P27">
            <v>0.36074736478816005</v>
          </cell>
          <cell r="R27">
            <v>0.63925263521183995</v>
          </cell>
          <cell r="T27">
            <v>1.2544642857142856</v>
          </cell>
        </row>
        <row r="29">
          <cell r="H29" t="str">
            <v>Consolidated Average</v>
          </cell>
          <cell r="L29">
            <v>0.31847600586083424</v>
          </cell>
          <cell r="N29">
            <v>0.68152399413916576</v>
          </cell>
          <cell r="P29">
            <v>0.34998938877045538</v>
          </cell>
          <cell r="R29">
            <v>0.65001061122954451</v>
          </cell>
          <cell r="T29">
            <v>1.6473498617605598</v>
          </cell>
        </row>
        <row r="32">
          <cell r="B32" t="str">
            <v>Other Assumptions</v>
          </cell>
          <cell r="F32" t="str">
            <v>Shine</v>
          </cell>
          <cell r="H32" t="str">
            <v>Rise</v>
          </cell>
          <cell r="J32" t="str">
            <v>Total</v>
          </cell>
        </row>
        <row r="33">
          <cell r="B33" t="str">
            <v>Net Debt</v>
          </cell>
          <cell r="F33">
            <v>38.450025995666621</v>
          </cell>
          <cell r="H33">
            <v>94</v>
          </cell>
          <cell r="J33">
            <v>132.45002599566664</v>
          </cell>
        </row>
        <row r="34">
          <cell r="B34" t="str">
            <v>Equity Value</v>
          </cell>
          <cell r="F34">
            <v>34.506711680000002</v>
          </cell>
          <cell r="H34">
            <v>61.146687480000004</v>
          </cell>
          <cell r="J34">
            <v>95.653399160000006</v>
          </cell>
        </row>
        <row r="35">
          <cell r="B35" t="str">
            <v>Enterprise Value</v>
          </cell>
          <cell r="F35">
            <v>72.956737675666631</v>
          </cell>
          <cell r="H35">
            <v>155.14668748</v>
          </cell>
          <cell r="J35">
            <v>228.10342515566663</v>
          </cell>
        </row>
        <row r="36">
          <cell r="B36" t="str">
            <v>Fully Diluted Shares Outstanding</v>
          </cell>
          <cell r="F36">
            <v>15.404782000000001</v>
          </cell>
          <cell r="H36">
            <v>21.760387003558719</v>
          </cell>
        </row>
        <row r="37">
          <cell r="B37" t="str">
            <v>Share Price</v>
          </cell>
          <cell r="F37">
            <v>2.2400000000000002</v>
          </cell>
          <cell r="H37">
            <v>2.81</v>
          </cell>
        </row>
        <row r="40">
          <cell r="B40" t="str">
            <v>Calculation Steps (Based on 2009P EBITDA)</v>
          </cell>
        </row>
        <row r="42">
          <cell r="B42" t="str">
            <v>Combined Enterprise Value</v>
          </cell>
          <cell r="H42">
            <v>228.10342515566663</v>
          </cell>
        </row>
        <row r="43">
          <cell r="B43" t="str">
            <v>% Contributed by Shine</v>
          </cell>
          <cell r="H43">
            <v>0.32475832298112767</v>
          </cell>
        </row>
        <row r="44">
          <cell r="B44" t="str">
            <v>Shine Enterprise Value based on EBITDA Contribution</v>
          </cell>
          <cell r="H44">
            <v>74.078485819805465</v>
          </cell>
        </row>
        <row r="46">
          <cell r="B46" t="str">
            <v>Shine Net Debt of $38.5</v>
          </cell>
          <cell r="H46">
            <v>38.450025995666621</v>
          </cell>
        </row>
        <row r="47">
          <cell r="B47" t="str">
            <v>Implied Shine Equity Value</v>
          </cell>
          <cell r="H47">
            <v>35.628459824138844</v>
          </cell>
        </row>
        <row r="49">
          <cell r="B49" t="str">
            <v>Combined Equity Value</v>
          </cell>
          <cell r="H49">
            <v>95.653399160000006</v>
          </cell>
        </row>
        <row r="50">
          <cell r="B50" t="str">
            <v>Shine Equity Value as a % of Combined Equity Value</v>
          </cell>
          <cell r="H50">
            <v>0.37247458153100138</v>
          </cell>
        </row>
        <row r="52">
          <cell r="B52" t="str">
            <v>Fully Diluted Shine Share Count</v>
          </cell>
          <cell r="H52">
            <v>15.404782000000001</v>
          </cell>
        </row>
        <row r="53">
          <cell r="B53" t="str">
            <v>Pro Forma Share Count to Yield 37.2% Shine Ownership</v>
          </cell>
          <cell r="H53">
            <v>41.357941625656537</v>
          </cell>
        </row>
        <row r="54">
          <cell r="B54" t="str">
            <v>Implied Shares Issued</v>
          </cell>
          <cell r="H54">
            <v>25.953159625656536</v>
          </cell>
        </row>
        <row r="56">
          <cell r="B56" t="str">
            <v>Fully Diluted Rise Share Count</v>
          </cell>
          <cell r="H56">
            <v>21.760387003558719</v>
          </cell>
        </row>
        <row r="58">
          <cell r="B58" t="str">
            <v>Implied Exchange Ratio</v>
          </cell>
          <cell r="H58">
            <v>1.1926791385379372</v>
          </cell>
        </row>
        <row r="61">
          <cell r="B61" t="str">
            <v>Alternative Calculation Steps (Based on 2009P EBITDA)</v>
          </cell>
        </row>
        <row r="63">
          <cell r="B63" t="str">
            <v>Combined Enterprise Value</v>
          </cell>
          <cell r="H63">
            <v>228.10342515566663</v>
          </cell>
        </row>
        <row r="64">
          <cell r="B64" t="str">
            <v>% Contributed by Rise</v>
          </cell>
          <cell r="H64">
            <v>0.67524167701887228</v>
          </cell>
        </row>
        <row r="65">
          <cell r="B65" t="str">
            <v>Enterprise Value based on EBITDA Contribution</v>
          </cell>
          <cell r="H65">
            <v>154.02493933586115</v>
          </cell>
        </row>
        <row r="67">
          <cell r="B67" t="str">
            <v>Rise Net Debt of $094.0</v>
          </cell>
          <cell r="H67">
            <v>94</v>
          </cell>
        </row>
        <row r="68">
          <cell r="B68" t="str">
            <v>Implied Rise Equity Value</v>
          </cell>
          <cell r="H68">
            <v>60.024939335861148</v>
          </cell>
        </row>
        <row r="70">
          <cell r="B70" t="str">
            <v>Combined Equity Value</v>
          </cell>
          <cell r="H70">
            <v>95.653399160000006</v>
          </cell>
        </row>
        <row r="71">
          <cell r="B71" t="str">
            <v>Rise Equity Value as a % of Combined Equity Value</v>
          </cell>
          <cell r="H71">
            <v>0.62752541846899845</v>
          </cell>
        </row>
        <row r="73">
          <cell r="B73" t="str">
            <v>Fully Diluted Shine Share Count</v>
          </cell>
          <cell r="H73">
            <v>15.404782000000001</v>
          </cell>
        </row>
        <row r="74">
          <cell r="B74" t="str">
            <v>Implied Shine Share Price (Based on Equity Value of $155.1 mm)</v>
          </cell>
          <cell r="H74">
            <v>2.3128181771179133</v>
          </cell>
        </row>
        <row r="76">
          <cell r="B76" t="str">
            <v>Implied Shares Issued (Based on Shine Price of $2.31)</v>
          </cell>
          <cell r="H76">
            <v>25.953159625656525</v>
          </cell>
        </row>
        <row r="77">
          <cell r="B77" t="str">
            <v>Pro Forma Combined Share Count</v>
          </cell>
          <cell r="H77">
            <v>41.357941625656522</v>
          </cell>
        </row>
        <row r="79">
          <cell r="B79" t="str">
            <v>Fully Diluted Rise Share Count</v>
          </cell>
          <cell r="H79">
            <v>21.760387003558719</v>
          </cell>
        </row>
        <row r="81">
          <cell r="B81" t="str">
            <v>Implied Exchange Ratio</v>
          </cell>
          <cell r="H81">
            <v>1.1926791385379367</v>
          </cell>
        </row>
        <row r="83">
          <cell r="B83" t="str">
            <v>Implied Shine Ownership</v>
          </cell>
          <cell r="H83">
            <v>0.37247458153100149</v>
          </cell>
        </row>
        <row r="84">
          <cell r="B84" t="str">
            <v>Implied Rise Ownership</v>
          </cell>
          <cell r="H84">
            <v>0.62752541846899856</v>
          </cell>
        </row>
        <row r="86">
          <cell r="A86" t="str">
            <v>x</v>
          </cell>
          <cell r="U86" t="str">
            <v>x</v>
          </cell>
          <cell r="AT86" t="str">
            <v>x</v>
          </cell>
          <cell r="BH86" t="str">
            <v>x</v>
          </cell>
        </row>
        <row r="88">
          <cell r="AC88" t="str">
            <v>Implied Enterprise Value of Combined Firm</v>
          </cell>
        </row>
        <row r="90">
          <cell r="V90" t="str">
            <v>Multiple</v>
          </cell>
          <cell r="Y90" t="str">
            <v>($ in Millions)</v>
          </cell>
          <cell r="AC90" t="str">
            <v>EV / EBITDA Multiple</v>
          </cell>
          <cell r="AI90" t="str">
            <v>EV / EBITDA Multiple</v>
          </cell>
          <cell r="AO90" t="str">
            <v>EV / EBITDA Multiple</v>
          </cell>
        </row>
        <row r="91">
          <cell r="V91" t="str">
            <v>Start</v>
          </cell>
          <cell r="W91">
            <v>6</v>
          </cell>
          <cell r="AC91">
            <v>6</v>
          </cell>
          <cell r="AE91">
            <v>6.5</v>
          </cell>
          <cell r="AG91">
            <v>7</v>
          </cell>
          <cell r="AI91">
            <v>6</v>
          </cell>
          <cell r="AK91">
            <v>6.5</v>
          </cell>
          <cell r="AM91">
            <v>7</v>
          </cell>
          <cell r="AO91">
            <v>6</v>
          </cell>
          <cell r="AQ91">
            <v>6.5</v>
          </cell>
          <cell r="AS91">
            <v>7</v>
          </cell>
        </row>
        <row r="92">
          <cell r="V92" t="str">
            <v>Step</v>
          </cell>
          <cell r="W92">
            <v>0.5</v>
          </cell>
          <cell r="Y92" t="str">
            <v>2008A EBITDA</v>
          </cell>
        </row>
        <row r="93">
          <cell r="Y93" t="str">
            <v>Shine</v>
          </cell>
          <cell r="AA93">
            <v>13.449000000000005</v>
          </cell>
          <cell r="AC93">
            <v>80.694000000000031</v>
          </cell>
          <cell r="AE93">
            <v>87.418500000000037</v>
          </cell>
          <cell r="AG93">
            <v>94.143000000000029</v>
          </cell>
        </row>
        <row r="94">
          <cell r="Y94" t="str">
            <v>Rise</v>
          </cell>
          <cell r="AA94">
            <v>31.842331000000005</v>
          </cell>
          <cell r="AC94">
            <v>191.05398600000004</v>
          </cell>
          <cell r="AE94">
            <v>206.97515150000004</v>
          </cell>
          <cell r="AG94">
            <v>222.89631700000004</v>
          </cell>
        </row>
        <row r="95">
          <cell r="Y95" t="str">
            <v>Total</v>
          </cell>
          <cell r="AA95">
            <v>45.291331000000014</v>
          </cell>
          <cell r="AC95">
            <v>271.74798600000008</v>
          </cell>
          <cell r="AE95">
            <v>294.39365150000009</v>
          </cell>
          <cell r="AG95">
            <v>317.0393170000001</v>
          </cell>
        </row>
        <row r="97">
          <cell r="Y97" t="str">
            <v>2009P EBITDA</v>
          </cell>
        </row>
        <row r="98">
          <cell r="Y98" t="str">
            <v>Shine</v>
          </cell>
          <cell r="AA98">
            <v>16.048451696666653</v>
          </cell>
          <cell r="AI98">
            <v>96.29071017999992</v>
          </cell>
          <cell r="AK98">
            <v>104.31493602833325</v>
          </cell>
          <cell r="AM98">
            <v>112.33916187666657</v>
          </cell>
        </row>
        <row r="99">
          <cell r="Y99" t="str">
            <v>Rise</v>
          </cell>
          <cell r="AA99">
            <v>33.36814692765639</v>
          </cell>
          <cell r="AI99">
            <v>200.20888156593833</v>
          </cell>
          <cell r="AK99">
            <v>216.89295502976654</v>
          </cell>
          <cell r="AM99">
            <v>233.57702849359472</v>
          </cell>
        </row>
        <row r="100">
          <cell r="Y100" t="str">
            <v>Total</v>
          </cell>
          <cell r="AA100">
            <v>49.416598624323044</v>
          </cell>
          <cell r="AI100">
            <v>296.49959174593823</v>
          </cell>
          <cell r="AK100">
            <v>321.20789105809979</v>
          </cell>
          <cell r="AM100">
            <v>345.91619037026129</v>
          </cell>
        </row>
        <row r="102">
          <cell r="Y102" t="str">
            <v>2010P EBITDA</v>
          </cell>
        </row>
        <row r="103">
          <cell r="Y103" t="str">
            <v>Shine</v>
          </cell>
          <cell r="AA103">
            <v>22.340373119249996</v>
          </cell>
          <cell r="AO103">
            <v>134.04223871549999</v>
          </cell>
          <cell r="AQ103">
            <v>145.21242527512499</v>
          </cell>
          <cell r="AS103">
            <v>156.38261183474998</v>
          </cell>
        </row>
        <row r="104">
          <cell r="Y104" t="str">
            <v>Rise</v>
          </cell>
          <cell r="AA104">
            <v>46.026650152865876</v>
          </cell>
          <cell r="AO104">
            <v>276.15990091719527</v>
          </cell>
          <cell r="AQ104">
            <v>299.17322599362819</v>
          </cell>
          <cell r="AS104">
            <v>322.18655107006111</v>
          </cell>
        </row>
        <row r="105">
          <cell r="Y105" t="str">
            <v>Total</v>
          </cell>
          <cell r="AA105">
            <v>68.367023272115873</v>
          </cell>
          <cell r="AO105">
            <v>410.20213963269526</v>
          </cell>
          <cell r="AQ105">
            <v>444.38565126875318</v>
          </cell>
          <cell r="AS105">
            <v>478.56916290481109</v>
          </cell>
        </row>
        <row r="107">
          <cell r="AC107" t="str">
            <v>Implied % of Combined Equity Value 1</v>
          </cell>
        </row>
        <row r="109">
          <cell r="Y109" t="str">
            <v>($ in Millions)</v>
          </cell>
          <cell r="AC109" t="str">
            <v>EV / EBITDA Multiple</v>
          </cell>
          <cell r="AI109" t="str">
            <v>EV / EBITDA Multiple</v>
          </cell>
          <cell r="AO109" t="str">
            <v>EV / EBITDA Multiple</v>
          </cell>
        </row>
        <row r="110">
          <cell r="AC110">
            <v>6</v>
          </cell>
          <cell r="AE110">
            <v>6.5</v>
          </cell>
          <cell r="AG110">
            <v>7</v>
          </cell>
          <cell r="AI110">
            <v>6</v>
          </cell>
          <cell r="AK110">
            <v>6.5</v>
          </cell>
          <cell r="AM110">
            <v>7</v>
          </cell>
          <cell r="AO110">
            <v>6</v>
          </cell>
          <cell r="AQ110">
            <v>6.5</v>
          </cell>
          <cell r="AS110">
            <v>7</v>
          </cell>
        </row>
        <row r="111">
          <cell r="Y111" t="str">
            <v>Net Debt</v>
          </cell>
        </row>
        <row r="112">
          <cell r="Y112" t="str">
            <v>Shine</v>
          </cell>
          <cell r="AA112">
            <v>38.450025995666621</v>
          </cell>
        </row>
        <row r="113">
          <cell r="Y113" t="str">
            <v>Rise</v>
          </cell>
          <cell r="AA113">
            <v>94</v>
          </cell>
        </row>
        <row r="114">
          <cell r="Y114" t="str">
            <v>Total</v>
          </cell>
          <cell r="AA114">
            <v>132.45002599566664</v>
          </cell>
        </row>
        <row r="116">
          <cell r="Y116" t="str">
            <v>Implied Equity Value of Combined Firm 1</v>
          </cell>
          <cell r="AC116">
            <v>139.29796000433345</v>
          </cell>
          <cell r="AE116">
            <v>161.94362550433345</v>
          </cell>
          <cell r="AG116">
            <v>184.58929100433346</v>
          </cell>
          <cell r="AI116">
            <v>164.0495657502716</v>
          </cell>
          <cell r="AK116">
            <v>188.75786506243315</v>
          </cell>
          <cell r="AM116">
            <v>213.46616437459465</v>
          </cell>
          <cell r="AO116">
            <v>277.75211363702863</v>
          </cell>
          <cell r="AQ116">
            <v>311.93562527308654</v>
          </cell>
          <cell r="AS116">
            <v>346.11913690914446</v>
          </cell>
        </row>
        <row r="118">
          <cell r="Y118" t="str">
            <v>2008A EBITDA</v>
          </cell>
        </row>
        <row r="119">
          <cell r="Y119" t="str">
            <v>Shine</v>
          </cell>
          <cell r="AA119">
            <v>0.29694424303847466</v>
          </cell>
          <cell r="AC119">
            <v>0.30326340746856045</v>
          </cell>
          <cell r="AE119">
            <v>0.30237975623821678</v>
          </cell>
          <cell r="AG119">
            <v>0.30171292007956174</v>
          </cell>
          <cell r="AI119">
            <v>0.30230997936345144</v>
          </cell>
          <cell r="AK119">
            <v>0.30160760746968257</v>
          </cell>
          <cell r="AM119">
            <v>0.30106783197643028</v>
          </cell>
          <cell r="AO119">
            <v>0.30011342401253277</v>
          </cell>
          <cell r="AQ119">
            <v>0.29976612884671561</v>
          </cell>
          <cell r="AS119">
            <v>0.29948743299873964</v>
          </cell>
        </row>
        <row r="120">
          <cell r="Y120" t="str">
            <v>Rise</v>
          </cell>
          <cell r="AA120">
            <v>0.70305575696152522</v>
          </cell>
          <cell r="AC120">
            <v>0.69673659253143938</v>
          </cell>
          <cell r="AE120">
            <v>0.697620243761783</v>
          </cell>
          <cell r="AG120">
            <v>0.69828707992043815</v>
          </cell>
          <cell r="AI120">
            <v>0.6976900206365485</v>
          </cell>
          <cell r="AK120">
            <v>0.69839239253031737</v>
          </cell>
          <cell r="AM120">
            <v>0.69893216802356961</v>
          </cell>
          <cell r="AO120">
            <v>0.69988657598746706</v>
          </cell>
          <cell r="AQ120">
            <v>0.70023387115328417</v>
          </cell>
          <cell r="AS120">
            <v>0.7005125670012603</v>
          </cell>
        </row>
        <row r="122">
          <cell r="Y122" t="str">
            <v>2009P EBITDA</v>
          </cell>
        </row>
        <row r="123">
          <cell r="Y123" t="str">
            <v>Shine</v>
          </cell>
          <cell r="AA123">
            <v>0.32475832298112767</v>
          </cell>
          <cell r="AC123">
            <v>0.35752421794004058</v>
          </cell>
          <cell r="AE123">
            <v>0.35294234264401153</v>
          </cell>
          <cell r="AG123">
            <v>0.34948468874513988</v>
          </cell>
          <cell r="AI123">
            <v>0.35258053820381735</v>
          </cell>
          <cell r="AK123">
            <v>0.34893862574087325</v>
          </cell>
          <cell r="AM123">
            <v>0.34613980205002337</v>
          </cell>
          <cell r="AO123">
            <v>0.34119104158667329</v>
          </cell>
          <cell r="AQ123">
            <v>0.33939025968761016</v>
          </cell>
          <cell r="AS123">
            <v>0.33794517640463811</v>
          </cell>
        </row>
        <row r="124">
          <cell r="Y124" t="str">
            <v>Rise</v>
          </cell>
          <cell r="AA124">
            <v>0.67524167701887228</v>
          </cell>
          <cell r="AC124">
            <v>0.64247578205995948</v>
          </cell>
          <cell r="AE124">
            <v>0.64705765735598852</v>
          </cell>
          <cell r="AG124">
            <v>0.65051531125486006</v>
          </cell>
          <cell r="AI124">
            <v>0.64741946179618259</v>
          </cell>
          <cell r="AK124">
            <v>0.6510613742591268</v>
          </cell>
          <cell r="AM124">
            <v>0.65386019794997674</v>
          </cell>
          <cell r="AO124">
            <v>0.65880895841332654</v>
          </cell>
          <cell r="AQ124">
            <v>0.66060974031238973</v>
          </cell>
          <cell r="AS124">
            <v>0.66205482359536183</v>
          </cell>
        </row>
        <row r="126">
          <cell r="Y126" t="str">
            <v>2010P EBITDA</v>
          </cell>
        </row>
        <row r="127">
          <cell r="Y127" t="str">
            <v>Shine</v>
          </cell>
          <cell r="AA127">
            <v>0.32677118367916019</v>
          </cell>
          <cell r="AC127">
            <v>0.36145098643522799</v>
          </cell>
          <cell r="AE127">
            <v>0.356601476549463</v>
          </cell>
          <cell r="AG127">
            <v>0.35294185561244962</v>
          </cell>
          <cell r="AI127">
            <v>0.35621853853913432</v>
          </cell>
          <cell r="AK127">
            <v>0.35236389620361619</v>
          </cell>
          <cell r="AM127">
            <v>0.34940158879008765</v>
          </cell>
          <cell r="AO127">
            <v>0.34416376339355231</v>
          </cell>
          <cell r="AQ127">
            <v>0.3422577949728966</v>
          </cell>
          <cell r="AS127">
            <v>0.3407283020876144</v>
          </cell>
        </row>
        <row r="128">
          <cell r="Y128" t="str">
            <v>Rise</v>
          </cell>
          <cell r="AA128">
            <v>0.67322881632083975</v>
          </cell>
          <cell r="AC128">
            <v>0.63854901356477189</v>
          </cell>
          <cell r="AE128">
            <v>0.64339852345053705</v>
          </cell>
          <cell r="AG128">
            <v>0.64705814438755027</v>
          </cell>
          <cell r="AI128">
            <v>0.64378146146086557</v>
          </cell>
          <cell r="AK128">
            <v>0.64763610379638381</v>
          </cell>
          <cell r="AM128">
            <v>0.65059841120991235</v>
          </cell>
          <cell r="AO128">
            <v>0.65583623660644774</v>
          </cell>
          <cell r="AQ128">
            <v>0.65774220502710345</v>
          </cell>
          <cell r="AS128">
            <v>0.6592716979123856</v>
          </cell>
        </row>
        <row r="131">
          <cell r="Y131" t="str">
            <v>Shine - Average Equity %</v>
          </cell>
          <cell r="AC131">
            <v>0.34074620394794303</v>
          </cell>
          <cell r="AE131">
            <v>0.33730785847723044</v>
          </cell>
          <cell r="AG131">
            <v>0.33471315481238378</v>
          </cell>
          <cell r="AI131">
            <v>0.33703635203546772</v>
          </cell>
          <cell r="AK131">
            <v>0.33430337647139069</v>
          </cell>
          <cell r="AM131">
            <v>0.33220307427218043</v>
          </cell>
          <cell r="AO131">
            <v>0.32848940966425277</v>
          </cell>
          <cell r="AQ131">
            <v>0.32713806116907412</v>
          </cell>
          <cell r="AS131">
            <v>0.32605363716366403</v>
          </cell>
        </row>
        <row r="132">
          <cell r="Y132" t="str">
            <v>Rise - Average Equity %</v>
          </cell>
          <cell r="AC132">
            <v>0.65925379605205692</v>
          </cell>
          <cell r="AE132">
            <v>0.66269214152276945</v>
          </cell>
          <cell r="AG132">
            <v>0.66528684518761616</v>
          </cell>
          <cell r="AI132">
            <v>0.66296364796453222</v>
          </cell>
          <cell r="AK132">
            <v>0.66569662352860925</v>
          </cell>
          <cell r="AM132">
            <v>0.66779692572781946</v>
          </cell>
          <cell r="AO132">
            <v>0.671510590335747</v>
          </cell>
          <cell r="AQ132">
            <v>0.67286193883092571</v>
          </cell>
          <cell r="AS132">
            <v>0.67394636283633591</v>
          </cell>
        </row>
        <row r="135">
          <cell r="Y135" t="str">
            <v>¹ Based on pro forma net debt of $38.5 and $94.0 for Shine and Rise, respectively.  Net debt based on current capital structure</v>
          </cell>
        </row>
        <row r="137">
          <cell r="A137" t="str">
            <v>x</v>
          </cell>
          <cell r="U137" t="str">
            <v>x</v>
          </cell>
          <cell r="AT137" t="str">
            <v>x</v>
          </cell>
          <cell r="AV137" t="str">
            <v>* Delete entire row to remove from chart</v>
          </cell>
          <cell r="BN137" t="str">
            <v>x</v>
          </cell>
        </row>
        <row r="138">
          <cell r="AW138" t="str">
            <v>Shine</v>
          </cell>
          <cell r="AY138" t="str">
            <v>Rise</v>
          </cell>
        </row>
        <row r="139">
          <cell r="AV139" t="str">
            <v>2008A Revenue</v>
          </cell>
          <cell r="AW139">
            <v>138.298</v>
          </cell>
          <cell r="AY139">
            <v>251.838458</v>
          </cell>
        </row>
        <row r="140">
          <cell r="AV140" t="str">
            <v>2009P Revenue</v>
          </cell>
          <cell r="AW140">
            <v>154.2870125</v>
          </cell>
          <cell r="AY140">
            <v>235.14889500000001</v>
          </cell>
        </row>
        <row r="141">
          <cell r="AV141" t="str">
            <v>2010P Revenue</v>
          </cell>
          <cell r="AW141">
            <v>192.76562187499999</v>
          </cell>
          <cell r="AY141">
            <v>294.23348765000003</v>
          </cell>
        </row>
        <row r="143">
          <cell r="AV143" t="str">
            <v>2008A EBITDA</v>
          </cell>
          <cell r="AW143">
            <v>13.449000000000005</v>
          </cell>
          <cell r="AY143">
            <v>31.842331000000005</v>
          </cell>
        </row>
        <row r="144">
          <cell r="AV144" t="str">
            <v>2009P EBITDA</v>
          </cell>
          <cell r="AW144">
            <v>16.048451696666653</v>
          </cell>
          <cell r="AY144">
            <v>33.36814692765639</v>
          </cell>
        </row>
        <row r="145">
          <cell r="AV145" t="str">
            <v>2010P EBITDA</v>
          </cell>
          <cell r="AW145">
            <v>22.340373119249996</v>
          </cell>
          <cell r="AY145">
            <v>46.026650152865876</v>
          </cell>
        </row>
        <row r="147">
          <cell r="AV147" t="str">
            <v>2008A EBIT</v>
          </cell>
          <cell r="AW147">
            <v>10.523000000000005</v>
          </cell>
          <cell r="AY147">
            <v>30.878331000000003</v>
          </cell>
        </row>
        <row r="148">
          <cell r="AV148" t="str">
            <v>2009P EBIT</v>
          </cell>
          <cell r="AW148">
            <v>12.061071096666653</v>
          </cell>
          <cell r="AY148">
            <v>30.658146927656389</v>
          </cell>
        </row>
        <row r="149">
          <cell r="AV149" t="str">
            <v>2010P EBIT</v>
          </cell>
          <cell r="AW149">
            <v>17.940373119249998</v>
          </cell>
          <cell r="AY149">
            <v>43.316650152865876</v>
          </cell>
        </row>
        <row r="150">
          <cell r="BO150" t="str">
            <v>x</v>
          </cell>
        </row>
        <row r="151">
          <cell r="AV151" t="str">
            <v>2008A Net Income</v>
          </cell>
          <cell r="AW151">
            <v>5.2710000000000061</v>
          </cell>
          <cell r="AY151">
            <v>18.835781910000001</v>
          </cell>
        </row>
        <row r="152">
          <cell r="AV152" t="str">
            <v>2009P Net Income</v>
          </cell>
          <cell r="AW152">
            <v>7.1866934043333224</v>
          </cell>
          <cell r="AY152">
            <v>15.493590968403842</v>
          </cell>
        </row>
        <row r="153">
          <cell r="AV153" t="str">
            <v>2010P Net Income</v>
          </cell>
          <cell r="AW153">
            <v>11.15826125246177</v>
          </cell>
          <cell r="AY153">
            <v>23.757112417632907</v>
          </cell>
        </row>
        <row r="155">
          <cell r="AV155" t="str">
            <v>Equity Market Value</v>
          </cell>
          <cell r="AW155">
            <v>34.506711680000002</v>
          </cell>
          <cell r="AY155">
            <v>61.146687480000004</v>
          </cell>
        </row>
        <row r="156">
          <cell r="BH156" t="str">
            <v>Implied Contribution</v>
          </cell>
        </row>
        <row r="157">
          <cell r="BH157" t="str">
            <v>Shine</v>
          </cell>
          <cell r="BJ157" t="str">
            <v>Rise</v>
          </cell>
        </row>
        <row r="159">
          <cell r="BH159">
            <v>0.35448622440715344</v>
          </cell>
          <cell r="BJ159">
            <v>0.64551377559284651</v>
          </cell>
        </row>
        <row r="160">
          <cell r="BH160">
            <v>0.39618075664992453</v>
          </cell>
          <cell r="BJ160">
            <v>0.60381924335007553</v>
          </cell>
        </row>
        <row r="161">
          <cell r="BH161">
            <v>0.39582335594620716</v>
          </cell>
          <cell r="BJ161">
            <v>0.6041766440537929</v>
          </cell>
        </row>
        <row r="162">
          <cell r="BG162" t="str">
            <v>Average</v>
          </cell>
          <cell r="BH162">
            <v>0.38216344566776167</v>
          </cell>
          <cell r="BJ162">
            <v>0.61783655433223827</v>
          </cell>
        </row>
        <row r="164">
          <cell r="BH164">
            <v>0.29694424303847466</v>
          </cell>
          <cell r="BJ164">
            <v>0.70305575696152522</v>
          </cell>
        </row>
        <row r="165">
          <cell r="BH165">
            <v>0.32475832298112767</v>
          </cell>
          <cell r="BJ165">
            <v>0.67524167701887228</v>
          </cell>
        </row>
        <row r="166">
          <cell r="BH166">
            <v>0.32677118367916019</v>
          </cell>
          <cell r="BJ166">
            <v>0.67322881632083975</v>
          </cell>
        </row>
        <row r="167">
          <cell r="BG167" t="str">
            <v>Average</v>
          </cell>
          <cell r="BH167">
            <v>0.31615791656625419</v>
          </cell>
          <cell r="BJ167">
            <v>0.68384208343374586</v>
          </cell>
        </row>
        <row r="169">
          <cell r="BH169">
            <v>0.25417057243884267</v>
          </cell>
          <cell r="BJ169">
            <v>0.74582942756115733</v>
          </cell>
        </row>
        <row r="170">
          <cell r="BH170">
            <v>0.28233361129877055</v>
          </cell>
          <cell r="BJ170">
            <v>0.71766638870122956</v>
          </cell>
        </row>
        <row r="171">
          <cell r="BH171">
            <v>0.29287046873883005</v>
          </cell>
          <cell r="BJ171">
            <v>0.70712953126116995</v>
          </cell>
        </row>
        <row r="172">
          <cell r="BG172" t="str">
            <v>Average</v>
          </cell>
          <cell r="BH172">
            <v>0.27645821749214777</v>
          </cell>
          <cell r="BJ172">
            <v>0.72354178250785228</v>
          </cell>
        </row>
        <row r="174">
          <cell r="BH174">
            <v>0.218652162685119</v>
          </cell>
          <cell r="BJ174">
            <v>0.78134783731488089</v>
          </cell>
        </row>
        <row r="175">
          <cell r="BH175">
            <v>0.3168696338292869</v>
          </cell>
          <cell r="BJ175">
            <v>0.68313036617071321</v>
          </cell>
        </row>
        <row r="176">
          <cell r="BH176">
            <v>0.31958017570978819</v>
          </cell>
          <cell r="BJ176">
            <v>0.68041982429021175</v>
          </cell>
        </row>
        <row r="177">
          <cell r="BG177" t="str">
            <v>Average</v>
          </cell>
          <cell r="BH177">
            <v>0.28503399074139807</v>
          </cell>
          <cell r="BJ177">
            <v>0.71496600925860199</v>
          </cell>
        </row>
        <row r="179">
          <cell r="BH179">
            <v>0.36074736478816005</v>
          </cell>
          <cell r="BJ179">
            <v>0.63925263521183995</v>
          </cell>
        </row>
        <row r="184">
          <cell r="A184" t="str">
            <v>x</v>
          </cell>
          <cell r="U184" t="str">
            <v>x</v>
          </cell>
          <cell r="AT184" t="str">
            <v>x</v>
          </cell>
          <cell r="BV184" t="str">
            <v>Implied Contribution</v>
          </cell>
          <cell r="BY184" t="str">
            <v>% of Combined Equity Value 4</v>
          </cell>
        </row>
        <row r="185">
          <cell r="BR185" t="str">
            <v>Shine</v>
          </cell>
          <cell r="BS185" t="str">
            <v>Rise</v>
          </cell>
          <cell r="BV185" t="str">
            <v>Shine</v>
          </cell>
          <cell r="BW185" t="str">
            <v>Rise</v>
          </cell>
          <cell r="BY185" t="str">
            <v>Shine</v>
          </cell>
          <cell r="BZ185" t="str">
            <v>Rise</v>
          </cell>
        </row>
        <row r="186">
          <cell r="BQ186" t="str">
            <v>2008A Revenue</v>
          </cell>
          <cell r="BR186">
            <v>138.298</v>
          </cell>
          <cell r="BS186">
            <v>251.838458</v>
          </cell>
          <cell r="BV186">
            <v>0.35448622440715344</v>
          </cell>
          <cell r="BW186">
            <v>0.64551377559284651</v>
          </cell>
          <cell r="BY186">
            <v>0.44336632398360187</v>
          </cell>
          <cell r="BZ186">
            <v>0.55663367601639802</v>
          </cell>
        </row>
        <row r="187">
          <cell r="BQ187" t="str">
            <v>2009P Revenue</v>
          </cell>
          <cell r="BR187">
            <v>154.2870125</v>
          </cell>
          <cell r="BS187">
            <v>235.14889500000001</v>
          </cell>
          <cell r="BV187">
            <v>0.39618075664992453</v>
          </cell>
          <cell r="BW187">
            <v>0.60381924335007553</v>
          </cell>
          <cell r="BY187">
            <v>0.54279473633861819</v>
          </cell>
          <cell r="BZ187">
            <v>0.45720526366138181</v>
          </cell>
        </row>
        <row r="188">
          <cell r="BQ188" t="str">
            <v>2010P Revenue</v>
          </cell>
          <cell r="BR188">
            <v>192.76562187499999</v>
          </cell>
          <cell r="BS188">
            <v>294.23348765000003</v>
          </cell>
          <cell r="BV188">
            <v>0.39582335594620716</v>
          </cell>
          <cell r="BW188">
            <v>0.6041766440537929</v>
          </cell>
          <cell r="BY188">
            <v>0.54194244749800302</v>
          </cell>
          <cell r="BZ188">
            <v>0.45805755250199715</v>
          </cell>
        </row>
        <row r="190">
          <cell r="BQ190" t="str">
            <v>2008A EBITDA</v>
          </cell>
          <cell r="BR190">
            <v>13.449000000000005</v>
          </cell>
          <cell r="BS190">
            <v>31.842331000000005</v>
          </cell>
          <cell r="BV190">
            <v>0.29694424303847466</v>
          </cell>
          <cell r="BW190">
            <v>0.70305575696152522</v>
          </cell>
          <cell r="BY190">
            <v>0.30614670444364123</v>
          </cell>
          <cell r="BZ190">
            <v>0.69385329555635866</v>
          </cell>
        </row>
        <row r="191">
          <cell r="BQ191" t="str">
            <v>2009P EBITDA</v>
          </cell>
          <cell r="BR191">
            <v>16.048451696666653</v>
          </cell>
          <cell r="BS191">
            <v>33.36814692765639</v>
          </cell>
          <cell r="BV191">
            <v>0.32475832298112767</v>
          </cell>
          <cell r="BW191">
            <v>0.67524167701887228</v>
          </cell>
          <cell r="BY191">
            <v>0.37247458153100138</v>
          </cell>
          <cell r="BZ191">
            <v>0.62752541846899845</v>
          </cell>
        </row>
        <row r="192">
          <cell r="BQ192" t="str">
            <v>2010P EBITDA</v>
          </cell>
          <cell r="BR192">
            <v>22.340373119249996</v>
          </cell>
          <cell r="BS192">
            <v>46.026650152865876</v>
          </cell>
          <cell r="BV192">
            <v>0.32677118367916019</v>
          </cell>
          <cell r="BW192">
            <v>0.67322881632083975</v>
          </cell>
          <cell r="BY192">
            <v>0.37727462443187554</v>
          </cell>
          <cell r="BZ192">
            <v>0.62272537556812424</v>
          </cell>
        </row>
        <row r="194">
          <cell r="BQ194" t="str">
            <v>2008A EBIT</v>
          </cell>
          <cell r="BR194">
            <v>10.523000000000005</v>
          </cell>
          <cell r="BS194">
            <v>30.878331000000003</v>
          </cell>
          <cell r="BV194">
            <v>0.25417057243884267</v>
          </cell>
          <cell r="BW194">
            <v>0.74582942756115733</v>
          </cell>
          <cell r="BY194">
            <v>0.20414488479125231</v>
          </cell>
          <cell r="BZ194">
            <v>0.79585511520874763</v>
          </cell>
        </row>
        <row r="195">
          <cell r="BQ195" t="str">
            <v>2009P EBIT</v>
          </cell>
          <cell r="BR195">
            <v>12.061071096666653</v>
          </cell>
          <cell r="BS195">
            <v>30.658146927656389</v>
          </cell>
          <cell r="BV195">
            <v>0.28233361129877055</v>
          </cell>
          <cell r="BW195">
            <v>0.71766638870122956</v>
          </cell>
          <cell r="BY195">
            <v>0.27130491970016429</v>
          </cell>
          <cell r="BZ195">
            <v>0.72869508029983598</v>
          </cell>
        </row>
        <row r="196">
          <cell r="BQ196" t="str">
            <v>2010P EBIT</v>
          </cell>
          <cell r="BR196">
            <v>17.940373119249998</v>
          </cell>
          <cell r="BS196">
            <v>43.316650152865876</v>
          </cell>
          <cell r="BV196">
            <v>0.29287046873883005</v>
          </cell>
          <cell r="BW196">
            <v>0.70712953126116995</v>
          </cell>
          <cell r="BY196">
            <v>0.29643202750355979</v>
          </cell>
          <cell r="BZ196">
            <v>0.70356797249644021</v>
          </cell>
        </row>
        <row r="198">
          <cell r="BQ198" t="str">
            <v>DCF Equity Value</v>
          </cell>
          <cell r="BR198">
            <v>158.92362968547752</v>
          </cell>
          <cell r="BS198">
            <v>339.44138261600636</v>
          </cell>
          <cell r="BV198">
            <v>0.31889002189691701</v>
          </cell>
          <cell r="BW198">
            <v>0.68110997810308294</v>
          </cell>
          <cell r="BY198">
            <v>0.31889002189691701</v>
          </cell>
          <cell r="BZ198">
            <v>0.68110997810308294</v>
          </cell>
        </row>
        <row r="200">
          <cell r="BQ200" t="str">
            <v>Equity Market Value</v>
          </cell>
          <cell r="BR200">
            <v>34.506711680000002</v>
          </cell>
          <cell r="BS200">
            <v>61.146687480000004</v>
          </cell>
          <cell r="BV200">
            <v>0.36074736478816005</v>
          </cell>
          <cell r="BW200">
            <v>0.63925263521183995</v>
          </cell>
          <cell r="BY200">
            <v>0.36074736478816005</v>
          </cell>
          <cell r="BZ200">
            <v>0.63925263521183995</v>
          </cell>
        </row>
        <row r="201">
          <cell r="BT201" t="str">
            <v>Median</v>
          </cell>
          <cell r="BV201">
            <v>0.32475832298112767</v>
          </cell>
          <cell r="BW201">
            <v>0.67524167701887228</v>
          </cell>
          <cell r="BY201">
            <v>0.36074736478816005</v>
          </cell>
          <cell r="BZ201">
            <v>0.63925263521183995</v>
          </cell>
        </row>
        <row r="203">
          <cell r="BT203" t="str">
            <v>Shine 1</v>
          </cell>
          <cell r="BV203" t="str">
            <v>Rise 2</v>
          </cell>
          <cell r="BX203" t="str">
            <v>% Contribution</v>
          </cell>
          <cell r="CD203" t="str">
            <v>% of Combined Equity Value 5</v>
          </cell>
        </row>
        <row r="205">
          <cell r="BQ205" t="str">
            <v>2008A Revenue</v>
          </cell>
          <cell r="BT205">
            <v>138.298</v>
          </cell>
          <cell r="BV205">
            <v>251.838458</v>
          </cell>
        </row>
        <row r="206">
          <cell r="BQ206" t="str">
            <v>2009P Revenue</v>
          </cell>
          <cell r="BT206">
            <v>154.2870125</v>
          </cell>
          <cell r="BV206">
            <v>235.14889500000001</v>
          </cell>
        </row>
        <row r="207">
          <cell r="BQ207" t="str">
            <v>2010P Revenue</v>
          </cell>
          <cell r="BT207">
            <v>192.76562187499999</v>
          </cell>
          <cell r="BV207">
            <v>294.23348765000003</v>
          </cell>
        </row>
        <row r="209">
          <cell r="BQ209" t="str">
            <v>2008A EBITDA</v>
          </cell>
          <cell r="BT209">
            <v>13.449000000000005</v>
          </cell>
          <cell r="BV209">
            <v>31.842331000000005</v>
          </cell>
        </row>
        <row r="210">
          <cell r="BQ210" t="str">
            <v>2009P EBITDA</v>
          </cell>
          <cell r="BT210">
            <v>16.048451696666653</v>
          </cell>
          <cell r="BV210">
            <v>33.36814692765639</v>
          </cell>
        </row>
        <row r="211">
          <cell r="BQ211" t="str">
            <v>2010P EBITDA</v>
          </cell>
          <cell r="BT211">
            <v>22.340373119249996</v>
          </cell>
          <cell r="BV211">
            <v>46.026650152865876</v>
          </cell>
        </row>
        <row r="213">
          <cell r="BQ213" t="str">
            <v>2008A EBITDA - CAPEX</v>
          </cell>
          <cell r="BT213">
            <v>10.523000000000005</v>
          </cell>
          <cell r="BV213">
            <v>30.878331000000003</v>
          </cell>
        </row>
        <row r="214">
          <cell r="BQ214" t="str">
            <v>2009P EBITDA - CAPEX</v>
          </cell>
          <cell r="BT214">
            <v>12.061071096666653</v>
          </cell>
          <cell r="BV214">
            <v>30.658146927656389</v>
          </cell>
        </row>
        <row r="215">
          <cell r="BQ215" t="str">
            <v>2010P EBITDA - CAPEX</v>
          </cell>
          <cell r="BT215">
            <v>17.940373119249998</v>
          </cell>
          <cell r="BV215">
            <v>43.316650152865876</v>
          </cell>
        </row>
        <row r="217">
          <cell r="BQ217" t="str">
            <v>DCF Equity Value 3</v>
          </cell>
          <cell r="BT217">
            <v>158.92362968547752</v>
          </cell>
          <cell r="BV217">
            <v>339.44138261600636</v>
          </cell>
        </row>
        <row r="219">
          <cell r="BQ219" t="str">
            <v>Equity Market Value 4</v>
          </cell>
          <cell r="BT219">
            <v>34.506711680000002</v>
          </cell>
          <cell r="BV219">
            <v>61.146687480000004</v>
          </cell>
        </row>
        <row r="225">
          <cell r="BQ225" t="str">
            <v>Source: Company filings, Rise Management and Shine Management</v>
          </cell>
        </row>
        <row r="226">
          <cell r="BQ226" t="str">
            <v>Notes: Assumes 2009E Net Debt of $94.0 million and $38.5 million for Rise and Shine, respectively</v>
          </cell>
        </row>
        <row r="227">
          <cell r="BQ227" t="str">
            <v>Net debt for Rise includes full payout of earnouts of $15.0 million to LaJobi and $4.0 million to CoCaLo</v>
          </cell>
        </row>
        <row r="228">
          <cell r="BQ228" t="str">
            <v>1 Pro forma for acquisitions of Basic Comfort and Kiddopotamus as of January 1, 2008</v>
          </cell>
        </row>
        <row r="229">
          <cell r="BQ229" t="str">
            <v>2 Pro forma for acquisitions of CoCaLo and LaJobi as of January 1, 2008 and for the sale of the Gift business</v>
          </cell>
        </row>
        <row r="230">
          <cell r="BQ230" t="str">
            <v>3 Based on Rise and Shine Management projections</v>
          </cell>
        </row>
        <row r="231">
          <cell r="BQ231" t="str">
            <v>4 Based on market cap as of 5/21/09</v>
          </cell>
        </row>
        <row r="232">
          <cell r="BQ232" t="str">
            <v>5 % Combined equity value is calculated as combined enterprise value times % contribution minus company specific net debt, all divided by combined equity market value</v>
          </cell>
        </row>
      </sheetData>
      <sheetData sheetId="19" refreshError="1">
        <row r="2">
          <cell r="E2" t="str">
            <v>Purchase Price</v>
          </cell>
          <cell r="F2">
            <v>2.81</v>
          </cell>
          <cell r="Q2" t="str">
            <v>Revenue</v>
          </cell>
          <cell r="R2" t="str">
            <v>EBITDA</v>
          </cell>
          <cell r="S2" t="str">
            <v>Adjusted EBITDA</v>
          </cell>
          <cell r="T2" t="str">
            <v>Earnings</v>
          </cell>
          <cell r="V2" t="str">
            <v># of Days</v>
          </cell>
          <cell r="W2" t="str">
            <v>VWAP</v>
          </cell>
          <cell r="X2" t="str">
            <v>Average Price</v>
          </cell>
        </row>
        <row r="3">
          <cell r="E3" t="str">
            <v>Start</v>
          </cell>
          <cell r="F3">
            <v>1.25</v>
          </cell>
          <cell r="P3" t="str">
            <v>FY2008A</v>
          </cell>
          <cell r="Q3">
            <v>251.838458</v>
          </cell>
          <cell r="R3">
            <v>31.842331000000005</v>
          </cell>
          <cell r="T3" t="str">
            <v>n/a</v>
          </cell>
          <cell r="V3">
            <v>30</v>
          </cell>
          <cell r="W3">
            <v>2.1810713258805312</v>
          </cell>
          <cell r="X3">
            <v>2.0504347826086957</v>
          </cell>
        </row>
        <row r="4">
          <cell r="E4" t="str">
            <v>Price Increments:</v>
          </cell>
          <cell r="F4">
            <v>0.1</v>
          </cell>
          <cell r="P4" t="str">
            <v>FY2009E</v>
          </cell>
          <cell r="Q4">
            <v>235.14889500000001</v>
          </cell>
          <cell r="R4">
            <v>33.36814692765639</v>
          </cell>
          <cell r="T4">
            <v>0.72073220251294612</v>
          </cell>
          <cell r="V4">
            <v>60</v>
          </cell>
          <cell r="W4">
            <v>1.9267060232942173</v>
          </cell>
          <cell r="X4">
            <v>1.7795454545454548</v>
          </cell>
        </row>
        <row r="5">
          <cell r="E5" t="str">
            <v>Fully Diluted Share Count - Rise</v>
          </cell>
          <cell r="F5">
            <v>21.760387003558719</v>
          </cell>
          <cell r="P5" t="str">
            <v>FY2010P</v>
          </cell>
          <cell r="Q5">
            <v>294.23348765000003</v>
          </cell>
          <cell r="R5">
            <v>46.026650152865876</v>
          </cell>
          <cell r="T5">
            <v>1.1051354068289438</v>
          </cell>
          <cell r="V5">
            <v>90</v>
          </cell>
          <cell r="W5">
            <v>1.7867650057444369</v>
          </cell>
          <cell r="X5">
            <v>1.62109375</v>
          </cell>
        </row>
        <row r="6">
          <cell r="E6" t="str">
            <v>Net Debt</v>
          </cell>
          <cell r="F6">
            <v>94</v>
          </cell>
          <cell r="P6" t="str">
            <v>FY2011P</v>
          </cell>
          <cell r="Q6">
            <v>359.68500920299999</v>
          </cell>
          <cell r="R6">
            <v>60.470255172852113</v>
          </cell>
          <cell r="T6">
            <v>1.5420375353221802</v>
          </cell>
          <cell r="V6">
            <v>180</v>
          </cell>
          <cell r="W6">
            <v>2.2022094197329323</v>
          </cell>
          <cell r="X6">
            <v>1.9490322580645172</v>
          </cell>
        </row>
        <row r="7">
          <cell r="E7" t="str">
            <v>Minority Interest</v>
          </cell>
          <cell r="F7">
            <v>0</v>
          </cell>
          <cell r="P7" t="str">
            <v>FY2012P</v>
          </cell>
          <cell r="Q7">
            <v>425.53147586785008</v>
          </cell>
          <cell r="R7">
            <v>73.824496429871076</v>
          </cell>
          <cell r="T7">
            <v>1.9715784831955867</v>
          </cell>
          <cell r="V7">
            <v>365</v>
          </cell>
          <cell r="W7">
            <v>4.4461296515076212</v>
          </cell>
          <cell r="X7">
            <v>4.687707509881422</v>
          </cell>
        </row>
        <row r="8">
          <cell r="E8" t="str">
            <v>52-Week High</v>
          </cell>
          <cell r="F8">
            <v>13</v>
          </cell>
        </row>
        <row r="9">
          <cell r="E9" t="str">
            <v>52-Week Low</v>
          </cell>
          <cell r="F9">
            <v>0.8</v>
          </cell>
        </row>
        <row r="10">
          <cell r="E10" t="str">
            <v>Current Rise Share Price</v>
          </cell>
          <cell r="F10">
            <v>2.81</v>
          </cell>
        </row>
        <row r="11">
          <cell r="E11" t="str">
            <v>Current Shine Share Price</v>
          </cell>
          <cell r="F11">
            <v>2.2400000000000002</v>
          </cell>
        </row>
        <row r="12">
          <cell r="E12" t="str">
            <v>Fully Diluted Share Count - Shine</v>
          </cell>
          <cell r="F12">
            <v>15.404782000000001</v>
          </cell>
        </row>
        <row r="14">
          <cell r="D14" t="str">
            <v>Analysis at Various Prices - Rise</v>
          </cell>
        </row>
        <row r="16">
          <cell r="D16" t="str">
            <v>($ in Millions, except per share data)</v>
          </cell>
          <cell r="N16" t="str">
            <v>Current</v>
          </cell>
        </row>
        <row r="18">
          <cell r="D18" t="str">
            <v>Purchase Price Per Share</v>
          </cell>
          <cell r="F18">
            <v>1.25</v>
          </cell>
          <cell r="G18">
            <v>1.35</v>
          </cell>
          <cell r="H18">
            <v>1.4500000000000002</v>
          </cell>
          <cell r="I18">
            <v>1.5500000000000003</v>
          </cell>
          <cell r="J18">
            <v>1.6500000000000004</v>
          </cell>
          <cell r="K18">
            <v>1.7500000000000004</v>
          </cell>
          <cell r="L18">
            <v>1.8500000000000005</v>
          </cell>
          <cell r="M18">
            <v>1.9500000000000006</v>
          </cell>
          <cell r="N18">
            <v>2.81</v>
          </cell>
        </row>
        <row r="20">
          <cell r="D20" t="str">
            <v>Implied Exchange Ratio</v>
          </cell>
          <cell r="F20">
            <v>0.55803571428571419</v>
          </cell>
          <cell r="G20">
            <v>0.6026785714285714</v>
          </cell>
          <cell r="H20">
            <v>0.6473214285714286</v>
          </cell>
          <cell r="I20">
            <v>0.69196428571428581</v>
          </cell>
          <cell r="J20">
            <v>0.7366071428571429</v>
          </cell>
          <cell r="K20">
            <v>0.78125000000000011</v>
          </cell>
          <cell r="L20">
            <v>0.82589285714285732</v>
          </cell>
          <cell r="M20">
            <v>0.87053571428571452</v>
          </cell>
          <cell r="N20">
            <v>1.2544642857142856</v>
          </cell>
        </row>
        <row r="21">
          <cell r="D21" t="str">
            <v>Current Rise Fully Diluted Shares Outstanding</v>
          </cell>
          <cell r="F21">
            <v>21.760387003558719</v>
          </cell>
          <cell r="G21">
            <v>21.760387003558719</v>
          </cell>
          <cell r="H21">
            <v>21.760387003558719</v>
          </cell>
          <cell r="I21">
            <v>21.760387003558719</v>
          </cell>
          <cell r="J21">
            <v>21.760387003558719</v>
          </cell>
          <cell r="K21">
            <v>21.760387003558719</v>
          </cell>
          <cell r="L21">
            <v>21.760387003558719</v>
          </cell>
          <cell r="M21">
            <v>21.760387003558719</v>
          </cell>
          <cell r="N21">
            <v>21.760387003558719</v>
          </cell>
        </row>
        <row r="22">
          <cell r="D22" t="str">
            <v>New Shares Issued</v>
          </cell>
          <cell r="F22">
            <v>12.143073104664461</v>
          </cell>
          <cell r="G22">
            <v>13.114518953037621</v>
          </cell>
          <cell r="H22">
            <v>14.085964801410778</v>
          </cell>
          <cell r="I22">
            <v>15.057410649783938</v>
          </cell>
          <cell r="J22">
            <v>16.028856498157094</v>
          </cell>
          <cell r="K22">
            <v>17.000302346530251</v>
          </cell>
          <cell r="L22">
            <v>17.971748194903409</v>
          </cell>
          <cell r="M22">
            <v>18.94319404327657</v>
          </cell>
          <cell r="N22">
            <v>27.297628339285712</v>
          </cell>
        </row>
        <row r="24">
          <cell r="D24" t="str">
            <v>Shine % Ownership of Combined Company</v>
          </cell>
          <cell r="F24">
            <v>0.55920077775462196</v>
          </cell>
          <cell r="G24">
            <v>0.54015286087716052</v>
          </cell>
          <cell r="H24">
            <v>0.52235984743740249</v>
          </cell>
          <cell r="I24">
            <v>0.50570168001709048</v>
          </cell>
          <cell r="J24">
            <v>0.49007314253178674</v>
          </cell>
          <cell r="K24">
            <v>0.47538163564908159</v>
          </cell>
          <cell r="L24">
            <v>0.46154534069429148</v>
          </cell>
          <cell r="M24">
            <v>0.44849169513192905</v>
          </cell>
          <cell r="N24">
            <v>0.36074736478816005</v>
          </cell>
        </row>
        <row r="25">
          <cell r="D25" t="str">
            <v>Rise % Ownership of Combined Company</v>
          </cell>
          <cell r="F25">
            <v>0.44079922224537804</v>
          </cell>
          <cell r="G25">
            <v>0.45984713912283948</v>
          </cell>
          <cell r="H25">
            <v>0.47764015256259751</v>
          </cell>
          <cell r="I25">
            <v>0.49429831998290952</v>
          </cell>
          <cell r="J25">
            <v>0.5099268574682132</v>
          </cell>
          <cell r="K25">
            <v>0.52461836435091835</v>
          </cell>
          <cell r="L25">
            <v>0.53845465930570846</v>
          </cell>
          <cell r="M25">
            <v>0.5515083048680709</v>
          </cell>
          <cell r="N25">
            <v>0.63925263521183995</v>
          </cell>
        </row>
        <row r="27">
          <cell r="D27" t="str">
            <v>Implied Purchase Price Premium:</v>
          </cell>
        </row>
        <row r="28">
          <cell r="B28">
            <v>2.81</v>
          </cell>
          <cell r="D28" t="str">
            <v>Current ($2.81)</v>
          </cell>
          <cell r="F28">
            <v>-0.55516014234875444</v>
          </cell>
          <cell r="G28">
            <v>-0.5195729537366548</v>
          </cell>
          <cell r="H28">
            <v>-0.48398576512455516</v>
          </cell>
          <cell r="I28">
            <v>-0.4483985765124554</v>
          </cell>
          <cell r="J28">
            <v>-0.41281138790035576</v>
          </cell>
          <cell r="K28">
            <v>-0.37722419928825612</v>
          </cell>
          <cell r="L28">
            <v>-0.34163701067615637</v>
          </cell>
          <cell r="M28">
            <v>-0.30604982206405673</v>
          </cell>
          <cell r="N28">
            <v>0</v>
          </cell>
        </row>
        <row r="29">
          <cell r="B29">
            <v>13</v>
          </cell>
          <cell r="D29" t="str">
            <v>52-Week High ($13.00)</v>
          </cell>
          <cell r="F29">
            <v>-0.90384615384615385</v>
          </cell>
          <cell r="G29">
            <v>-0.89615384615384619</v>
          </cell>
          <cell r="H29">
            <v>-0.88846153846153841</v>
          </cell>
          <cell r="I29">
            <v>-0.88076923076923075</v>
          </cell>
          <cell r="J29">
            <v>-0.87307692307692308</v>
          </cell>
          <cell r="K29">
            <v>-0.86538461538461542</v>
          </cell>
          <cell r="L29">
            <v>-0.85769230769230764</v>
          </cell>
          <cell r="M29">
            <v>-0.85</v>
          </cell>
          <cell r="N29">
            <v>-0.78384615384615386</v>
          </cell>
        </row>
        <row r="30">
          <cell r="B30">
            <v>0.8</v>
          </cell>
          <cell r="D30" t="str">
            <v>52-Week Low ($.80)</v>
          </cell>
          <cell r="F30">
            <v>0.5625</v>
          </cell>
          <cell r="G30">
            <v>0.6875</v>
          </cell>
          <cell r="H30">
            <v>0.81250000000000022</v>
          </cell>
          <cell r="I30">
            <v>0.93750000000000022</v>
          </cell>
          <cell r="J30">
            <v>1.0625000000000004</v>
          </cell>
          <cell r="K30">
            <v>1.1875000000000004</v>
          </cell>
          <cell r="L30">
            <v>1.3125000000000004</v>
          </cell>
          <cell r="M30">
            <v>1.4375000000000004</v>
          </cell>
          <cell r="N30">
            <v>2.5124999999999997</v>
          </cell>
        </row>
        <row r="31">
          <cell r="B31">
            <v>2.1810713258805312</v>
          </cell>
          <cell r="D31" t="str">
            <v>30-Day VWAP ($2.18)</v>
          </cell>
          <cell r="F31">
            <v>-0.42688715166370994</v>
          </cell>
          <cell r="G31">
            <v>-0.38103812379680668</v>
          </cell>
          <cell r="H31">
            <v>-0.33518909592990342</v>
          </cell>
          <cell r="I31">
            <v>-0.28934006806300017</v>
          </cell>
          <cell r="J31">
            <v>-0.24349104019609691</v>
          </cell>
          <cell r="K31">
            <v>-0.19764201232919365</v>
          </cell>
          <cell r="L31">
            <v>-0.15179298446229039</v>
          </cell>
          <cell r="M31">
            <v>-0.10594395659538713</v>
          </cell>
          <cell r="N31">
            <v>0.28835768305998011</v>
          </cell>
        </row>
        <row r="32">
          <cell r="B32">
            <v>1.9267060232942173</v>
          </cell>
          <cell r="D32" t="str">
            <v>60-Day VWAP ($1.93)</v>
          </cell>
          <cell r="F32">
            <v>-0.3512243254096481</v>
          </cell>
          <cell r="G32">
            <v>-0.29932227144241996</v>
          </cell>
          <cell r="H32">
            <v>-0.24742021747519172</v>
          </cell>
          <cell r="I32">
            <v>-0.19551816350796358</v>
          </cell>
          <cell r="J32">
            <v>-0.14361610954073534</v>
          </cell>
          <cell r="K32">
            <v>-9.1714055573507203E-2</v>
          </cell>
          <cell r="L32">
            <v>-3.9812001606278957E-2</v>
          </cell>
          <cell r="M32">
            <v>1.2090052360949288E-2</v>
          </cell>
          <cell r="N32">
            <v>0.45844771647911098</v>
          </cell>
        </row>
        <row r="33">
          <cell r="B33">
            <v>1.7867650057444369</v>
          </cell>
          <cell r="D33" t="str">
            <v>90-Day VWAP ($1.79)</v>
          </cell>
          <cell r="F33">
            <v>-0.30041164004149468</v>
          </cell>
          <cell r="G33">
            <v>-0.24444457124481411</v>
          </cell>
          <cell r="H33">
            <v>-0.18847750244813366</v>
          </cell>
          <cell r="I33">
            <v>-0.13251043365145321</v>
          </cell>
          <cell r="J33">
            <v>-7.6543364854772755E-2</v>
          </cell>
          <cell r="K33">
            <v>-2.0576296058092192E-2</v>
          </cell>
          <cell r="L33">
            <v>3.5390772738588261E-2</v>
          </cell>
          <cell r="M33">
            <v>9.1357841535268713E-2</v>
          </cell>
          <cell r="N33">
            <v>0.57267463318672007</v>
          </cell>
        </row>
        <row r="34">
          <cell r="B34">
            <v>2.2022094197329323</v>
          </cell>
          <cell r="D34" t="str">
            <v>180-Day VWAP ($2.20)</v>
          </cell>
          <cell r="F34">
            <v>-0.43238822393576415</v>
          </cell>
          <cell r="G34">
            <v>-0.38697928185062525</v>
          </cell>
          <cell r="H34">
            <v>-0.34157033976548634</v>
          </cell>
          <cell r="I34">
            <v>-0.29616139768034744</v>
          </cell>
          <cell r="J34">
            <v>-0.25075245559520842</v>
          </cell>
          <cell r="K34">
            <v>-0.20534351351006952</v>
          </cell>
          <cell r="L34">
            <v>-0.15993457142493062</v>
          </cell>
          <cell r="M34">
            <v>-0.11452562933979171</v>
          </cell>
          <cell r="N34">
            <v>0.2759912725924023</v>
          </cell>
        </row>
        <row r="35">
          <cell r="B35">
            <v>4.4461296515076212</v>
          </cell>
          <cell r="D35" t="str">
            <v>365-Day VWAP ($4.45)</v>
          </cell>
          <cell r="F35">
            <v>-0.71885660158917264</v>
          </cell>
          <cell r="G35">
            <v>-0.69636512971630649</v>
          </cell>
          <cell r="H35">
            <v>-0.67387365784344033</v>
          </cell>
          <cell r="I35">
            <v>-0.65138218597057407</v>
          </cell>
          <cell r="J35">
            <v>-0.6288907140977078</v>
          </cell>
          <cell r="K35">
            <v>-0.60639924222484165</v>
          </cell>
          <cell r="L35">
            <v>-0.5839077703519755</v>
          </cell>
          <cell r="M35">
            <v>-0.56141629847910923</v>
          </cell>
          <cell r="N35">
            <v>-0.36798964037246018</v>
          </cell>
        </row>
        <row r="37">
          <cell r="B37">
            <v>2.0504347826086957</v>
          </cell>
          <cell r="D37" t="str">
            <v>30-Day Average ($2.05)</v>
          </cell>
          <cell r="F37">
            <v>-0.39037319762510603</v>
          </cell>
          <cell r="G37">
            <v>-0.34160305343511443</v>
          </cell>
          <cell r="H37">
            <v>-0.29283290924512295</v>
          </cell>
          <cell r="I37">
            <v>-0.24406276505513136</v>
          </cell>
          <cell r="J37">
            <v>-0.19529262086513977</v>
          </cell>
          <cell r="K37">
            <v>-0.14652247667514828</v>
          </cell>
          <cell r="L37">
            <v>-9.775233248515669E-2</v>
          </cell>
          <cell r="M37">
            <v>-4.8982188295165097E-2</v>
          </cell>
          <cell r="N37">
            <v>0.37044105173876174</v>
          </cell>
        </row>
        <row r="38">
          <cell r="B38">
            <v>1.7795454545454548</v>
          </cell>
          <cell r="D38" t="str">
            <v>60-Day Average ($1.78)</v>
          </cell>
          <cell r="F38">
            <v>-0.29757343550447002</v>
          </cell>
          <cell r="G38">
            <v>-0.24137931034482762</v>
          </cell>
          <cell r="H38">
            <v>-0.18518518518518523</v>
          </cell>
          <cell r="I38">
            <v>-0.12899106002554273</v>
          </cell>
          <cell r="J38">
            <v>-7.2796934865900331E-2</v>
          </cell>
          <cell r="K38">
            <v>-1.6602809706257826E-2</v>
          </cell>
          <cell r="L38">
            <v>3.9591315453384679E-2</v>
          </cell>
          <cell r="M38">
            <v>9.5785440613026962E-2</v>
          </cell>
          <cell r="N38">
            <v>0.57905491698595135</v>
          </cell>
        </row>
        <row r="39">
          <cell r="B39">
            <v>1.62109375</v>
          </cell>
          <cell r="D39" t="str">
            <v>90-Day Average ($1.62)</v>
          </cell>
          <cell r="F39">
            <v>-0.22891566265060237</v>
          </cell>
          <cell r="G39">
            <v>-0.16722891566265052</v>
          </cell>
          <cell r="H39">
            <v>-0.10554216867469868</v>
          </cell>
          <cell r="I39">
            <v>-4.3855421686746832E-2</v>
          </cell>
          <cell r="J39">
            <v>1.7831325301205014E-2</v>
          </cell>
          <cell r="K39">
            <v>7.951807228915686E-2</v>
          </cell>
          <cell r="L39">
            <v>0.14120481927710871</v>
          </cell>
          <cell r="M39">
            <v>0.20289156626506055</v>
          </cell>
          <cell r="N39">
            <v>0.73339759036144581</v>
          </cell>
        </row>
        <row r="40">
          <cell r="B40">
            <v>1.9490322580645172</v>
          </cell>
          <cell r="D40" t="str">
            <v>180-Day Average ($1.95)</v>
          </cell>
          <cell r="F40">
            <v>-0.35865607414763356</v>
          </cell>
          <cell r="G40">
            <v>-0.30734856007944422</v>
          </cell>
          <cell r="H40">
            <v>-0.25604104601125488</v>
          </cell>
          <cell r="I40">
            <v>-0.20473353194306554</v>
          </cell>
          <cell r="J40">
            <v>-0.1534260178748762</v>
          </cell>
          <cell r="K40">
            <v>-0.10211850380668674</v>
          </cell>
          <cell r="L40">
            <v>-5.0810989738497403E-2</v>
          </cell>
          <cell r="M40">
            <v>4.965243296919386E-4</v>
          </cell>
          <cell r="N40">
            <v>0.44174114531611974</v>
          </cell>
        </row>
        <row r="41">
          <cell r="B41">
            <v>4.687707509881422</v>
          </cell>
          <cell r="D41" t="str">
            <v>365-Day Average ($4.69)</v>
          </cell>
          <cell r="F41">
            <v>-0.73334513781735078</v>
          </cell>
          <cell r="G41">
            <v>-0.71201274884273891</v>
          </cell>
          <cell r="H41">
            <v>-0.69068035986812704</v>
          </cell>
          <cell r="I41">
            <v>-0.66934797089351505</v>
          </cell>
          <cell r="J41">
            <v>-0.64801558191890307</v>
          </cell>
          <cell r="K41">
            <v>-0.62668319294429109</v>
          </cell>
          <cell r="L41">
            <v>-0.60535080396967911</v>
          </cell>
          <cell r="M41">
            <v>-0.58401841499506713</v>
          </cell>
          <cell r="N41">
            <v>-0.40055986981340475</v>
          </cell>
        </row>
        <row r="43">
          <cell r="B43">
            <v>21.760387003558719</v>
          </cell>
          <cell r="D43" t="str">
            <v>Fully Diluted Share Count 1</v>
          </cell>
          <cell r="F43">
            <v>21.760387003558719</v>
          </cell>
          <cell r="G43">
            <v>21.760387003558719</v>
          </cell>
          <cell r="H43">
            <v>21.760387003558719</v>
          </cell>
          <cell r="I43">
            <v>21.760387003558719</v>
          </cell>
          <cell r="J43">
            <v>21.760387003558719</v>
          </cell>
          <cell r="K43">
            <v>21.760387003558719</v>
          </cell>
          <cell r="L43">
            <v>21.760387003558719</v>
          </cell>
          <cell r="M43">
            <v>21.760387003558719</v>
          </cell>
          <cell r="N43">
            <v>21.760387003558719</v>
          </cell>
        </row>
        <row r="44">
          <cell r="D44" t="str">
            <v>Equity Value</v>
          </cell>
          <cell r="F44">
            <v>27.200483754448399</v>
          </cell>
          <cell r="G44">
            <v>29.376522454804274</v>
          </cell>
          <cell r="H44">
            <v>31.552561155160145</v>
          </cell>
          <cell r="I44">
            <v>33.728599855516023</v>
          </cell>
          <cell r="J44">
            <v>35.904638555871891</v>
          </cell>
          <cell r="K44">
            <v>38.080677256227766</v>
          </cell>
          <cell r="L44">
            <v>40.256715956583641</v>
          </cell>
          <cell r="M44">
            <v>42.432754656939515</v>
          </cell>
          <cell r="N44">
            <v>61.146687480000004</v>
          </cell>
        </row>
        <row r="45">
          <cell r="B45">
            <v>94</v>
          </cell>
          <cell r="D45" t="str">
            <v>Plus: Net Debt</v>
          </cell>
          <cell r="F45">
            <v>94</v>
          </cell>
          <cell r="G45">
            <v>94</v>
          </cell>
          <cell r="H45">
            <v>94</v>
          </cell>
          <cell r="I45">
            <v>94</v>
          </cell>
          <cell r="J45">
            <v>94</v>
          </cell>
          <cell r="K45">
            <v>94</v>
          </cell>
          <cell r="L45">
            <v>94</v>
          </cell>
          <cell r="M45">
            <v>94</v>
          </cell>
          <cell r="N45">
            <v>94</v>
          </cell>
        </row>
        <row r="46">
          <cell r="B46">
            <v>0</v>
          </cell>
          <cell r="D46" t="str">
            <v>Plus: Minority Interest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 t="str">
            <v>Total Enterprise Value</v>
          </cell>
          <cell r="F47">
            <v>121.2004837544484</v>
          </cell>
          <cell r="G47">
            <v>123.37652245480427</v>
          </cell>
          <cell r="H47">
            <v>125.55256115516015</v>
          </cell>
          <cell r="I47">
            <v>127.72859985551602</v>
          </cell>
          <cell r="J47">
            <v>129.90463855587188</v>
          </cell>
          <cell r="K47">
            <v>132.08067725622777</v>
          </cell>
          <cell r="L47">
            <v>134.25671595658363</v>
          </cell>
          <cell r="M47">
            <v>136.43275465693952</v>
          </cell>
          <cell r="N47">
            <v>155.14668748</v>
          </cell>
        </row>
        <row r="49">
          <cell r="D49" t="str">
            <v>Revenue Multiple</v>
          </cell>
        </row>
        <row r="50">
          <cell r="B50">
            <v>251.838458</v>
          </cell>
          <cell r="D50" t="str">
            <v>FY2008A ($251.8 million)</v>
          </cell>
          <cell r="F50">
            <v>0.48126280917129977</v>
          </cell>
          <cell r="G50">
            <v>0.4899034223549934</v>
          </cell>
          <cell r="H50">
            <v>0.49854403553868704</v>
          </cell>
          <cell r="I50">
            <v>0.50718464872238067</v>
          </cell>
          <cell r="J50">
            <v>0.51582526190607425</v>
          </cell>
          <cell r="K50">
            <v>0.52446587508976794</v>
          </cell>
          <cell r="L50">
            <v>0.53310648827346152</v>
          </cell>
          <cell r="M50">
            <v>0.54174710145715521</v>
          </cell>
          <cell r="N50">
            <v>0.61605637483692022</v>
          </cell>
        </row>
        <row r="51">
          <cell r="B51">
            <v>235.14889500000001</v>
          </cell>
          <cell r="D51" t="str">
            <v>FY2009E ($235.1 million)</v>
          </cell>
          <cell r="F51">
            <v>0.51542017135333928</v>
          </cell>
          <cell r="G51">
            <v>0.52467404728737621</v>
          </cell>
          <cell r="H51">
            <v>0.53392792322141314</v>
          </cell>
          <cell r="I51">
            <v>0.54318179915545006</v>
          </cell>
          <cell r="J51">
            <v>0.55243567508948688</v>
          </cell>
          <cell r="K51">
            <v>0.56168955102352391</v>
          </cell>
          <cell r="L51">
            <v>0.57094342695756073</v>
          </cell>
          <cell r="M51">
            <v>0.58019730289159777</v>
          </cell>
          <cell r="N51">
            <v>0.65978063592431502</v>
          </cell>
        </row>
        <row r="52">
          <cell r="B52">
            <v>294.23348765000003</v>
          </cell>
          <cell r="D52" t="str">
            <v>FY2010P ($294.2 million)</v>
          </cell>
          <cell r="F52">
            <v>0.41191940700720026</v>
          </cell>
          <cell r="G52">
            <v>0.41931502576472368</v>
          </cell>
          <cell r="H52">
            <v>0.42671064452224711</v>
          </cell>
          <cell r="I52">
            <v>0.43410626327977053</v>
          </cell>
          <cell r="J52">
            <v>0.4415018820372939</v>
          </cell>
          <cell r="K52">
            <v>0.44889750079481738</v>
          </cell>
          <cell r="L52">
            <v>0.45629311955234075</v>
          </cell>
          <cell r="M52">
            <v>0.46368873830986418</v>
          </cell>
          <cell r="N52">
            <v>0.52729105962456546</v>
          </cell>
        </row>
        <row r="53">
          <cell r="B53">
            <v>359.68500920299999</v>
          </cell>
          <cell r="D53" t="str">
            <v>FY2011P ($359.7)</v>
          </cell>
          <cell r="F53">
            <v>0.33696284430370838</v>
          </cell>
          <cell r="G53">
            <v>0.34301268970921361</v>
          </cell>
          <cell r="H53">
            <v>0.3490625351147188</v>
          </cell>
          <cell r="I53">
            <v>0.35511238052022404</v>
          </cell>
          <cell r="J53">
            <v>0.36116222592572922</v>
          </cell>
          <cell r="K53">
            <v>0.36721207133123451</v>
          </cell>
          <cell r="L53">
            <v>0.3732619167367397</v>
          </cell>
          <cell r="M53">
            <v>0.37931176214224493</v>
          </cell>
          <cell r="N53">
            <v>0.43134043262958977</v>
          </cell>
        </row>
        <row r="54">
          <cell r="B54">
            <v>425.53147586785008</v>
          </cell>
          <cell r="D54" t="str">
            <v>FY2012P ($425.5)</v>
          </cell>
          <cell r="F54">
            <v>0.28482143067622928</v>
          </cell>
          <cell r="G54">
            <v>0.28993512689791995</v>
          </cell>
          <cell r="H54">
            <v>0.29504882311961061</v>
          </cell>
          <cell r="I54">
            <v>0.30016251934130128</v>
          </cell>
          <cell r="J54">
            <v>0.30527621556299189</v>
          </cell>
          <cell r="K54">
            <v>0.31038991178468262</v>
          </cell>
          <cell r="L54">
            <v>0.31550360800637323</v>
          </cell>
          <cell r="M54">
            <v>0.32061730422806389</v>
          </cell>
          <cell r="N54">
            <v>0.36459509173460347</v>
          </cell>
        </row>
        <row r="56">
          <cell r="D56" t="str">
            <v>EBITDA Multiple</v>
          </cell>
        </row>
        <row r="57">
          <cell r="B57">
            <v>31.842331000000005</v>
          </cell>
          <cell r="D57" t="str">
            <v>FY2008A ($31.8 million)</v>
          </cell>
          <cell r="F57">
            <v>3.8062692004064771</v>
          </cell>
          <cell r="G57">
            <v>3.8746071214071689</v>
          </cell>
          <cell r="H57">
            <v>3.9429450424078603</v>
          </cell>
          <cell r="I57">
            <v>4.0112829634085525</v>
          </cell>
          <cell r="J57">
            <v>4.079620884409243</v>
          </cell>
          <cell r="K57">
            <v>4.1479588054099352</v>
          </cell>
          <cell r="L57">
            <v>4.2162967264106266</v>
          </cell>
          <cell r="M57">
            <v>4.2846346474113188</v>
          </cell>
          <cell r="N57">
            <v>4.8723407680172652</v>
          </cell>
        </row>
        <row r="58">
          <cell r="B58">
            <v>33.36814692765639</v>
          </cell>
          <cell r="D58" t="str">
            <v>FY2009E ($33.4 million)</v>
          </cell>
          <cell r="F58">
            <v>3.6322209925896209</v>
          </cell>
          <cell r="G58">
            <v>3.6974340445782019</v>
          </cell>
          <cell r="H58">
            <v>3.7626470965667833</v>
          </cell>
          <cell r="I58">
            <v>3.8278601485553647</v>
          </cell>
          <cell r="J58">
            <v>3.8930732005439457</v>
          </cell>
          <cell r="K58">
            <v>3.9582862525325271</v>
          </cell>
          <cell r="L58">
            <v>4.023499304521108</v>
          </cell>
          <cell r="M58">
            <v>4.0887123565096894</v>
          </cell>
          <cell r="N58">
            <v>4.6495446036114876</v>
          </cell>
        </row>
        <row r="59">
          <cell r="B59">
            <v>46.026650152865876</v>
          </cell>
          <cell r="D59" t="str">
            <v>FY2010P ($46.0 million)</v>
          </cell>
          <cell r="F59">
            <v>2.6332675385219573</v>
          </cell>
          <cell r="G59">
            <v>2.6805453372131223</v>
          </cell>
          <cell r="H59">
            <v>2.7278231359042877</v>
          </cell>
          <cell r="I59">
            <v>2.7751009345954527</v>
          </cell>
          <cell r="J59">
            <v>2.8223787332866173</v>
          </cell>
          <cell r="K59">
            <v>2.8696565319777827</v>
          </cell>
          <cell r="L59">
            <v>2.9169343306689473</v>
          </cell>
          <cell r="M59">
            <v>2.9642121293601127</v>
          </cell>
          <cell r="N59">
            <v>3.3708011981041315</v>
          </cell>
        </row>
        <row r="60">
          <cell r="B60">
            <v>60.470255172852113</v>
          </cell>
          <cell r="D60" t="str">
            <v>FY2011P ($60.5)</v>
          </cell>
          <cell r="F60">
            <v>2.0042991948355611</v>
          </cell>
          <cell r="G60">
            <v>2.0402844688208575</v>
          </cell>
          <cell r="H60">
            <v>2.0762697428061538</v>
          </cell>
          <cell r="I60">
            <v>2.1122550167914502</v>
          </cell>
          <cell r="J60">
            <v>2.1482402907767466</v>
          </cell>
          <cell r="K60">
            <v>2.1842255647620434</v>
          </cell>
          <cell r="L60">
            <v>2.2202108387473394</v>
          </cell>
          <cell r="M60">
            <v>2.2561961127326362</v>
          </cell>
          <cell r="N60">
            <v>2.5656694690061852</v>
          </cell>
        </row>
        <row r="61">
          <cell r="B61">
            <v>73.824496429871076</v>
          </cell>
          <cell r="D61" t="str">
            <v>FY2012P ($73.8)</v>
          </cell>
          <cell r="F61">
            <v>1.6417380356882179</v>
          </cell>
          <cell r="G61">
            <v>1.6712138710218594</v>
          </cell>
          <cell r="H61">
            <v>1.7006897063555007</v>
          </cell>
          <cell r="I61">
            <v>1.7301655416891422</v>
          </cell>
          <cell r="J61">
            <v>1.7596413770227832</v>
          </cell>
          <cell r="K61">
            <v>1.7891172123564247</v>
          </cell>
          <cell r="L61">
            <v>1.818593047690066</v>
          </cell>
          <cell r="M61">
            <v>1.8480688830237075</v>
          </cell>
          <cell r="N61">
            <v>2.1015610668930225</v>
          </cell>
        </row>
        <row r="63">
          <cell r="D63" t="str">
            <v>Adjusted EBITDA Multiple</v>
          </cell>
        </row>
        <row r="64">
          <cell r="B64">
            <v>0</v>
          </cell>
          <cell r="D64" t="str">
            <v>FY2008A ($0.0)</v>
          </cell>
          <cell r="F64" t="e">
            <v>#DIV/0!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</row>
        <row r="65">
          <cell r="B65">
            <v>0</v>
          </cell>
          <cell r="D65" t="str">
            <v>FY2009E ($0.0)</v>
          </cell>
          <cell r="F65" t="e">
            <v>#DIV/0!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</row>
        <row r="66">
          <cell r="B66">
            <v>0</v>
          </cell>
          <cell r="D66" t="str">
            <v>FY2010P ($0.0)</v>
          </cell>
          <cell r="F66" t="e">
            <v>#DIV/0!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</row>
        <row r="67">
          <cell r="B67">
            <v>0</v>
          </cell>
          <cell r="D67" t="str">
            <v>FY2011P ($0.0)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</row>
        <row r="68">
          <cell r="B68">
            <v>0</v>
          </cell>
          <cell r="D68" t="str">
            <v>FY2012P ($0.0)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</row>
        <row r="70">
          <cell r="D70" t="str">
            <v>P/E Multiple</v>
          </cell>
        </row>
        <row r="71">
          <cell r="B71" t="str">
            <v>n/a</v>
          </cell>
          <cell r="D71" t="str">
            <v>FY2008A (n/a)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J71" t="e">
            <v>#VALUE!</v>
          </cell>
          <cell r="K71" t="e">
            <v>#VALUE!</v>
          </cell>
          <cell r="L71" t="e">
            <v>#VALUE!</v>
          </cell>
          <cell r="M71" t="e">
            <v>#VALUE!</v>
          </cell>
          <cell r="N71" t="e">
            <v>#VALUE!</v>
          </cell>
        </row>
        <row r="72">
          <cell r="B72">
            <v>0.72073220251294612</v>
          </cell>
          <cell r="D72" t="str">
            <v>FY2009E ($0.72)</v>
          </cell>
          <cell r="F72">
            <v>1.7343473701350911</v>
          </cell>
          <cell r="G72">
            <v>1.8730951597458985</v>
          </cell>
          <cell r="H72">
            <v>2.0118429493567058</v>
          </cell>
          <cell r="I72">
            <v>2.1505907389675132</v>
          </cell>
          <cell r="J72">
            <v>2.2893385285783205</v>
          </cell>
          <cell r="K72">
            <v>2.4280863181891283</v>
          </cell>
          <cell r="L72">
            <v>2.5668341077999357</v>
          </cell>
          <cell r="M72">
            <v>2.7055818974107431</v>
          </cell>
          <cell r="N72">
            <v>3.8988128880636848</v>
          </cell>
        </row>
        <row r="73">
          <cell r="B73">
            <v>1.1051354068289438</v>
          </cell>
          <cell r="D73" t="str">
            <v>FY2010P ($1.11)</v>
          </cell>
          <cell r="F73">
            <v>1.1310831163999424</v>
          </cell>
          <cell r="G73">
            <v>1.221569765711938</v>
          </cell>
          <cell r="H73">
            <v>1.3120564150239333</v>
          </cell>
          <cell r="I73">
            <v>1.4025430643359289</v>
          </cell>
          <cell r="J73">
            <v>1.4930297136479243</v>
          </cell>
          <cell r="K73">
            <v>1.5835163629599198</v>
          </cell>
          <cell r="L73">
            <v>1.6740030122719152</v>
          </cell>
          <cell r="M73">
            <v>1.7644896615839107</v>
          </cell>
          <cell r="N73">
            <v>2.5426748456670705</v>
          </cell>
        </row>
        <row r="74">
          <cell r="B74">
            <v>1.5420375353221802</v>
          </cell>
          <cell r="D74" t="str">
            <v>FY2011P ($1.54)</v>
          </cell>
          <cell r="F74">
            <v>0.81061580627402541</v>
          </cell>
          <cell r="G74">
            <v>0.87546507077594748</v>
          </cell>
          <cell r="H74">
            <v>0.94031433527786956</v>
          </cell>
          <cell r="I74">
            <v>1.0051635997797916</v>
          </cell>
          <cell r="J74">
            <v>1.0700128642817137</v>
          </cell>
          <cell r="K74">
            <v>1.1348621287836358</v>
          </cell>
          <cell r="L74">
            <v>1.1997113932855579</v>
          </cell>
          <cell r="M74">
            <v>1.2645606577874799</v>
          </cell>
          <cell r="N74">
            <v>1.8222643325040091</v>
          </cell>
        </row>
        <row r="75">
          <cell r="B75">
            <v>1.9715784831955867</v>
          </cell>
          <cell r="D75" t="str">
            <v>FY2012P ($1.97)</v>
          </cell>
          <cell r="F75">
            <v>0.63400975951713923</v>
          </cell>
          <cell r="G75">
            <v>0.68473054027851044</v>
          </cell>
          <cell r="H75">
            <v>0.73545132103988153</v>
          </cell>
          <cell r="I75">
            <v>0.78617210180125274</v>
          </cell>
          <cell r="J75">
            <v>0.83689288256262395</v>
          </cell>
          <cell r="K75">
            <v>0.88761366332399516</v>
          </cell>
          <cell r="L75">
            <v>0.93833444408536626</v>
          </cell>
          <cell r="M75">
            <v>0.98905522484673747</v>
          </cell>
          <cell r="N75">
            <v>1.4252539393945289</v>
          </cell>
        </row>
        <row r="78">
          <cell r="D78" t="str">
            <v>Source: Rise Management, company filings and Capital IQ</v>
          </cell>
        </row>
        <row r="79">
          <cell r="D79" t="str">
            <v>¹ Based on fully diluted share count of 21.760</v>
          </cell>
        </row>
      </sheetData>
      <sheetData sheetId="20" refreshError="1"/>
      <sheetData sheetId="21" refreshError="1">
        <row r="3">
          <cell r="B3" t="str">
            <v>($ in Millions)</v>
          </cell>
        </row>
        <row r="5">
          <cell r="B5" t="str">
            <v>Cost Synergy Opportunities</v>
          </cell>
        </row>
        <row r="7">
          <cell r="B7" t="str">
            <v>Corporate Overhead</v>
          </cell>
          <cell r="E7" t="str">
            <v>$</v>
          </cell>
          <cell r="G7" t="str">
            <v>Additional Information</v>
          </cell>
        </row>
        <row r="8">
          <cell r="C8" t="str">
            <v>Rise personnel costs</v>
          </cell>
          <cell r="E8">
            <v>2.69</v>
          </cell>
          <cell r="G8" t="str">
            <v>8 employees in 2009, includes performance bonuses</v>
          </cell>
        </row>
        <row r="9">
          <cell r="C9" t="str">
            <v>Rise public company cost</v>
          </cell>
          <cell r="E9">
            <v>2.218</v>
          </cell>
          <cell r="G9" t="str">
            <v>Legal, accounting and Board compensation</v>
          </cell>
        </row>
        <row r="10">
          <cell r="C10" t="str">
            <v>Rise legal and subsidiary costs</v>
          </cell>
          <cell r="E10">
            <v>0.35399999999999998</v>
          </cell>
          <cell r="G10" t="str">
            <v>Day to day operations and subsidiary travel costs</v>
          </cell>
        </row>
        <row r="11">
          <cell r="C11" t="str">
            <v>Other</v>
          </cell>
          <cell r="E11">
            <v>0.42899999999999999</v>
          </cell>
          <cell r="G11" t="str">
            <v>MIS, outsourced and occupancy costs</v>
          </cell>
        </row>
        <row r="12">
          <cell r="B12" t="str">
            <v>Total Corporate Overhead</v>
          </cell>
          <cell r="E12">
            <v>5.6909999999999998</v>
          </cell>
        </row>
        <row r="14">
          <cell r="B14" t="str">
            <v>Soft Goods Division</v>
          </cell>
        </row>
        <row r="15">
          <cell r="C15" t="str">
            <v>Kidsline and CoCaLo back office consolidation</v>
          </cell>
          <cell r="E15" t="str">
            <v>TBD</v>
          </cell>
        </row>
        <row r="16">
          <cell r="C16" t="str">
            <v>Consolidation of CoCaLo warehouse into Shine CA facility</v>
          </cell>
          <cell r="E16" t="str">
            <v>TBD</v>
          </cell>
          <cell r="G16" t="str">
            <v>Based on existing capacity with no growth at CoCaLo</v>
          </cell>
        </row>
        <row r="17">
          <cell r="B17" t="str">
            <v>Total Soft Goods Division</v>
          </cell>
          <cell r="E17" t="str">
            <v>TBD</v>
          </cell>
        </row>
        <row r="19">
          <cell r="B19" t="str">
            <v>Hardlines Division</v>
          </cell>
        </row>
        <row r="20">
          <cell r="C20" t="str">
            <v>Freight savings</v>
          </cell>
          <cell r="E20">
            <v>0.3</v>
          </cell>
          <cell r="G20" t="str">
            <v>Move Sunset distribution from MI to CA</v>
          </cell>
        </row>
        <row r="21">
          <cell r="C21" t="str">
            <v>Warehouse consolidation</v>
          </cell>
          <cell r="E21">
            <v>1.5</v>
          </cell>
        </row>
        <row r="22">
          <cell r="C22" t="str">
            <v>Operating cost savings (mainly from Sunset)</v>
          </cell>
          <cell r="E22">
            <v>5</v>
          </cell>
          <cell r="G22" t="str">
            <v>Consolidating operations and sales force in RI, reduced G&amp;A</v>
          </cell>
        </row>
        <row r="23">
          <cell r="B23" t="str">
            <v>Total Hardlines Division</v>
          </cell>
          <cell r="E23">
            <v>6.8</v>
          </cell>
        </row>
        <row r="25">
          <cell r="B25" t="str">
            <v>Total Estimated Cost Synergies</v>
          </cell>
          <cell r="E25">
            <v>12.491</v>
          </cell>
        </row>
        <row r="27">
          <cell r="B27" t="str">
            <v>Revenue Synergy Opportunities</v>
          </cell>
        </row>
        <row r="29">
          <cell r="G29" t="str">
            <v>Additional Information</v>
          </cell>
        </row>
        <row r="30">
          <cell r="B30" t="str">
            <v>Soft Goods Division</v>
          </cell>
        </row>
        <row r="31">
          <cell r="C31" t="str">
            <v>International expansion</v>
          </cell>
          <cell r="G31" t="str">
            <v>CoCaLo currently has no international sales</v>
          </cell>
        </row>
        <row r="33">
          <cell r="B33" t="str">
            <v>Hardlines Division</v>
          </cell>
        </row>
        <row r="34">
          <cell r="C34" t="str">
            <v>International expansion</v>
          </cell>
          <cell r="G34" t="str">
            <v>LaJobi has no international sales outside Canada</v>
          </cell>
        </row>
        <row r="35">
          <cell r="C35" t="str">
            <v>Growth through the Sunset branding (feeding, sleep positioners, etc.)</v>
          </cell>
          <cell r="G35" t="str">
            <v>MAM distribution agreement non-compete expires in December</v>
          </cell>
        </row>
        <row r="36">
          <cell r="C36" t="str">
            <v>Increased penetration through key accounts</v>
          </cell>
        </row>
        <row r="37">
          <cell r="C37" t="str">
            <v>New product development</v>
          </cell>
        </row>
        <row r="40">
          <cell r="B40" t="str">
            <v>Source: Rise and Shine Management</v>
          </cell>
        </row>
        <row r="46">
          <cell r="I46" t="str">
            <v>Full Year</v>
          </cell>
          <cell r="J46">
            <v>12</v>
          </cell>
        </row>
        <row r="47">
          <cell r="I47" t="str">
            <v>Implementation Cost</v>
          </cell>
          <cell r="J47">
            <v>1</v>
          </cell>
        </row>
        <row r="49">
          <cell r="J49" t="str">
            <v>Year 1</v>
          </cell>
          <cell r="K49" t="str">
            <v>Year 2</v>
          </cell>
          <cell r="L49" t="str">
            <v>Year 3</v>
          </cell>
          <cell r="M49" t="str">
            <v>Year 4</v>
          </cell>
          <cell r="N49" t="str">
            <v>Year 5</v>
          </cell>
        </row>
        <row r="50">
          <cell r="I50" t="str">
            <v>Pre-Tax Synergies</v>
          </cell>
          <cell r="J50">
            <v>6</v>
          </cell>
          <cell r="K50">
            <v>12</v>
          </cell>
          <cell r="L50">
            <v>12</v>
          </cell>
          <cell r="M50">
            <v>12</v>
          </cell>
          <cell r="N50">
            <v>12</v>
          </cell>
        </row>
        <row r="51">
          <cell r="I51" t="str">
            <v>% of Full-Year Synergies</v>
          </cell>
          <cell r="J51">
            <v>0.5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3">
          <cell r="I53" t="str">
            <v>Synergies Implementation Cost 1</v>
          </cell>
          <cell r="J53">
            <v>6</v>
          </cell>
          <cell r="K53">
            <v>6</v>
          </cell>
          <cell r="L53">
            <v>0</v>
          </cell>
          <cell r="M53">
            <v>0</v>
          </cell>
          <cell r="N53">
            <v>0</v>
          </cell>
        </row>
        <row r="54">
          <cell r="I54" t="str">
            <v>Assumed Tax Rate</v>
          </cell>
          <cell r="J54">
            <v>0.36</v>
          </cell>
          <cell r="K54">
            <v>0.36</v>
          </cell>
          <cell r="L54">
            <v>0.36</v>
          </cell>
          <cell r="M54">
            <v>0.36</v>
          </cell>
          <cell r="N54">
            <v>0.36</v>
          </cell>
        </row>
        <row r="55">
          <cell r="I55" t="str">
            <v>After-Tax Savings / (Costs)</v>
          </cell>
          <cell r="J55">
            <v>0</v>
          </cell>
          <cell r="K55">
            <v>3.84</v>
          </cell>
          <cell r="L55">
            <v>7.68</v>
          </cell>
          <cell r="M55">
            <v>7.68</v>
          </cell>
          <cell r="N55">
            <v>7.68</v>
          </cell>
        </row>
        <row r="58">
          <cell r="I58" t="str">
            <v>1  Assumes an implementation cost of $1.00 for every initial dollar in synergies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Convert"/>
      <sheetName val="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Cont (not linked)"/>
      <sheetName val="AVP"/>
      <sheetName val="Summary Financials - Charts"/>
      <sheetName val="Credit Summary"/>
      <sheetName val="Sensitivities Input"/>
      <sheetName val="Sensitivitie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Rise ¹</v>
          </cell>
          <cell r="H5" t="str">
            <v>Shine ²</v>
          </cell>
          <cell r="J5" t="str">
            <v>Total</v>
          </cell>
          <cell r="L5" t="str">
            <v>Rise</v>
          </cell>
          <cell r="N5" t="str">
            <v>Shine</v>
          </cell>
          <cell r="P5" t="str">
            <v>Rise</v>
          </cell>
          <cell r="R5" t="str">
            <v>Shine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251.8</v>
          </cell>
          <cell r="H7">
            <v>138.298</v>
          </cell>
          <cell r="J7">
            <v>390.09800000000001</v>
          </cell>
          <cell r="L7">
            <v>0.64547882839696691</v>
          </cell>
          <cell r="N7">
            <v>0.35452117160303309</v>
          </cell>
          <cell r="P7">
            <v>0.4671074397516996</v>
          </cell>
          <cell r="R7">
            <v>0.53289256024830023</v>
          </cell>
          <cell r="T7">
            <v>1.5932692949417651</v>
          </cell>
        </row>
        <row r="8">
          <cell r="D8">
            <v>2009</v>
          </cell>
          <cell r="F8">
            <v>234.1</v>
          </cell>
          <cell r="H8">
            <v>154.28701249999997</v>
          </cell>
          <cell r="J8">
            <v>388.38701249999997</v>
          </cell>
          <cell r="L8">
            <v>0.60274930022280293</v>
          </cell>
          <cell r="N8">
            <v>0.39725069977719707</v>
          </cell>
          <cell r="P8">
            <v>0.34294960358092763</v>
          </cell>
          <cell r="R8">
            <v>0.65705039641907215</v>
          </cell>
          <cell r="T8">
            <v>2.6756831917998336</v>
          </cell>
        </row>
        <row r="9">
          <cell r="D9">
            <v>2010</v>
          </cell>
          <cell r="F9">
            <v>0</v>
          </cell>
          <cell r="H9">
            <v>0</v>
          </cell>
          <cell r="J9">
            <v>0</v>
          </cell>
          <cell r="L9" t="e">
            <v>#DIV/0!</v>
          </cell>
          <cell r="N9" t="e">
            <v>#DIV/0!</v>
          </cell>
          <cell r="P9" t="e">
            <v>#DIV/0!</v>
          </cell>
          <cell r="R9" t="e">
            <v>#DIV/0!</v>
          </cell>
          <cell r="T9" t="e">
            <v>#DIV/0!</v>
          </cell>
        </row>
        <row r="10">
          <cell r="J10" t="str">
            <v>Average</v>
          </cell>
          <cell r="L10">
            <v>0.62411406430988492</v>
          </cell>
          <cell r="N10">
            <v>0.37588593569011508</v>
          </cell>
          <cell r="P10">
            <v>0.40502852166631365</v>
          </cell>
          <cell r="R10">
            <v>0.59497147833368613</v>
          </cell>
          <cell r="T10">
            <v>2.1344762433707993</v>
          </cell>
        </row>
        <row r="12">
          <cell r="B12" t="str">
            <v>EBITDA</v>
          </cell>
          <cell r="D12">
            <v>2008</v>
          </cell>
          <cell r="F12">
            <v>33.419000000000004</v>
          </cell>
          <cell r="H12">
            <v>13.808999999999999</v>
          </cell>
          <cell r="J12">
            <v>47.228000000000002</v>
          </cell>
          <cell r="L12">
            <v>0.70760989243669015</v>
          </cell>
          <cell r="N12">
            <v>0.29239010756330985</v>
          </cell>
          <cell r="P12">
            <v>0.64763970396761761</v>
          </cell>
          <cell r="R12">
            <v>0.352360296032382</v>
          </cell>
          <cell r="T12">
            <v>0.75983591009411489</v>
          </cell>
        </row>
        <row r="13">
          <cell r="D13">
            <v>2009</v>
          </cell>
          <cell r="F13">
            <v>34.611999999999995</v>
          </cell>
          <cell r="H13">
            <v>16.8484516966667</v>
          </cell>
          <cell r="J13">
            <v>51.460451696666695</v>
          </cell>
          <cell r="L13">
            <v>0.6725941739497393</v>
          </cell>
          <cell r="N13">
            <v>0.3274058260502607</v>
          </cell>
          <cell r="P13">
            <v>0.54589564020017889</v>
          </cell>
          <cell r="R13">
            <v>0.45410435979982072</v>
          </cell>
          <cell r="T13">
            <v>1.1617491401762414</v>
          </cell>
        </row>
        <row r="14">
          <cell r="D14">
            <v>2010</v>
          </cell>
          <cell r="F14">
            <v>0</v>
          </cell>
          <cell r="H14">
            <v>0</v>
          </cell>
          <cell r="J14">
            <v>0</v>
          </cell>
          <cell r="L14" t="e">
            <v>#DIV/0!</v>
          </cell>
          <cell r="N14" t="e">
            <v>#DIV/0!</v>
          </cell>
          <cell r="P14" t="e">
            <v>#DIV/0!</v>
          </cell>
          <cell r="R14" t="e">
            <v>#DIV/0!</v>
          </cell>
          <cell r="T14" t="e">
            <v>#DIV/0!</v>
          </cell>
        </row>
        <row r="15">
          <cell r="J15" t="str">
            <v>Average</v>
          </cell>
          <cell r="L15">
            <v>0.69010203319321473</v>
          </cell>
          <cell r="N15">
            <v>0.30989796680678527</v>
          </cell>
          <cell r="P15">
            <v>0.59676767208389825</v>
          </cell>
          <cell r="R15">
            <v>0.40323232791610136</v>
          </cell>
          <cell r="T15">
            <v>0.9607925251351781</v>
          </cell>
        </row>
        <row r="17">
          <cell r="B17" t="str">
            <v>EBITDA - CAPEX</v>
          </cell>
          <cell r="D17">
            <v>2008</v>
          </cell>
          <cell r="F17">
            <v>33.419000000000004</v>
          </cell>
          <cell r="H17">
            <v>9.9459999999999997</v>
          </cell>
          <cell r="J17">
            <v>43.365000000000002</v>
          </cell>
          <cell r="L17">
            <v>0.77064452899803992</v>
          </cell>
          <cell r="N17">
            <v>0.22935547100196008</v>
          </cell>
          <cell r="P17">
            <v>0.83079745023078089</v>
          </cell>
          <cell r="R17">
            <v>0.16920254976921884</v>
          </cell>
          <cell r="T17">
            <v>0.28443174276873873</v>
          </cell>
        </row>
        <row r="18">
          <cell r="D18">
            <v>2009</v>
          </cell>
          <cell r="F18">
            <v>33.411999999999992</v>
          </cell>
          <cell r="H18">
            <v>13.598451696666665</v>
          </cell>
          <cell r="J18">
            <v>47.010451696666657</v>
          </cell>
          <cell r="L18">
            <v>0.71073556611601585</v>
          </cell>
          <cell r="N18">
            <v>0.28926443388398421</v>
          </cell>
          <cell r="P18">
            <v>0.6567218749436049</v>
          </cell>
          <cell r="R18">
            <v>0.3432781250563951</v>
          </cell>
          <cell r="T18">
            <v>0.73001361664757003</v>
          </cell>
        </row>
        <row r="19">
          <cell r="D19">
            <v>2010</v>
          </cell>
          <cell r="F19">
            <v>0</v>
          </cell>
          <cell r="H19">
            <v>0</v>
          </cell>
          <cell r="J19">
            <v>0</v>
          </cell>
          <cell r="L19" t="e">
            <v>#DIV/0!</v>
          </cell>
          <cell r="N19" t="e">
            <v>#DIV/0!</v>
          </cell>
          <cell r="P19" t="e">
            <v>#DIV/0!</v>
          </cell>
          <cell r="R19" t="e">
            <v>#DIV/0!</v>
          </cell>
          <cell r="T19" t="e">
            <v>#DIV/0!</v>
          </cell>
        </row>
        <row r="20">
          <cell r="J20" t="str">
            <v>Average</v>
          </cell>
          <cell r="L20">
            <v>0.74069004755702794</v>
          </cell>
          <cell r="N20">
            <v>0.25930995244297217</v>
          </cell>
          <cell r="P20">
            <v>0.74375966258719295</v>
          </cell>
          <cell r="R20">
            <v>0.25624033741280694</v>
          </cell>
          <cell r="T20">
            <v>0.50722267970815438</v>
          </cell>
        </row>
        <row r="22">
          <cell r="B22" t="str">
            <v>Net Income</v>
          </cell>
          <cell r="D22">
            <v>2008</v>
          </cell>
          <cell r="F22">
            <v>0</v>
          </cell>
          <cell r="H22">
            <v>0</v>
          </cell>
          <cell r="J22">
            <v>0</v>
          </cell>
          <cell r="L22" t="e">
            <v>#DIV/0!</v>
          </cell>
          <cell r="N22" t="e">
            <v>#DIV/0!</v>
          </cell>
          <cell r="P22" t="e">
            <v>#DIV/0!</v>
          </cell>
          <cell r="R22" t="e">
            <v>#DIV/0!</v>
          </cell>
          <cell r="T22" t="e">
            <v>#DIV/0!</v>
          </cell>
        </row>
        <row r="23">
          <cell r="D23">
            <v>2009</v>
          </cell>
          <cell r="F23">
            <v>0</v>
          </cell>
          <cell r="H23">
            <v>0</v>
          </cell>
          <cell r="J23">
            <v>0</v>
          </cell>
          <cell r="L23" t="e">
            <v>#DIV/0!</v>
          </cell>
          <cell r="N23" t="e">
            <v>#DIV/0!</v>
          </cell>
          <cell r="P23" t="e">
            <v>#DIV/0!</v>
          </cell>
          <cell r="R23" t="e">
            <v>#DIV/0!</v>
          </cell>
          <cell r="T23" t="e">
            <v>#DIV/0!</v>
          </cell>
        </row>
        <row r="24">
          <cell r="D24">
            <v>2010</v>
          </cell>
          <cell r="F24">
            <v>0</v>
          </cell>
          <cell r="H24">
            <v>0</v>
          </cell>
          <cell r="J24">
            <v>0</v>
          </cell>
          <cell r="L24" t="e">
            <v>#DIV/0!</v>
          </cell>
          <cell r="N24" t="e">
            <v>#DIV/0!</v>
          </cell>
          <cell r="P24" t="e">
            <v>#DIV/0!</v>
          </cell>
          <cell r="R24" t="e">
            <v>#DIV/0!</v>
          </cell>
          <cell r="T24" t="e">
            <v>#DIV/0!</v>
          </cell>
        </row>
        <row r="25">
          <cell r="J25" t="str">
            <v>Average</v>
          </cell>
          <cell r="L25" t="e">
            <v>#DIV/0!</v>
          </cell>
          <cell r="N25" t="e">
            <v>#DIV/0!</v>
          </cell>
          <cell r="P25" t="e">
            <v>#DIV/0!</v>
          </cell>
          <cell r="R25" t="e">
            <v>#DIV/0!</v>
          </cell>
          <cell r="T25" t="e">
            <v>#DIV/0!</v>
          </cell>
        </row>
        <row r="27">
          <cell r="B27" t="str">
            <v>Equity Market Value ³</v>
          </cell>
          <cell r="F27">
            <v>41.710261899999999</v>
          </cell>
          <cell r="H27">
            <v>41.669935310000007</v>
          </cell>
          <cell r="J27">
            <v>83.380197210000006</v>
          </cell>
          <cell r="L27">
            <v>0.50024182354653368</v>
          </cell>
          <cell r="N27">
            <v>0.49975817645346637</v>
          </cell>
          <cell r="P27">
            <v>0.50024182354653368</v>
          </cell>
          <cell r="R27">
            <v>0.49975817645346637</v>
          </cell>
          <cell r="T27">
            <v>1.3952313417384705</v>
          </cell>
        </row>
        <row r="30">
          <cell r="B30" t="str">
            <v>Source: Company filings, Rise Management, and Shine Management</v>
          </cell>
        </row>
        <row r="31">
          <cell r="B31" t="str">
            <v>Note: Assumes 12/31/2008 net debt of $117.4 million and $41.5 million for Rise and Shine, respectively</v>
          </cell>
        </row>
        <row r="32">
          <cell r="B32" t="str">
            <v>Net debt for Rise includes full payout of earnouts of $15.0 million to LaJobi and $4.0 million to CoCaLo</v>
          </cell>
        </row>
        <row r="33">
          <cell r="B33" t="str">
            <v>1 Pro forma for acquisitions of CoCaLo and LaJobi as of January 1, 2008; Pro forma for sale of gift business</v>
          </cell>
        </row>
        <row r="34">
          <cell r="B34" t="str">
            <v>2 Pro forma for acquisitions of Basic Comfort and Kiddopotamus as of January 1, 2008</v>
          </cell>
        </row>
        <row r="35">
          <cell r="B35" t="str">
            <v>3 Based on market cap as of 5/7/2009</v>
          </cell>
        </row>
        <row r="37">
          <cell r="B37" t="str">
            <v>Other Assumptions</v>
          </cell>
          <cell r="C37" t="str">
            <v>$</v>
          </cell>
          <cell r="D37" t="str">
            <v>% Prob.</v>
          </cell>
          <cell r="F37" t="str">
            <v>Rise</v>
          </cell>
          <cell r="H37" t="str">
            <v>Shine</v>
          </cell>
          <cell r="J37" t="str">
            <v>Total</v>
          </cell>
        </row>
        <row r="38">
          <cell r="B38" t="str">
            <v>Total Debt</v>
          </cell>
          <cell r="F38">
            <v>100.282</v>
          </cell>
          <cell r="H38">
            <v>42.271000000000001</v>
          </cell>
        </row>
        <row r="39">
          <cell r="B39" t="str">
            <v>LaJobi Earnout Liability</v>
          </cell>
          <cell r="C39">
            <v>15</v>
          </cell>
          <cell r="D39">
            <v>1</v>
          </cell>
          <cell r="F39">
            <v>15</v>
          </cell>
        </row>
        <row r="40">
          <cell r="B40" t="str">
            <v>CoCaLo</v>
          </cell>
          <cell r="C40">
            <v>4</v>
          </cell>
          <cell r="D40">
            <v>1</v>
          </cell>
          <cell r="F40">
            <v>4</v>
          </cell>
        </row>
        <row r="41">
          <cell r="B41" t="str">
            <v>Cash</v>
          </cell>
          <cell r="F41">
            <v>1.8460000000000001</v>
          </cell>
          <cell r="H41">
            <v>0.81200000000000006</v>
          </cell>
        </row>
        <row r="42">
          <cell r="B42" t="str">
            <v>Net Debt</v>
          </cell>
          <cell r="F42">
            <v>117.43599999999999</v>
          </cell>
          <cell r="H42">
            <v>41.459000000000003</v>
          </cell>
          <cell r="J42">
            <v>158.89499999999998</v>
          </cell>
        </row>
        <row r="43">
          <cell r="B43" t="str">
            <v>Equity Value</v>
          </cell>
          <cell r="F43">
            <v>41.710261899999999</v>
          </cell>
          <cell r="H43">
            <v>41.669935310000007</v>
          </cell>
          <cell r="J43">
            <v>83.380197210000006</v>
          </cell>
        </row>
        <row r="44">
          <cell r="B44" t="str">
            <v>Enterprise Value</v>
          </cell>
          <cell r="F44">
            <v>159.14626189999998</v>
          </cell>
          <cell r="H44">
            <v>83.128935310000003</v>
          </cell>
          <cell r="J44">
            <v>242.27519720999999</v>
          </cell>
        </row>
        <row r="45">
          <cell r="B45" t="str">
            <v>Fully Diluted Shares Out - Offer</v>
          </cell>
          <cell r="F45">
            <v>21.514035</v>
          </cell>
          <cell r="H45">
            <v>15.404782000000001</v>
          </cell>
        </row>
        <row r="46">
          <cell r="B46" t="str">
            <v>Fully Diluted Shares Out - Trading</v>
          </cell>
          <cell r="F46">
            <v>21.500135</v>
          </cell>
          <cell r="H46">
            <v>15.404782000000001</v>
          </cell>
        </row>
        <row r="47">
          <cell r="B47" t="str">
            <v>Share Price</v>
          </cell>
          <cell r="F47">
            <v>1.94</v>
          </cell>
          <cell r="H47">
            <v>2.7050000000000001</v>
          </cell>
        </row>
        <row r="50">
          <cell r="B50" t="str">
            <v>Calculation Steps (Based on 2009E EBITDA)</v>
          </cell>
        </row>
        <row r="52">
          <cell r="B52" t="str">
            <v>Combined Enterprise Value 1</v>
          </cell>
          <cell r="H52">
            <v>242.27519720999999</v>
          </cell>
        </row>
        <row r="53">
          <cell r="B53" t="str">
            <v>% Contributed by Shine</v>
          </cell>
          <cell r="H53">
            <v>0.3274058260502607</v>
          </cell>
          <cell r="L53" t="str">
            <v>% Combined Equity Value is calculated is as Enterprise Value times % Contribution minus company specific Net Debt, all divided by combined Equity Market Value</v>
          </cell>
        </row>
        <row r="54">
          <cell r="B54" t="str">
            <v>Shine Enterprise Value based on EBITDA Contribution</v>
          </cell>
          <cell r="H54">
            <v>79.322311074029855</v>
          </cell>
        </row>
        <row r="56">
          <cell r="B56" t="str">
            <v>Shine Net Debt of $41.5</v>
          </cell>
          <cell r="H56">
            <v>41.459000000000003</v>
          </cell>
        </row>
        <row r="57">
          <cell r="B57" t="str">
            <v>Implied Shine Equity Value</v>
          </cell>
          <cell r="H57">
            <v>37.863311074029852</v>
          </cell>
        </row>
        <row r="59">
          <cell r="B59" t="str">
            <v>Combined Equity Value</v>
          </cell>
          <cell r="H59">
            <v>83.380197210000006</v>
          </cell>
        </row>
        <row r="60">
          <cell r="B60" t="str">
            <v>Shine Equity Value as a % of Combined Equity Value</v>
          </cell>
          <cell r="H60">
            <v>0.45410435979982072</v>
          </cell>
        </row>
        <row r="62">
          <cell r="B62" t="str">
            <v>Fully Diluted Shine Share Count</v>
          </cell>
          <cell r="H62">
            <v>15.404782000000001</v>
          </cell>
        </row>
        <row r="63">
          <cell r="B63" t="str">
            <v>Pro Forma Share Count to Yield 45.4% Shine Ownership</v>
          </cell>
          <cell r="H63">
            <v>33.923439992495936</v>
          </cell>
        </row>
        <row r="64">
          <cell r="B64" t="str">
            <v>Implied Shares Issued</v>
          </cell>
          <cell r="H64">
            <v>18.518657992495935</v>
          </cell>
        </row>
        <row r="66">
          <cell r="B66" t="str">
            <v>Fully Diluted Rise Share Count</v>
          </cell>
          <cell r="H66">
            <v>21.514035</v>
          </cell>
        </row>
        <row r="68">
          <cell r="B68" t="str">
            <v>Implied Exchange Ratio</v>
          </cell>
          <cell r="H68">
            <v>1.1617491401762396</v>
          </cell>
        </row>
        <row r="71">
          <cell r="B71" t="str">
            <v xml:space="preserve">1 Based on current separate Enterprise Values; Rise net debt adjusted </v>
          </cell>
        </row>
        <row r="72">
          <cell r="B72" t="str">
            <v xml:space="preserve"> to include $19 million for future earnout commitments</v>
          </cell>
        </row>
        <row r="74">
          <cell r="B74" t="str">
            <v>Alternative Calculation Steps (Based on 2009P EBITDA)</v>
          </cell>
        </row>
        <row r="76">
          <cell r="B76" t="str">
            <v>Combined Enterprise Value</v>
          </cell>
          <cell r="H76">
            <v>242.27519720999999</v>
          </cell>
        </row>
        <row r="77">
          <cell r="B77" t="str">
            <v>% Contributed by Shine ²</v>
          </cell>
          <cell r="H77">
            <v>0.3274058260502607</v>
          </cell>
        </row>
        <row r="78">
          <cell r="B78" t="str">
            <v>Enterprise Value based on EBITDA Contribution</v>
          </cell>
          <cell r="H78">
            <v>79.322311074029855</v>
          </cell>
        </row>
        <row r="80">
          <cell r="B80" t="str">
            <v>Shine Net Debt of $041.5</v>
          </cell>
          <cell r="H80">
            <v>41.459000000000003</v>
          </cell>
        </row>
        <row r="81">
          <cell r="B81" t="str">
            <v>Implied Shine Equity Value</v>
          </cell>
          <cell r="H81">
            <v>37.863311074029852</v>
          </cell>
        </row>
        <row r="83">
          <cell r="B83" t="str">
            <v>Combined Equity Value</v>
          </cell>
          <cell r="H83">
            <v>83.380197210000006</v>
          </cell>
        </row>
        <row r="84">
          <cell r="B84" t="str">
            <v>Shine Equity Value as a % of Combined Equity Value</v>
          </cell>
          <cell r="H84">
            <v>0.45410435979982072</v>
          </cell>
        </row>
        <row r="86">
          <cell r="B86" t="str">
            <v>Fully Diluted Rise Share Count</v>
          </cell>
          <cell r="H86">
            <v>21.514035</v>
          </cell>
        </row>
        <row r="87">
          <cell r="B87" t="str">
            <v>Implied Rise Share Price (Based on Equity Value of $083.1 mm)</v>
          </cell>
          <cell r="H87">
            <v>1.7599353665655864</v>
          </cell>
        </row>
        <row r="89">
          <cell r="B89" t="str">
            <v>Implied Shares Issued (Based on Rise Price of $1.76)</v>
          </cell>
          <cell r="H89">
            <v>21.514035</v>
          </cell>
        </row>
        <row r="90">
          <cell r="B90" t="str">
            <v>Pro Forma Combined Share Count</v>
          </cell>
          <cell r="H90">
            <v>43.02807</v>
          </cell>
        </row>
        <row r="92">
          <cell r="B92" t="str">
            <v>Fully Diluted Shine ² Share Count</v>
          </cell>
          <cell r="H92">
            <v>15.404782000000001</v>
          </cell>
        </row>
        <row r="94">
          <cell r="B94" t="str">
            <v>Implied Exchange Ratio</v>
          </cell>
          <cell r="H94">
            <v>1.3965815939492034</v>
          </cell>
        </row>
        <row r="96">
          <cell r="B96" t="str">
            <v>Implied Rise Ownership</v>
          </cell>
          <cell r="H96">
            <v>0.5</v>
          </cell>
        </row>
        <row r="97">
          <cell r="B97" t="str">
            <v>Implied Shine Ownership</v>
          </cell>
          <cell r="H97">
            <v>0.5</v>
          </cell>
        </row>
        <row r="99">
          <cell r="A99" t="str">
            <v>x</v>
          </cell>
          <cell r="U99" t="str">
            <v>x</v>
          </cell>
          <cell r="AT99" t="str">
            <v>x</v>
          </cell>
          <cell r="BH99" t="str">
            <v>x</v>
          </cell>
        </row>
        <row r="101">
          <cell r="AC101" t="str">
            <v>Implied Enterprise Value of Combined Firm</v>
          </cell>
        </row>
        <row r="103">
          <cell r="V103" t="str">
            <v>Multiple</v>
          </cell>
          <cell r="Y103" t="str">
            <v>($ in Millions)</v>
          </cell>
          <cell r="AC103" t="str">
            <v>EV / EBITDA Multiple</v>
          </cell>
          <cell r="AI103" t="str">
            <v>EV / EBITDA Multiple</v>
          </cell>
          <cell r="AO103" t="str">
            <v>EV / EBITDA Multiple</v>
          </cell>
        </row>
        <row r="104">
          <cell r="V104" t="str">
            <v>Start</v>
          </cell>
          <cell r="W104">
            <v>6</v>
          </cell>
          <cell r="AC104">
            <v>6</v>
          </cell>
          <cell r="AE104">
            <v>6.5</v>
          </cell>
          <cell r="AG104">
            <v>7</v>
          </cell>
          <cell r="AI104">
            <v>6</v>
          </cell>
          <cell r="AK104">
            <v>6.5</v>
          </cell>
          <cell r="AM104">
            <v>7</v>
          </cell>
          <cell r="AO104">
            <v>6</v>
          </cell>
          <cell r="AQ104">
            <v>6.5</v>
          </cell>
          <cell r="AS104">
            <v>7</v>
          </cell>
        </row>
        <row r="105">
          <cell r="V105" t="str">
            <v>Step</v>
          </cell>
          <cell r="W105">
            <v>0.5</v>
          </cell>
          <cell r="Y105" t="str">
            <v>2008A EBITDA</v>
          </cell>
        </row>
        <row r="106">
          <cell r="Y106" t="str">
            <v>Rise ¹</v>
          </cell>
          <cell r="AA106">
            <v>33.419000000000004</v>
          </cell>
          <cell r="AC106">
            <v>200.51400000000001</v>
          </cell>
          <cell r="AE106">
            <v>217.22350000000003</v>
          </cell>
          <cell r="AG106">
            <v>233.93300000000002</v>
          </cell>
        </row>
        <row r="107">
          <cell r="Y107" t="str">
            <v>Shine ²</v>
          </cell>
          <cell r="AA107">
            <v>13.808999999999999</v>
          </cell>
          <cell r="AC107">
            <v>82.853999999999999</v>
          </cell>
          <cell r="AE107">
            <v>89.758499999999998</v>
          </cell>
          <cell r="AG107">
            <v>96.662999999999997</v>
          </cell>
        </row>
        <row r="108">
          <cell r="Y108" t="str">
            <v>Total</v>
          </cell>
          <cell r="AA108">
            <v>47.228000000000002</v>
          </cell>
          <cell r="AC108">
            <v>283.36799999999999</v>
          </cell>
          <cell r="AE108">
            <v>306.98200000000003</v>
          </cell>
          <cell r="AG108">
            <v>330.596</v>
          </cell>
        </row>
        <row r="110">
          <cell r="Y110" t="str">
            <v>2009P EBITDA</v>
          </cell>
        </row>
        <row r="111">
          <cell r="Y111" t="str">
            <v>Rise ¹</v>
          </cell>
          <cell r="AA111">
            <v>34.611999999999995</v>
          </cell>
          <cell r="AI111">
            <v>207.67199999999997</v>
          </cell>
          <cell r="AK111">
            <v>224.97799999999995</v>
          </cell>
          <cell r="AM111">
            <v>242.28399999999996</v>
          </cell>
        </row>
        <row r="112">
          <cell r="Y112" t="str">
            <v>Shine ²</v>
          </cell>
          <cell r="AA112">
            <v>16.8484516966667</v>
          </cell>
          <cell r="AI112">
            <v>101.0907101800002</v>
          </cell>
          <cell r="AK112">
            <v>109.51493602833355</v>
          </cell>
          <cell r="AM112">
            <v>117.9391618766669</v>
          </cell>
        </row>
        <row r="113">
          <cell r="Y113" t="str">
            <v>Total</v>
          </cell>
          <cell r="AA113">
            <v>51.460451696666695</v>
          </cell>
          <cell r="AI113">
            <v>308.76271018000017</v>
          </cell>
          <cell r="AK113">
            <v>334.49293602833347</v>
          </cell>
          <cell r="AM113">
            <v>360.22316187666684</v>
          </cell>
        </row>
        <row r="115">
          <cell r="Y115" t="str">
            <v>2010P EBITDA</v>
          </cell>
        </row>
        <row r="116">
          <cell r="Y116" t="str">
            <v>Rise ¹</v>
          </cell>
          <cell r="AA116">
            <v>0</v>
          </cell>
          <cell r="AO116">
            <v>0</v>
          </cell>
          <cell r="AQ116">
            <v>0</v>
          </cell>
          <cell r="AS116">
            <v>0</v>
          </cell>
        </row>
        <row r="117">
          <cell r="Y117" t="str">
            <v>Shine ²</v>
          </cell>
          <cell r="AA117">
            <v>0</v>
          </cell>
          <cell r="AO117">
            <v>0</v>
          </cell>
          <cell r="AQ117">
            <v>0</v>
          </cell>
          <cell r="AS117">
            <v>0</v>
          </cell>
        </row>
        <row r="118">
          <cell r="Y118" t="str">
            <v>Total</v>
          </cell>
          <cell r="AA118">
            <v>0</v>
          </cell>
          <cell r="AO118">
            <v>0</v>
          </cell>
          <cell r="AQ118">
            <v>0</v>
          </cell>
          <cell r="AS118">
            <v>0</v>
          </cell>
        </row>
        <row r="120">
          <cell r="AC120" t="str">
            <v>Implied % of Combined Equity Value 1</v>
          </cell>
        </row>
        <row r="122">
          <cell r="Y122" t="str">
            <v>($ in Millions)</v>
          </cell>
          <cell r="AC122" t="str">
            <v>EV / EBITDA Multiple</v>
          </cell>
          <cell r="AI122" t="str">
            <v>EV / EBITDA Multiple</v>
          </cell>
          <cell r="AO122" t="str">
            <v>EV / EBITDA Multiple</v>
          </cell>
        </row>
        <row r="123">
          <cell r="AC123">
            <v>6</v>
          </cell>
          <cell r="AE123">
            <v>6.5</v>
          </cell>
          <cell r="AG123">
            <v>7</v>
          </cell>
          <cell r="AI123">
            <v>6</v>
          </cell>
          <cell r="AK123">
            <v>6.5</v>
          </cell>
          <cell r="AM123">
            <v>7</v>
          </cell>
          <cell r="AO123">
            <v>6</v>
          </cell>
          <cell r="AQ123">
            <v>6.5</v>
          </cell>
          <cell r="AS123">
            <v>7</v>
          </cell>
        </row>
        <row r="124">
          <cell r="Y124" t="str">
            <v>Net Debt</v>
          </cell>
        </row>
        <row r="125">
          <cell r="Y125" t="str">
            <v>Rise ¹</v>
          </cell>
          <cell r="AA125">
            <v>117.43599999999999</v>
          </cell>
        </row>
        <row r="126">
          <cell r="Y126" t="str">
            <v>Shine ²</v>
          </cell>
          <cell r="AA126">
            <v>41.459000000000003</v>
          </cell>
        </row>
        <row r="127">
          <cell r="Y127" t="str">
            <v>Total</v>
          </cell>
          <cell r="AA127">
            <v>158.89499999999998</v>
          </cell>
        </row>
        <row r="129">
          <cell r="Y129" t="str">
            <v>Implied Equity Value of Combined Firm 1</v>
          </cell>
          <cell r="AC129">
            <v>124.47300000000001</v>
          </cell>
          <cell r="AE129">
            <v>148.08700000000005</v>
          </cell>
          <cell r="AG129">
            <v>171.70100000000002</v>
          </cell>
          <cell r="AI129">
            <v>149.86771018000019</v>
          </cell>
          <cell r="AK129">
            <v>175.59793602833349</v>
          </cell>
          <cell r="AM129">
            <v>201.32816187666685</v>
          </cell>
          <cell r="AO129">
            <v>-158.89499999999998</v>
          </cell>
          <cell r="AQ129">
            <v>-158.89499999999998</v>
          </cell>
          <cell r="AS129">
            <v>-158.89499999999998</v>
          </cell>
        </row>
        <row r="131">
          <cell r="Y131" t="str">
            <v>2008A EBITDA</v>
          </cell>
        </row>
        <row r="132">
          <cell r="Y132" t="str">
            <v>Rise ¹</v>
          </cell>
          <cell r="AA132">
            <v>0.70760989243669015</v>
          </cell>
          <cell r="AC132">
            <v>0.6674379182633986</v>
          </cell>
          <cell r="AE132">
            <v>0.6738437540094675</v>
          </cell>
          <cell r="AG132">
            <v>0.67848760345018377</v>
          </cell>
          <cell r="AI132">
            <v>0.67424495922148031</v>
          </cell>
          <cell r="AK132">
            <v>0.67913389633804977</v>
          </cell>
          <cell r="AM132">
            <v>0.68277319748720122</v>
          </cell>
          <cell r="AO132">
            <v>0.73907926618206998</v>
          </cell>
          <cell r="AQ132">
            <v>0.73907926618206998</v>
          </cell>
          <cell r="AS132">
            <v>0.73907926618206998</v>
          </cell>
        </row>
        <row r="133">
          <cell r="Y133" t="str">
            <v>Shine ²</v>
          </cell>
          <cell r="AA133">
            <v>0.29239010756330985</v>
          </cell>
          <cell r="AC133">
            <v>0.33256208173660134</v>
          </cell>
          <cell r="AE133">
            <v>0.32615624599053245</v>
          </cell>
          <cell r="AG133">
            <v>0.32151239654981612</v>
          </cell>
          <cell r="AI133">
            <v>0.32575504077851952</v>
          </cell>
          <cell r="AK133">
            <v>0.32086610366195012</v>
          </cell>
          <cell r="AM133">
            <v>0.31722680251279883</v>
          </cell>
          <cell r="AO133">
            <v>0.26092073381793013</v>
          </cell>
          <cell r="AQ133">
            <v>0.26092073381793013</v>
          </cell>
          <cell r="AS133">
            <v>0.26092073381793013</v>
          </cell>
        </row>
        <row r="135">
          <cell r="Y135" t="str">
            <v>2009P EBITDA</v>
          </cell>
        </row>
        <row r="136">
          <cell r="Y136" t="str">
            <v>Rise ¹</v>
          </cell>
          <cell r="AA136">
            <v>0.6725941739497393</v>
          </cell>
          <cell r="AC136">
            <v>0.58772316794637969</v>
          </cell>
          <cell r="AE136">
            <v>0.60125672548865794</v>
          </cell>
          <cell r="AG136">
            <v>0.611067748767264</v>
          </cell>
          <cell r="AI136">
            <v>0.60210434850589956</v>
          </cell>
          <cell r="AK136">
            <v>0.61243316654159075</v>
          </cell>
          <cell r="AM136">
            <v>0.62012188874242813</v>
          </cell>
          <cell r="AO136">
            <v>0.73907926618206998</v>
          </cell>
          <cell r="AQ136">
            <v>0.73907926618206998</v>
          </cell>
          <cell r="AS136">
            <v>0.73907926618206998</v>
          </cell>
        </row>
        <row r="137">
          <cell r="Y137" t="str">
            <v>Shine ²</v>
          </cell>
          <cell r="AA137">
            <v>0.3274058260502607</v>
          </cell>
          <cell r="AC137">
            <v>0.41227683205362009</v>
          </cell>
          <cell r="AE137">
            <v>0.39874327451134212</v>
          </cell>
          <cell r="AG137">
            <v>0.38893225123273578</v>
          </cell>
          <cell r="AI137">
            <v>0.39789565149410033</v>
          </cell>
          <cell r="AK137">
            <v>0.3875668334584092</v>
          </cell>
          <cell r="AM137">
            <v>0.37987811125757182</v>
          </cell>
          <cell r="AO137">
            <v>0.26092073381793013</v>
          </cell>
          <cell r="AQ137">
            <v>0.26092073381793013</v>
          </cell>
          <cell r="AS137">
            <v>0.26092073381793013</v>
          </cell>
        </row>
        <row r="139">
          <cell r="Y139" t="str">
            <v>2010P EBITDA</v>
          </cell>
        </row>
        <row r="140">
          <cell r="Y140" t="str">
            <v>Rise ¹</v>
          </cell>
          <cell r="AA140" t="e">
            <v>#DIV/0!</v>
          </cell>
          <cell r="AC140" t="e">
            <v>#DIV/0!</v>
          </cell>
          <cell r="AE140" t="e">
            <v>#DIV/0!</v>
          </cell>
          <cell r="AG140" t="e">
            <v>#DIV/0!</v>
          </cell>
          <cell r="AI140" t="e">
            <v>#DIV/0!</v>
          </cell>
          <cell r="AK140" t="e">
            <v>#DIV/0!</v>
          </cell>
          <cell r="AM140" t="e">
            <v>#DIV/0!</v>
          </cell>
          <cell r="AO140" t="e">
            <v>#DIV/0!</v>
          </cell>
          <cell r="AQ140" t="e">
            <v>#DIV/0!</v>
          </cell>
          <cell r="AS140" t="e">
            <v>#DIV/0!</v>
          </cell>
        </row>
        <row r="141">
          <cell r="Y141" t="str">
            <v>Shine ²</v>
          </cell>
          <cell r="AA141" t="e">
            <v>#DIV/0!</v>
          </cell>
          <cell r="AC141" t="e">
            <v>#DIV/0!</v>
          </cell>
          <cell r="AE141" t="e">
            <v>#DIV/0!</v>
          </cell>
          <cell r="AG141" t="e">
            <v>#DIV/0!</v>
          </cell>
          <cell r="AI141" t="e">
            <v>#DIV/0!</v>
          </cell>
          <cell r="AK141" t="e">
            <v>#DIV/0!</v>
          </cell>
          <cell r="AM141" t="e">
            <v>#DIV/0!</v>
          </cell>
          <cell r="AO141" t="e">
            <v>#DIV/0!</v>
          </cell>
          <cell r="AQ141" t="e">
            <v>#DIV/0!</v>
          </cell>
          <cell r="AS141" t="e">
            <v>#DIV/0!</v>
          </cell>
        </row>
        <row r="144">
          <cell r="Y144" t="str">
            <v>Rise ¹ - Average Equity %</v>
          </cell>
          <cell r="AC144" t="e">
            <v>#DIV/0!</v>
          </cell>
          <cell r="AE144" t="e">
            <v>#DIV/0!</v>
          </cell>
          <cell r="AG144" t="e">
            <v>#DIV/0!</v>
          </cell>
          <cell r="AI144" t="e">
            <v>#DIV/0!</v>
          </cell>
          <cell r="AK144" t="e">
            <v>#DIV/0!</v>
          </cell>
          <cell r="AM144" t="e">
            <v>#DIV/0!</v>
          </cell>
          <cell r="AO144" t="e">
            <v>#DIV/0!</v>
          </cell>
          <cell r="AQ144" t="e">
            <v>#DIV/0!</v>
          </cell>
          <cell r="AS144" t="e">
            <v>#DIV/0!</v>
          </cell>
        </row>
        <row r="145">
          <cell r="Y145" t="str">
            <v>Shine ² - Average Equity %</v>
          </cell>
          <cell r="AC145" t="e">
            <v>#DIV/0!</v>
          </cell>
          <cell r="AE145" t="e">
            <v>#DIV/0!</v>
          </cell>
          <cell r="AG145" t="e">
            <v>#DIV/0!</v>
          </cell>
          <cell r="AI145" t="e">
            <v>#DIV/0!</v>
          </cell>
          <cell r="AK145" t="e">
            <v>#DIV/0!</v>
          </cell>
          <cell r="AM145" t="e">
            <v>#DIV/0!</v>
          </cell>
          <cell r="AO145" t="e">
            <v>#DIV/0!</v>
          </cell>
          <cell r="AQ145" t="e">
            <v>#DIV/0!</v>
          </cell>
          <cell r="AS145" t="e">
            <v>#DIV/0!</v>
          </cell>
        </row>
        <row r="148">
          <cell r="Y148" t="str">
            <v>¹ Based on pro forma net debt of $117.4 and $41.5 for Rise ¹ and Shine ², respectively.  Net debt based on current capital structure</v>
          </cell>
        </row>
        <row r="149">
          <cell r="BV149" t="str">
            <v>Implied Contribution</v>
          </cell>
          <cell r="BY149" t="str">
            <v>% of Combined Equity Value 4</v>
          </cell>
        </row>
        <row r="150">
          <cell r="A150" t="str">
            <v>x</v>
          </cell>
          <cell r="U150" t="str">
            <v>x</v>
          </cell>
          <cell r="AT150" t="str">
            <v>x</v>
          </cell>
          <cell r="AV150" t="str">
            <v>* Delete entire row to remove from chart</v>
          </cell>
          <cell r="BO150" t="str">
            <v>x</v>
          </cell>
          <cell r="BR150" t="str">
            <v>Rise</v>
          </cell>
          <cell r="BS150" t="str">
            <v>Shine</v>
          </cell>
          <cell r="BV150" t="str">
            <v>Rise</v>
          </cell>
          <cell r="BW150" t="str">
            <v>Shine</v>
          </cell>
          <cell r="BY150" t="str">
            <v>Rise</v>
          </cell>
          <cell r="BZ150" t="str">
            <v>Shine</v>
          </cell>
        </row>
        <row r="151">
          <cell r="AW151" t="str">
            <v>Rise</v>
          </cell>
          <cell r="AY151" t="str">
            <v>Shine</v>
          </cell>
          <cell r="BQ151" t="str">
            <v>2008A Revenue</v>
          </cell>
          <cell r="BR151">
            <v>251.8</v>
          </cell>
          <cell r="BS151">
            <v>138.298</v>
          </cell>
          <cell r="BV151">
            <v>0.64547882839696691</v>
          </cell>
          <cell r="BW151">
            <v>0.35452117160303309</v>
          </cell>
          <cell r="BY151">
            <v>0.4671074397516996</v>
          </cell>
          <cell r="BZ151">
            <v>0.53289256024830023</v>
          </cell>
        </row>
        <row r="152">
          <cell r="AV152" t="str">
            <v>2008A Revenue</v>
          </cell>
          <cell r="AW152">
            <v>251.8</v>
          </cell>
          <cell r="AY152">
            <v>138.298</v>
          </cell>
          <cell r="BQ152" t="str">
            <v>2009P Revenue</v>
          </cell>
          <cell r="BR152">
            <v>234.1</v>
          </cell>
          <cell r="BS152">
            <v>154.28701249999997</v>
          </cell>
          <cell r="BV152">
            <v>0.60274930022280293</v>
          </cell>
          <cell r="BW152">
            <v>0.39725069977719707</v>
          </cell>
          <cell r="BY152">
            <v>0.34294960358092763</v>
          </cell>
          <cell r="BZ152">
            <v>0.65705039641907215</v>
          </cell>
        </row>
        <row r="153">
          <cell r="AV153" t="str">
            <v>2009P Revenue</v>
          </cell>
          <cell r="AW153">
            <v>234.1</v>
          </cell>
          <cell r="AY153">
            <v>154.28701249999997</v>
          </cell>
        </row>
        <row r="154">
          <cell r="BQ154" t="str">
            <v>2008A EBITDA</v>
          </cell>
          <cell r="BR154">
            <v>33.419000000000004</v>
          </cell>
          <cell r="BS154">
            <v>13.808999999999999</v>
          </cell>
          <cell r="BV154">
            <v>0.70760989243669015</v>
          </cell>
          <cell r="BW154">
            <v>0.29239010756330985</v>
          </cell>
          <cell r="BY154">
            <v>0.64763970396761761</v>
          </cell>
          <cell r="BZ154">
            <v>0.352360296032382</v>
          </cell>
        </row>
        <row r="155">
          <cell r="AV155" t="str">
            <v>2008A EBITDA</v>
          </cell>
          <cell r="AW155">
            <v>33.419000000000004</v>
          </cell>
          <cell r="AY155">
            <v>13.808999999999999</v>
          </cell>
          <cell r="BQ155" t="str">
            <v>2009P EBITDA</v>
          </cell>
          <cell r="BR155">
            <v>34.611999999999995</v>
          </cell>
          <cell r="BS155">
            <v>16.8484516966667</v>
          </cell>
          <cell r="BV155">
            <v>0.6725941739497393</v>
          </cell>
          <cell r="BW155">
            <v>0.3274058260502607</v>
          </cell>
          <cell r="BY155">
            <v>0.54589564020017889</v>
          </cell>
          <cell r="BZ155">
            <v>0.45410435979982072</v>
          </cell>
        </row>
        <row r="156">
          <cell r="AV156" t="str">
            <v>2009P EBITDA</v>
          </cell>
          <cell r="AW156">
            <v>34.611999999999995</v>
          </cell>
          <cell r="AY156">
            <v>16.8484516966667</v>
          </cell>
        </row>
        <row r="157">
          <cell r="BQ157" t="str">
            <v>2008A EBITDA - CAPEX</v>
          </cell>
          <cell r="BR157">
            <v>33.419000000000004</v>
          </cell>
          <cell r="BS157">
            <v>9.9459999999999997</v>
          </cell>
          <cell r="BV157">
            <v>0.77064452899803992</v>
          </cell>
          <cell r="BW157">
            <v>0.22935547100196008</v>
          </cell>
          <cell r="BY157">
            <v>0.83079745023078089</v>
          </cell>
          <cell r="BZ157">
            <v>0.16920254976921884</v>
          </cell>
        </row>
        <row r="158">
          <cell r="AV158" t="str">
            <v>2008A EBITDA - CAPEX</v>
          </cell>
          <cell r="AW158">
            <v>33.419000000000004</v>
          </cell>
          <cell r="AY158">
            <v>9.9459999999999997</v>
          </cell>
          <cell r="BQ158" t="str">
            <v>2009P EBITDA - CAPEX</v>
          </cell>
          <cell r="BR158">
            <v>33.411999999999992</v>
          </cell>
          <cell r="BS158">
            <v>13.598451696666665</v>
          </cell>
          <cell r="BV158">
            <v>0.71073556611601585</v>
          </cell>
          <cell r="BW158">
            <v>0.28926443388398421</v>
          </cell>
          <cell r="BY158">
            <v>0.6567218749436049</v>
          </cell>
          <cell r="BZ158">
            <v>0.3432781250563951</v>
          </cell>
        </row>
        <row r="159">
          <cell r="AV159" t="str">
            <v>2009P EBITDA - CAPEX</v>
          </cell>
          <cell r="AW159">
            <v>33.411999999999992</v>
          </cell>
          <cell r="AY159">
            <v>13.598451696666665</v>
          </cell>
        </row>
        <row r="160">
          <cell r="BQ160" t="str">
            <v>Equity Market Value ³</v>
          </cell>
          <cell r="BR160">
            <v>41.710261899999999</v>
          </cell>
          <cell r="BS160">
            <v>41.669935310000007</v>
          </cell>
          <cell r="BV160">
            <v>0.50024182354653368</v>
          </cell>
          <cell r="BW160">
            <v>0.49975817645346637</v>
          </cell>
          <cell r="BY160">
            <v>0.50024182354653368</v>
          </cell>
          <cell r="BZ160">
            <v>0.49975817645346637</v>
          </cell>
        </row>
        <row r="161">
          <cell r="AV161" t="str">
            <v>Equity Market Value ³</v>
          </cell>
          <cell r="AW161">
            <v>41.710261899999999</v>
          </cell>
          <cell r="AY161">
            <v>41.669935310000007</v>
          </cell>
          <cell r="BT161" t="str">
            <v>Median</v>
          </cell>
          <cell r="BV161">
            <v>0.6725941739497393</v>
          </cell>
          <cell r="BW161">
            <v>0.3274058260502607</v>
          </cell>
          <cell r="BY161">
            <v>0.54589564020017889</v>
          </cell>
          <cell r="BZ161">
            <v>0.45410435979982072</v>
          </cell>
        </row>
        <row r="162">
          <cell r="BH162" t="str">
            <v>Implied Contribution</v>
          </cell>
          <cell r="BL162" t="str">
            <v>% of Combined Equity Value 4</v>
          </cell>
        </row>
        <row r="163">
          <cell r="BH163" t="str">
            <v>Rise ¹</v>
          </cell>
          <cell r="BJ163" t="str">
            <v>Shine ²</v>
          </cell>
          <cell r="BL163" t="str">
            <v>Rise ¹</v>
          </cell>
          <cell r="BN163" t="str">
            <v>Shine ²</v>
          </cell>
          <cell r="BT163" t="str">
            <v>Rise 1</v>
          </cell>
          <cell r="BV163" t="str">
            <v>Shine 2</v>
          </cell>
          <cell r="BX163" t="str">
            <v>% Contribution</v>
          </cell>
          <cell r="CD163" t="str">
            <v>% of Combined Equity Value 4</v>
          </cell>
        </row>
        <row r="165">
          <cell r="BH165">
            <v>0.64547882839696691</v>
          </cell>
          <cell r="BJ165">
            <v>0.35452117160303309</v>
          </cell>
          <cell r="BL165">
            <v>0.4671074397516996</v>
          </cell>
          <cell r="BN165">
            <v>0.53289256024830023</v>
          </cell>
          <cell r="BQ165" t="str">
            <v>2008A Revenue</v>
          </cell>
          <cell r="BT165">
            <v>251.8</v>
          </cell>
          <cell r="BV165">
            <v>138.298</v>
          </cell>
        </row>
        <row r="166">
          <cell r="BH166">
            <v>0.60274930022280293</v>
          </cell>
          <cell r="BJ166">
            <v>0.39725069977719707</v>
          </cell>
          <cell r="BL166">
            <v>0.34294960358092763</v>
          </cell>
          <cell r="BN166">
            <v>0.65705039641907215</v>
          </cell>
          <cell r="BQ166" t="str">
            <v>2009P Revenue</v>
          </cell>
          <cell r="BT166">
            <v>234.1</v>
          </cell>
          <cell r="BV166">
            <v>154.28701249999997</v>
          </cell>
        </row>
        <row r="167">
          <cell r="BG167" t="str">
            <v>Average</v>
          </cell>
          <cell r="BH167">
            <v>0.62411406430988492</v>
          </cell>
          <cell r="BJ167">
            <v>0.37588593569011508</v>
          </cell>
          <cell r="BL167">
            <v>0.40502852166631365</v>
          </cell>
          <cell r="BN167">
            <v>0.59497147833368613</v>
          </cell>
        </row>
        <row r="169">
          <cell r="BH169">
            <v>0.70760989243669015</v>
          </cell>
          <cell r="BJ169">
            <v>0.29239010756330985</v>
          </cell>
          <cell r="BL169">
            <v>0.64763970396761761</v>
          </cell>
          <cell r="BN169">
            <v>0.352360296032382</v>
          </cell>
          <cell r="BQ169" t="str">
            <v>2008A EBITDA</v>
          </cell>
          <cell r="BT169">
            <v>33.419000000000004</v>
          </cell>
          <cell r="BV169">
            <v>13.808999999999999</v>
          </cell>
        </row>
        <row r="170">
          <cell r="BH170">
            <v>0.6725941739497393</v>
          </cell>
          <cell r="BJ170">
            <v>0.3274058260502607</v>
          </cell>
          <cell r="BL170">
            <v>0.54589564020017889</v>
          </cell>
          <cell r="BN170">
            <v>0.45410435979982072</v>
          </cell>
          <cell r="BQ170" t="str">
            <v>2009P EBITDA</v>
          </cell>
          <cell r="BT170">
            <v>34.611999999999995</v>
          </cell>
          <cell r="BV170">
            <v>16.8484516966667</v>
          </cell>
        </row>
        <row r="171">
          <cell r="BG171" t="str">
            <v>Average</v>
          </cell>
          <cell r="BH171">
            <v>0.69010203319321473</v>
          </cell>
          <cell r="BJ171">
            <v>0.30989796680678527</v>
          </cell>
          <cell r="BL171">
            <v>0.59676767208389825</v>
          </cell>
          <cell r="BN171">
            <v>0.40323232791610136</v>
          </cell>
        </row>
        <row r="173">
          <cell r="BH173">
            <v>0.77064452899803992</v>
          </cell>
          <cell r="BJ173">
            <v>0.22935547100196008</v>
          </cell>
          <cell r="BL173">
            <v>0.83079745023078089</v>
          </cell>
          <cell r="BN173">
            <v>0.16920254976921884</v>
          </cell>
          <cell r="BQ173" t="str">
            <v>2008A EBITDA - CAPEX</v>
          </cell>
          <cell r="BT173">
            <v>33.419000000000004</v>
          </cell>
          <cell r="BV173">
            <v>9.9459999999999997</v>
          </cell>
        </row>
        <row r="174">
          <cell r="BH174">
            <v>0.71073556611601585</v>
          </cell>
          <cell r="BJ174">
            <v>0.28926443388398421</v>
          </cell>
          <cell r="BL174">
            <v>0.6567218749436049</v>
          </cell>
          <cell r="BN174">
            <v>0.3432781250563951</v>
          </cell>
          <cell r="BQ174" t="str">
            <v>2009P EBITDA - CAPEX</v>
          </cell>
          <cell r="BT174">
            <v>33.411999999999992</v>
          </cell>
          <cell r="BV174">
            <v>13.598451696666665</v>
          </cell>
        </row>
        <row r="175">
          <cell r="BG175" t="str">
            <v>Average</v>
          </cell>
          <cell r="BH175">
            <v>0.74069004755702794</v>
          </cell>
          <cell r="BJ175">
            <v>0.25930995244297217</v>
          </cell>
          <cell r="BL175">
            <v>0.74375966258719295</v>
          </cell>
          <cell r="BN175">
            <v>0.25624033741280694</v>
          </cell>
        </row>
        <row r="177">
          <cell r="BH177">
            <v>0.50024182354653368</v>
          </cell>
          <cell r="BJ177">
            <v>0.49975817645346637</v>
          </cell>
          <cell r="BL177">
            <v>0.50024182354653368</v>
          </cell>
          <cell r="BN177">
            <v>0.49975817645346637</v>
          </cell>
          <cell r="BQ177" t="str">
            <v>Equity Market Value ³</v>
          </cell>
          <cell r="BT177">
            <v>41.710261899999999</v>
          </cell>
          <cell r="BV177">
            <v>41.669935310000007</v>
          </cell>
        </row>
        <row r="183">
          <cell r="AV183" t="str">
            <v>Source: Company filings, Rise Management, and Shine Management</v>
          </cell>
          <cell r="BQ183" t="str">
            <v>Source: Company filings, Rise Management and Shine Management</v>
          </cell>
        </row>
        <row r="184">
          <cell r="AV184" t="str">
            <v>Notes: Assumes 3/31/2009 Net Debt of $117.4 million and $41.5 million for Rise and Shine, respectively</v>
          </cell>
          <cell r="BQ184" t="str">
            <v>Notes: Assumes 3/31/2009 Net Debt of $117.4 million and $41.5 million for Rise and Shine, respectively</v>
          </cell>
        </row>
        <row r="185">
          <cell r="AV185" t="str">
            <v>Net Debt for Rise includes full payout of earnouts of $15.0 million to LaJobi and $4.0 million to CoCaLo</v>
          </cell>
          <cell r="BQ185" t="str">
            <v>Net debt for Rise includes full payout of earnouts of $15.0 million to LaJobi and $4.0 million to CoCaLo</v>
          </cell>
        </row>
        <row r="186">
          <cell r="AV186" t="str">
            <v>1 Pro forma for acquisitions of CoCaLo and LaJobi as of January 1, 2008; Pro forma for sale of gift business</v>
          </cell>
          <cell r="BQ186" t="str">
            <v>1 Pro forma for acquisitions of CoCaLo and LaJobi as of January 1, 2008; Pro forma for sale of Gift business</v>
          </cell>
        </row>
        <row r="187">
          <cell r="AV187" t="str">
            <v>2 Pro forma for acquisitions of Basic Comfort and Kiddopotamus as of January 1, 2008</v>
          </cell>
          <cell r="BQ187" t="str">
            <v>2 Pro forma for acquisitions of Basic Comfort and Kiddopotamus as of January 1, 2008</v>
          </cell>
        </row>
        <row r="188">
          <cell r="AV188" t="str">
            <v>3 Based on market cap as of 5/7/2009</v>
          </cell>
          <cell r="BQ188" t="str">
            <v>3 Based on market cap as of 5/12/2009</v>
          </cell>
        </row>
        <row r="189">
          <cell r="AV189" t="str">
            <v>4 % Combined Equity Value is calculated as combined Enterprise Value times % Contribution minus company specific Net Debt, all divided by combined Equity Market Value</v>
          </cell>
          <cell r="BQ189" t="str">
            <v>4 % Combined equity value is calculated as combined enterprise value times % contribution minus company specific net debt, all divided by combined equity market value</v>
          </cell>
        </row>
      </sheetData>
      <sheetData sheetId="18" refreshError="1">
        <row r="2">
          <cell r="E2" t="str">
            <v>Inputs / Links</v>
          </cell>
        </row>
        <row r="3">
          <cell r="F3" t="str">
            <v>Purchase Price Start</v>
          </cell>
          <cell r="G3">
            <v>1.5</v>
          </cell>
        </row>
        <row r="4">
          <cell r="F4" t="str">
            <v>Purchase Price Incraments</v>
          </cell>
          <cell r="G4">
            <v>0.25</v>
          </cell>
        </row>
        <row r="5">
          <cell r="F5" t="str">
            <v>Rise Closing Share Price:</v>
          </cell>
          <cell r="G5">
            <v>1.94</v>
          </cell>
        </row>
        <row r="6">
          <cell r="F6" t="str">
            <v>Rise Share Count</v>
          </cell>
          <cell r="G6">
            <v>21.514035</v>
          </cell>
        </row>
        <row r="7">
          <cell r="F7" t="str">
            <v>Summer Share Count</v>
          </cell>
          <cell r="G7">
            <v>15.404782000000001</v>
          </cell>
        </row>
        <row r="8">
          <cell r="F8" t="str">
            <v>Current Summer Infant Share Price</v>
          </cell>
          <cell r="G8">
            <v>2.7050000000000001</v>
          </cell>
        </row>
        <row r="10">
          <cell r="E10" t="str">
            <v>Analysis at Various Purchase Prices</v>
          </cell>
        </row>
        <row r="12">
          <cell r="E12" t="str">
            <v>Shine Current Share Price</v>
          </cell>
          <cell r="F12">
            <v>2.7050000000000001</v>
          </cell>
        </row>
        <row r="13">
          <cell r="E13" t="str">
            <v>Exchange Ratio (Shine Share Price/Rise Share Price)</v>
          </cell>
          <cell r="G13">
            <v>1.8033333333333335</v>
          </cell>
          <cell r="H13">
            <v>1.5457142857142858</v>
          </cell>
          <cell r="I13">
            <v>1.3525</v>
          </cell>
          <cell r="J13">
            <v>1.2022222222222223</v>
          </cell>
          <cell r="K13">
            <v>1.0820000000000001</v>
          </cell>
          <cell r="L13">
            <v>0.98363636363636364</v>
          </cell>
          <cell r="M13">
            <v>0.90166666666666673</v>
          </cell>
          <cell r="N13">
            <v>0.8323076923076923</v>
          </cell>
        </row>
        <row r="14">
          <cell r="E14" t="str">
            <v>Implied Rise Share Price</v>
          </cell>
          <cell r="G14">
            <v>1.5</v>
          </cell>
          <cell r="H14">
            <v>1.75</v>
          </cell>
          <cell r="I14">
            <v>2</v>
          </cell>
          <cell r="J14">
            <v>2.25</v>
          </cell>
          <cell r="K14">
            <v>2.5</v>
          </cell>
          <cell r="L14">
            <v>2.75</v>
          </cell>
          <cell r="M14">
            <v>3</v>
          </cell>
          <cell r="N14">
            <v>3.25</v>
          </cell>
        </row>
        <row r="16">
          <cell r="E16" t="str">
            <v>Rise Fully Diluted Share Count</v>
          </cell>
          <cell r="G16">
            <v>21.514035</v>
          </cell>
          <cell r="H16">
            <v>21.514035</v>
          </cell>
          <cell r="I16">
            <v>21.514035</v>
          </cell>
          <cell r="J16">
            <v>21.514035</v>
          </cell>
          <cell r="K16">
            <v>21.514035</v>
          </cell>
          <cell r="L16">
            <v>21.514035</v>
          </cell>
          <cell r="M16">
            <v>21.514035</v>
          </cell>
          <cell r="N16">
            <v>21.514035</v>
          </cell>
        </row>
        <row r="17">
          <cell r="E17" t="str">
            <v>Equity Value</v>
          </cell>
          <cell r="G17">
            <v>32.271052499999996</v>
          </cell>
          <cell r="H17">
            <v>37.649561249999998</v>
          </cell>
          <cell r="I17">
            <v>43.02807</v>
          </cell>
          <cell r="J17">
            <v>48.406578750000001</v>
          </cell>
          <cell r="K17">
            <v>53.785087500000003</v>
          </cell>
          <cell r="L17">
            <v>59.163596249999998</v>
          </cell>
          <cell r="M17">
            <v>64.542104999999992</v>
          </cell>
          <cell r="N17">
            <v>69.920613750000001</v>
          </cell>
        </row>
        <row r="19">
          <cell r="E19" t="str">
            <v>Plus: Net Debt</v>
          </cell>
          <cell r="G19">
            <v>117.43599999999999</v>
          </cell>
          <cell r="H19">
            <v>117.43599999999999</v>
          </cell>
          <cell r="I19">
            <v>117.43599999999999</v>
          </cell>
          <cell r="J19">
            <v>117.43599999999999</v>
          </cell>
          <cell r="K19">
            <v>117.43599999999999</v>
          </cell>
          <cell r="L19">
            <v>117.43599999999999</v>
          </cell>
          <cell r="M19">
            <v>117.43599999999999</v>
          </cell>
          <cell r="N19">
            <v>117.43599999999999</v>
          </cell>
        </row>
        <row r="20">
          <cell r="E20" t="str">
            <v>Total Enterprise Value</v>
          </cell>
          <cell r="G20">
            <v>149.70705249999997</v>
          </cell>
          <cell r="H20">
            <v>155.08556124999998</v>
          </cell>
          <cell r="I20">
            <v>160.46406999999999</v>
          </cell>
          <cell r="J20">
            <v>165.84257875</v>
          </cell>
          <cell r="K20">
            <v>171.22108750000001</v>
          </cell>
          <cell r="L20">
            <v>176.59959624999999</v>
          </cell>
          <cell r="M20">
            <v>181.97810499999997</v>
          </cell>
          <cell r="N20">
            <v>187.35661375000001</v>
          </cell>
        </row>
        <row r="22">
          <cell r="E22" t="str">
            <v>Rise Fully Diluted Share Count</v>
          </cell>
          <cell r="G22">
            <v>21.514035</v>
          </cell>
          <cell r="H22">
            <v>21.514035</v>
          </cell>
          <cell r="I22">
            <v>21.514035</v>
          </cell>
          <cell r="J22">
            <v>21.514035</v>
          </cell>
          <cell r="K22">
            <v>21.514035</v>
          </cell>
          <cell r="L22">
            <v>21.514035</v>
          </cell>
          <cell r="M22">
            <v>21.514035</v>
          </cell>
        </row>
        <row r="23">
          <cell r="E23" t="str">
            <v>Curent Shine Fully Diluted Shares Outstanding</v>
          </cell>
          <cell r="G23">
            <v>15.404782000000001</v>
          </cell>
          <cell r="H23">
            <v>15.404782000000001</v>
          </cell>
          <cell r="I23">
            <v>15.404782000000001</v>
          </cell>
          <cell r="J23">
            <v>15.404782000000001</v>
          </cell>
          <cell r="K23">
            <v>15.404782000000001</v>
          </cell>
          <cell r="L23">
            <v>15.404782000000001</v>
          </cell>
          <cell r="M23">
            <v>15.404782000000001</v>
          </cell>
          <cell r="N23" t="e">
            <v>#REF!</v>
          </cell>
        </row>
        <row r="24">
          <cell r="E24" t="str">
            <v>New Shares Issued</v>
          </cell>
          <cell r="G24">
            <v>11.930148798521255</v>
          </cell>
          <cell r="H24">
            <v>13.918506931608132</v>
          </cell>
          <cell r="I24">
            <v>15.906865064695008</v>
          </cell>
          <cell r="J24">
            <v>17.895223197781885</v>
          </cell>
          <cell r="K24">
            <v>19.883581330868761</v>
          </cell>
          <cell r="L24">
            <v>21.871939463955638</v>
          </cell>
          <cell r="M24">
            <v>23.860297597042511</v>
          </cell>
          <cell r="N24" t="e">
            <v>#REF!</v>
          </cell>
        </row>
        <row r="25">
          <cell r="E25" t="str">
            <v>Fully Diluted Shares Outstading for Combined Company</v>
          </cell>
          <cell r="G25">
            <v>27.334930798521256</v>
          </cell>
          <cell r="H25">
            <v>29.323288931608133</v>
          </cell>
          <cell r="I25">
            <v>31.311647064695009</v>
          </cell>
          <cell r="J25">
            <v>33.300005197781886</v>
          </cell>
          <cell r="K25">
            <v>35.288363330868762</v>
          </cell>
          <cell r="L25">
            <v>37.276721463955639</v>
          </cell>
          <cell r="M25">
            <v>39.265079597042515</v>
          </cell>
          <cell r="N25" t="e">
            <v>#REF!</v>
          </cell>
        </row>
        <row r="27">
          <cell r="E27" t="str">
            <v xml:space="preserve">Shine % Ownership of Combined Company </v>
          </cell>
          <cell r="G27">
            <v>0.56355664894653246</v>
          </cell>
          <cell r="H27">
            <v>0.52534291211088846</v>
          </cell>
          <cell r="I27">
            <v>0.49198248716112536</v>
          </cell>
          <cell r="J27">
            <v>0.46260599385810647</v>
          </cell>
          <cell r="K27">
            <v>0.4365399963597788</v>
          </cell>
          <cell r="L27">
            <v>0.41325474438237558</v>
          </cell>
          <cell r="M27">
            <v>0.39232779248358646</v>
          </cell>
          <cell r="N27" t="e">
            <v>#REF!</v>
          </cell>
        </row>
        <row r="28">
          <cell r="E28" t="str">
            <v>Rise % Ownership of Combined Company</v>
          </cell>
          <cell r="G28">
            <v>0.43644335105346754</v>
          </cell>
          <cell r="H28">
            <v>0.47465708788911154</v>
          </cell>
          <cell r="I28">
            <v>0.50801751283887464</v>
          </cell>
          <cell r="J28">
            <v>0.53739400614189359</v>
          </cell>
          <cell r="K28">
            <v>0.5634600036402212</v>
          </cell>
          <cell r="L28">
            <v>0.58674525561762447</v>
          </cell>
          <cell r="M28">
            <v>0.6076722075164136</v>
          </cell>
          <cell r="N28" t="e">
            <v>#REF!</v>
          </cell>
        </row>
        <row r="30">
          <cell r="F30" t="str">
            <v>Price</v>
          </cell>
        </row>
        <row r="31">
          <cell r="E31" t="str">
            <v>Premium to Current Share Price</v>
          </cell>
          <cell r="F31">
            <v>1.94</v>
          </cell>
          <cell r="G31">
            <v>-0.22680412371134018</v>
          </cell>
          <cell r="H31">
            <v>-9.7938144329896892E-2</v>
          </cell>
          <cell r="I31">
            <v>3.0927835051546504E-2</v>
          </cell>
          <cell r="J31">
            <v>0.15979381443298979</v>
          </cell>
          <cell r="K31">
            <v>0.28865979381443307</v>
          </cell>
          <cell r="L31">
            <v>0.41752577319587636</v>
          </cell>
          <cell r="M31">
            <v>0.54639175257731964</v>
          </cell>
          <cell r="N31">
            <v>0.67525773195876293</v>
          </cell>
        </row>
        <row r="32">
          <cell r="E32" t="str">
            <v>Premium to 30-Day Average Price</v>
          </cell>
          <cell r="F32">
            <v>1.5428571428571429</v>
          </cell>
          <cell r="G32">
            <v>-2.777777777777779E-2</v>
          </cell>
          <cell r="H32">
            <v>0.1342592592592593</v>
          </cell>
          <cell r="I32">
            <v>0.29629629629629628</v>
          </cell>
          <cell r="J32">
            <v>0.45833333333333326</v>
          </cell>
          <cell r="K32">
            <v>0.62037037037037024</v>
          </cell>
          <cell r="L32">
            <v>0.78240740740740722</v>
          </cell>
          <cell r="M32">
            <v>0.94444444444444442</v>
          </cell>
          <cell r="N32">
            <v>1.1064814814814814</v>
          </cell>
        </row>
        <row r="33">
          <cell r="E33" t="str">
            <v xml:space="preserve">Premium to 52-Week High Share Price </v>
          </cell>
          <cell r="F33">
            <v>13.9</v>
          </cell>
          <cell r="G33">
            <v>-0.8920863309352518</v>
          </cell>
          <cell r="H33">
            <v>-0.87410071942446044</v>
          </cell>
          <cell r="I33">
            <v>-0.85611510791366907</v>
          </cell>
          <cell r="J33">
            <v>-0.83812949640287771</v>
          </cell>
          <cell r="K33">
            <v>-0.82014388489208634</v>
          </cell>
          <cell r="L33">
            <v>-0.80215827338129497</v>
          </cell>
          <cell r="M33">
            <v>-0.78417266187050361</v>
          </cell>
          <cell r="N33">
            <v>-0.76618705035971224</v>
          </cell>
        </row>
        <row r="36">
          <cell r="E36" t="str">
            <v>Source: Capital IQ and Company filings</v>
          </cell>
        </row>
        <row r="37">
          <cell r="E37" t="str">
            <v>Note: Based on fully diluted share count of 21.514 and 15.405 milion shares for Rise and Shine, respectively</v>
          </cell>
        </row>
        <row r="39">
          <cell r="E39" t="str">
            <v>Revenue Multiple</v>
          </cell>
          <cell r="F39" t="str">
            <v xml:space="preserve">Metrics </v>
          </cell>
        </row>
        <row r="40">
          <cell r="B40">
            <v>226</v>
          </cell>
          <cell r="E40" t="str">
            <v>2008E</v>
          </cell>
          <cell r="F40">
            <v>226</v>
          </cell>
          <cell r="G40">
            <v>0.66242058628318568</v>
          </cell>
          <cell r="H40">
            <v>0.68621929756637157</v>
          </cell>
          <cell r="I40">
            <v>0.71001800884955746</v>
          </cell>
          <cell r="J40">
            <v>0.73381672013274335</v>
          </cell>
          <cell r="K40">
            <v>0.75761543141592924</v>
          </cell>
          <cell r="L40">
            <v>0.78141414269911502</v>
          </cell>
          <cell r="M40">
            <v>0.8052128539823008</v>
          </cell>
          <cell r="N40">
            <v>0.82901156526548681</v>
          </cell>
        </row>
        <row r="41">
          <cell r="B41">
            <v>247.3</v>
          </cell>
          <cell r="E41" t="str">
            <v>2009P</v>
          </cell>
          <cell r="F41">
            <v>247.3</v>
          </cell>
          <cell r="G41">
            <v>0.60536616457743619</v>
          </cell>
          <cell r="H41">
            <v>0.62711508794985837</v>
          </cell>
          <cell r="I41">
            <v>0.64886401132228055</v>
          </cell>
          <cell r="J41">
            <v>0.67061293469470273</v>
          </cell>
          <cell r="K41">
            <v>0.69236185806712491</v>
          </cell>
          <cell r="L41">
            <v>0.71411078143954698</v>
          </cell>
          <cell r="M41">
            <v>0.73585970481196916</v>
          </cell>
          <cell r="N41">
            <v>0.75760862818439145</v>
          </cell>
        </row>
        <row r="42">
          <cell r="B42">
            <v>266.60000000000002</v>
          </cell>
          <cell r="E42" t="str">
            <v>2010P</v>
          </cell>
          <cell r="F42">
            <v>266.60000000000002</v>
          </cell>
          <cell r="G42">
            <v>0.56154183233308308</v>
          </cell>
          <cell r="H42">
            <v>0.58171628375843953</v>
          </cell>
          <cell r="I42">
            <v>0.60189073518379588</v>
          </cell>
          <cell r="J42">
            <v>0.62206518660915222</v>
          </cell>
          <cell r="K42">
            <v>0.64223963803450856</v>
          </cell>
          <cell r="L42">
            <v>0.66241408945986491</v>
          </cell>
          <cell r="M42">
            <v>0.68258854088522114</v>
          </cell>
          <cell r="N42">
            <v>0.70276299231057759</v>
          </cell>
        </row>
        <row r="44">
          <cell r="E44" t="str">
            <v>EBITDA Multiple</v>
          </cell>
        </row>
        <row r="45">
          <cell r="B45">
            <v>41.7</v>
          </cell>
          <cell r="E45" t="str">
            <v>2008E</v>
          </cell>
          <cell r="F45">
            <v>41.7</v>
          </cell>
          <cell r="G45">
            <v>3.5900971822541958</v>
          </cell>
          <cell r="H45">
            <v>3.7190782074340523</v>
          </cell>
          <cell r="I45">
            <v>3.8480592326139083</v>
          </cell>
          <cell r="J45">
            <v>3.9770402577937647</v>
          </cell>
          <cell r="K45">
            <v>4.1060212829736207</v>
          </cell>
          <cell r="L45">
            <v>4.2350023081534767</v>
          </cell>
          <cell r="M45">
            <v>4.3639833333333327</v>
          </cell>
          <cell r="N45">
            <v>4.4929643585131895</v>
          </cell>
        </row>
        <row r="46">
          <cell r="B46">
            <v>46.3</v>
          </cell>
          <cell r="E46" t="str">
            <v>2009P</v>
          </cell>
          <cell r="F46">
            <v>46.3</v>
          </cell>
          <cell r="G46">
            <v>3.2334136609071269</v>
          </cell>
          <cell r="H46">
            <v>3.3495801565874728</v>
          </cell>
          <cell r="I46">
            <v>3.4657466522678186</v>
          </cell>
          <cell r="J46">
            <v>3.5819131479481645</v>
          </cell>
          <cell r="K46">
            <v>3.6980796436285104</v>
          </cell>
          <cell r="L46">
            <v>3.8142461393088554</v>
          </cell>
          <cell r="M46">
            <v>3.9304126349892003</v>
          </cell>
          <cell r="N46">
            <v>4.0465791306695467</v>
          </cell>
        </row>
        <row r="47">
          <cell r="B47">
            <v>49.8</v>
          </cell>
          <cell r="E47" t="str">
            <v>2010P</v>
          </cell>
          <cell r="F47">
            <v>49.8</v>
          </cell>
          <cell r="G47">
            <v>3.0061657128514052</v>
          </cell>
          <cell r="H47">
            <v>3.1141678965863453</v>
          </cell>
          <cell r="I47">
            <v>3.2221700803212854</v>
          </cell>
          <cell r="J47">
            <v>3.330172264056225</v>
          </cell>
          <cell r="K47">
            <v>3.4381744477911651</v>
          </cell>
          <cell r="L47">
            <v>3.5461766315261043</v>
          </cell>
          <cell r="M47">
            <v>3.6541788152610439</v>
          </cell>
          <cell r="N47">
            <v>3.7621809989959845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WACC"/>
      <sheetName val="Convert"/>
      <sheetName val="Sum P&amp;L"/>
      <sheetName val="SU-Cap"/>
      <sheetName val="Adj Combined IS"/>
      <sheetName val="DCF"/>
      <sheetName val="DCF Output"/>
      <sheetName val="LBO"/>
      <sheetName val="PV of Future Price"/>
      <sheetName val="FF"/>
      <sheetName val="Contribution Analysis"/>
      <sheetName val="Summary Financials - Charts"/>
      <sheetName val="Credit Summary"/>
      <sheetName val="Sensitivities Input"/>
      <sheetName val="Sensitivitie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Date for WACC</v>
          </cell>
          <cell r="D2">
            <v>39836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Merck &amp; Co. Inc.</v>
          </cell>
          <cell r="D10" t="str">
            <v>MRK</v>
          </cell>
          <cell r="F10">
            <v>49615.022599999997</v>
          </cell>
          <cell r="H10">
            <v>6240.4</v>
          </cell>
          <cell r="J10">
            <v>0.20385799999999998</v>
          </cell>
          <cell r="L10">
            <v>0.11172415693082591</v>
          </cell>
          <cell r="N10">
            <v>0.88827584306917406</v>
          </cell>
          <cell r="P10">
            <v>0.12577642159534158</v>
          </cell>
          <cell r="R10">
            <v>0.94</v>
          </cell>
          <cell r="T10">
            <v>0.85443989871681036</v>
          </cell>
          <cell r="V10">
            <v>0.95374209992713666</v>
          </cell>
        </row>
        <row r="11">
          <cell r="B11" t="str">
            <v>Johnson &amp; Johnson</v>
          </cell>
          <cell r="D11" t="str">
            <v>JNJ</v>
          </cell>
          <cell r="F11">
            <v>145190.60423999999</v>
          </cell>
          <cell r="H11">
            <v>11852</v>
          </cell>
          <cell r="J11">
            <v>0.23509899999999997</v>
          </cell>
          <cell r="L11">
            <v>7.5469965983798945E-2</v>
          </cell>
          <cell r="N11">
            <v>0.92453003401620104</v>
          </cell>
          <cell r="P11">
            <v>8.1630626596254474E-2</v>
          </cell>
          <cell r="R11">
            <v>0.53</v>
          </cell>
          <cell r="T11">
            <v>0.49885200603738422</v>
          </cell>
          <cell r="V11">
            <v>0.5545531060431963</v>
          </cell>
        </row>
        <row r="12">
          <cell r="B12" t="str">
            <v>Abbott Laboratories</v>
          </cell>
          <cell r="D12" t="str">
            <v>ABT</v>
          </cell>
          <cell r="F12">
            <v>68568.643710000004</v>
          </cell>
          <cell r="H12">
            <v>11445.302</v>
          </cell>
          <cell r="J12">
            <v>0.19159999999999999</v>
          </cell>
          <cell r="L12">
            <v>0.14304133983695777</v>
          </cell>
          <cell r="N12">
            <v>0.85695866016304223</v>
          </cell>
          <cell r="P12">
            <v>0.16691743311135124</v>
          </cell>
          <cell r="R12">
            <v>0.43</v>
          </cell>
          <cell r="T12">
            <v>0.37887597181440141</v>
          </cell>
          <cell r="V12">
            <v>0.42358653993867035</v>
          </cell>
        </row>
        <row r="13">
          <cell r="B13" t="str">
            <v>Schering-Plough Corp.</v>
          </cell>
          <cell r="D13" t="str">
            <v>SGP</v>
          </cell>
          <cell r="F13">
            <v>35956.055849999997</v>
          </cell>
          <cell r="H13">
            <v>8176</v>
          </cell>
          <cell r="J13">
            <v>7.1253999999999998E-2</v>
          </cell>
          <cell r="L13">
            <v>0.18526216018101047</v>
          </cell>
          <cell r="N13">
            <v>0.81473783981898951</v>
          </cell>
          <cell r="P13">
            <v>0.22738867783797817</v>
          </cell>
          <cell r="R13">
            <v>1.08</v>
          </cell>
          <cell r="T13">
            <v>0.89168774260336436</v>
          </cell>
          <cell r="V13">
            <v>1.0125794672354695</v>
          </cell>
        </row>
        <row r="14">
          <cell r="B14" t="str">
            <v>Forest Laboratories Inc.</v>
          </cell>
          <cell r="D14" t="str">
            <v>FRX</v>
          </cell>
          <cell r="F14">
            <v>6505.79241</v>
          </cell>
          <cell r="H14">
            <v>0</v>
          </cell>
          <cell r="J14">
            <v>0.200317</v>
          </cell>
          <cell r="L14">
            <v>0</v>
          </cell>
          <cell r="N14">
            <v>1</v>
          </cell>
          <cell r="P14">
            <v>0</v>
          </cell>
          <cell r="R14">
            <v>0.89</v>
          </cell>
          <cell r="T14">
            <v>0.89</v>
          </cell>
          <cell r="V14">
            <v>0.99389501031136385</v>
          </cell>
        </row>
        <row r="15">
          <cell r="B15" t="str">
            <v>Bristol-Myers Squibb Co.</v>
          </cell>
          <cell r="D15" t="str">
            <v>BMY</v>
          </cell>
          <cell r="F15">
            <v>39597.26</v>
          </cell>
          <cell r="H15">
            <v>6739</v>
          </cell>
          <cell r="J15">
            <v>0.24127199999999999</v>
          </cell>
          <cell r="L15">
            <v>0.14543685657841179</v>
          </cell>
          <cell r="N15">
            <v>0.85456314342158823</v>
          </cell>
          <cell r="P15">
            <v>0.17018854334870645</v>
          </cell>
          <cell r="R15">
            <v>0.75</v>
          </cell>
          <cell r="T15">
            <v>0.66423008583864207</v>
          </cell>
          <cell r="V15">
            <v>0.73779851354361015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>
            <v>1.0875866812039134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>
            <v>1.0875866812039134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>
            <v>1.0875866812039134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>
            <v>1.0875866812039134</v>
          </cell>
        </row>
        <row r="21">
          <cell r="B21" t="str">
            <v>Median</v>
          </cell>
          <cell r="J21">
            <v>0.20208749999999998</v>
          </cell>
          <cell r="L21">
            <v>0.12738274838389185</v>
          </cell>
          <cell r="N21">
            <v>0.87261725161610815</v>
          </cell>
          <cell r="P21">
            <v>0.14634692735334642</v>
          </cell>
          <cell r="R21">
            <v>0.82000000000000006</v>
          </cell>
          <cell r="T21">
            <v>0.75933499227772616</v>
          </cell>
          <cell r="V21">
            <v>0.84577030673537346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0.03</v>
          </cell>
          <cell r="N24" t="str">
            <v>% Equity</v>
          </cell>
          <cell r="V24">
            <v>0.87261725161610815</v>
          </cell>
        </row>
        <row r="25">
          <cell r="B25" t="str">
            <v>Market Risk Premium 3</v>
          </cell>
          <cell r="H25">
            <v>7.0499999999999993E-2</v>
          </cell>
          <cell r="N25" t="str">
            <v>% Debt</v>
          </cell>
          <cell r="V25">
            <v>0.12738274838389185</v>
          </cell>
        </row>
        <row r="26">
          <cell r="B26" t="str">
            <v>Comparable Company Median Risk Factor</v>
          </cell>
          <cell r="H26">
            <v>0.84577030673537346</v>
          </cell>
          <cell r="N26" t="str">
            <v>Debt / Equity</v>
          </cell>
          <cell r="V26">
            <v>0.14634692735334642</v>
          </cell>
        </row>
        <row r="27">
          <cell r="B27" t="str">
            <v>Industry Specific Cost of Equity</v>
          </cell>
          <cell r="H27">
            <v>8.9626806624843819E-2</v>
          </cell>
        </row>
        <row r="28">
          <cell r="B28" t="str">
            <v>Small Size Company Premium</v>
          </cell>
          <cell r="H28">
            <v>-3.5999999999999999E-3</v>
          </cell>
        </row>
        <row r="29">
          <cell r="B29" t="str">
            <v>Company Specific Cost of Equity</v>
          </cell>
          <cell r="H29">
            <v>8.6026806624843813E-2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0.04</v>
          </cell>
          <cell r="N32" t="str">
            <v>Weighted Cost of Equity</v>
          </cell>
          <cell r="R32">
            <v>0.87261725161610815</v>
          </cell>
          <cell r="T32">
            <v>8.6026806624843813E-2</v>
          </cell>
          <cell r="V32">
            <v>7.506847556228162E-2</v>
          </cell>
        </row>
        <row r="33">
          <cell r="B33" t="str">
            <v>Less: 40.0% Tax Shield</v>
          </cell>
          <cell r="H33">
            <v>1.6E-2</v>
          </cell>
          <cell r="N33" t="str">
            <v>Weighted Cost of Debt</v>
          </cell>
          <cell r="R33">
            <v>0.12738274838389185</v>
          </cell>
          <cell r="T33">
            <v>2.4E-2</v>
          </cell>
          <cell r="V33">
            <v>3.0571859612134045E-3</v>
          </cell>
        </row>
        <row r="34">
          <cell r="B34" t="str">
            <v>Effective Company Specific Cost of Debt</v>
          </cell>
          <cell r="H34">
            <v>2.4E-2</v>
          </cell>
          <cell r="N34" t="str">
            <v>WACC</v>
          </cell>
          <cell r="V34">
            <v>7.8125661523495024E-2</v>
          </cell>
        </row>
        <row r="37">
          <cell r="B37" t="str">
            <v>1 Bloomberg Adjusted Betas</v>
          </cell>
          <cell r="AB37" t="str">
            <v>IBBOTSON ASSOCIATES 2009 YEARBOOK</v>
          </cell>
        </row>
        <row r="38">
          <cell r="B38" t="str">
            <v>2 Yield on the 10-year U.S. Government Bond</v>
          </cell>
          <cell r="AB38" t="str">
            <v>SMALL SIZE COMPANY PREMIUM</v>
          </cell>
        </row>
        <row r="39">
          <cell r="B39" t="str">
            <v>3 Based on Morningstar, Inc. SBBI 2009 Yearbook</v>
          </cell>
          <cell r="AB39" t="str">
            <v>($ in Millions)</v>
          </cell>
        </row>
        <row r="40">
          <cell r="B40" t="str">
            <v>4 Using median values from set of comparable companies</v>
          </cell>
        </row>
        <row r="42">
          <cell r="AF42" t="str">
            <v>MV</v>
          </cell>
          <cell r="AJ42" t="str">
            <v>VLOOKUP TABLE</v>
          </cell>
          <cell r="AM42" t="str">
            <v xml:space="preserve">VLOOKUP TABLE </v>
          </cell>
        </row>
        <row r="43">
          <cell r="B43" t="str">
            <v>****MEDIAN CALCULATION ASSUMES TEN COMPS.  CHANGE THE FORMULAS IF YOU HAVE A DIFFERENT NUMBER OF COMPS.****</v>
          </cell>
          <cell r="AB43" t="str">
            <v>Decile 1</v>
          </cell>
          <cell r="AF43" t="str">
            <v>Equity 2</v>
          </cell>
          <cell r="AH43" t="str">
            <v>Size Premium</v>
          </cell>
          <cell r="AM43" t="str">
            <v>Decile Group</v>
          </cell>
          <cell r="AO43" t="str">
            <v>MV of Equity 4</v>
          </cell>
          <cell r="AQ43" t="str">
            <v>Size Premium</v>
          </cell>
        </row>
        <row r="44">
          <cell r="AB44">
            <v>1</v>
          </cell>
          <cell r="AC44" t="str">
            <v>- Largest</v>
          </cell>
          <cell r="AF44">
            <v>465651.93800000002</v>
          </cell>
          <cell r="AH44">
            <v>-3.5999999999999999E-3</v>
          </cell>
          <cell r="AJ44">
            <v>0</v>
          </cell>
          <cell r="AK44">
            <v>10</v>
          </cell>
          <cell r="AM44" t="str">
            <v>Micro-cap (9 - 10)</v>
          </cell>
          <cell r="AO44">
            <v>0</v>
          </cell>
          <cell r="AQ44">
            <v>3.7400000000000003E-2</v>
          </cell>
        </row>
        <row r="45">
          <cell r="AB45">
            <v>2</v>
          </cell>
          <cell r="AF45">
            <v>18503.467000000001</v>
          </cell>
          <cell r="AH45">
            <v>6.1999999999999998E-3</v>
          </cell>
          <cell r="AJ45">
            <v>218.53299999999999</v>
          </cell>
          <cell r="AK45">
            <v>9</v>
          </cell>
          <cell r="AM45" t="str">
            <v>Low-cap (6 - 8)</v>
          </cell>
          <cell r="AO45">
            <v>453.25400000000002</v>
          </cell>
          <cell r="AQ45">
            <v>1.7399999999999999E-2</v>
          </cell>
        </row>
        <row r="46">
          <cell r="AB46">
            <v>3</v>
          </cell>
          <cell r="AF46">
            <v>7360.2709999999997</v>
          </cell>
          <cell r="AH46">
            <v>7.4000000000000003E-3</v>
          </cell>
          <cell r="AJ46">
            <v>453.25400000000002</v>
          </cell>
          <cell r="AK46">
            <v>8</v>
          </cell>
          <cell r="AM46" t="str">
            <v>Mid-cap (3-5)</v>
          </cell>
          <cell r="AO46">
            <v>1848.961</v>
          </cell>
          <cell r="AQ46">
            <v>9.4000000000000004E-3</v>
          </cell>
        </row>
        <row r="47">
          <cell r="AB47">
            <v>4</v>
          </cell>
          <cell r="AF47">
            <v>4225.152</v>
          </cell>
          <cell r="AH47">
            <v>9.7000000000000003E-3</v>
          </cell>
          <cell r="AJ47">
            <v>753.44799999999998</v>
          </cell>
          <cell r="AK47">
            <v>7</v>
          </cell>
          <cell r="AM47" t="str">
            <v>Decile 2</v>
          </cell>
          <cell r="AO47">
            <v>7360.2709999999997</v>
          </cell>
          <cell r="AQ47">
            <v>6.1999999999999998E-3</v>
          </cell>
        </row>
        <row r="48">
          <cell r="AB48">
            <v>5</v>
          </cell>
          <cell r="AF48">
            <v>2785.538</v>
          </cell>
          <cell r="AH48">
            <v>1.54E-2</v>
          </cell>
          <cell r="AJ48">
            <v>1197.133</v>
          </cell>
          <cell r="AK48">
            <v>6</v>
          </cell>
          <cell r="AM48" t="str">
            <v>Decile 1</v>
          </cell>
          <cell r="AO48">
            <v>18503.467000000001</v>
          </cell>
          <cell r="AQ48">
            <v>-3.5999999999999999E-3</v>
          </cell>
        </row>
        <row r="49">
          <cell r="AB49">
            <v>6</v>
          </cell>
          <cell r="AF49">
            <v>1848.961</v>
          </cell>
          <cell r="AH49">
            <v>1.6299999999999999E-2</v>
          </cell>
          <cell r="AJ49">
            <v>1848.961</v>
          </cell>
          <cell r="AK49">
            <v>5</v>
          </cell>
        </row>
        <row r="50">
          <cell r="AB50">
            <v>7</v>
          </cell>
          <cell r="AF50">
            <v>1197.133</v>
          </cell>
          <cell r="AH50">
            <v>1.6200000000000003E-2</v>
          </cell>
          <cell r="AJ50">
            <v>2785.538</v>
          </cell>
          <cell r="AK50">
            <v>4</v>
          </cell>
        </row>
        <row r="51">
          <cell r="AB51">
            <v>8</v>
          </cell>
          <cell r="AF51">
            <v>753.44799999999998</v>
          </cell>
          <cell r="AH51">
            <v>2.35E-2</v>
          </cell>
          <cell r="AJ51">
            <v>4225.152</v>
          </cell>
          <cell r="AK51">
            <v>3</v>
          </cell>
        </row>
        <row r="52">
          <cell r="AB52">
            <v>9</v>
          </cell>
          <cell r="AF52">
            <v>453.25400000000002</v>
          </cell>
          <cell r="AH52">
            <v>2.7099999999999999E-2</v>
          </cell>
          <cell r="AJ52">
            <v>7360.2709999999997</v>
          </cell>
          <cell r="AK52">
            <v>2</v>
          </cell>
        </row>
        <row r="53">
          <cell r="AB53">
            <v>10</v>
          </cell>
          <cell r="AC53" t="str">
            <v>- Smallest</v>
          </cell>
          <cell r="AF53">
            <v>218.53299999999999</v>
          </cell>
          <cell r="AH53">
            <v>5.8099999999999999E-2</v>
          </cell>
          <cell r="AJ53">
            <v>18503.467000000001</v>
          </cell>
          <cell r="AK53">
            <v>1</v>
          </cell>
        </row>
        <row r="54">
          <cell r="AJ54">
            <v>465651.93800000002</v>
          </cell>
          <cell r="AK54">
            <v>1</v>
          </cell>
        </row>
        <row r="56">
          <cell r="AB56" t="str">
            <v>Footnotes:</v>
          </cell>
        </row>
        <row r="57">
          <cell r="AB57" t="str">
            <v>1  Decile ranking based on market capitalization</v>
          </cell>
        </row>
        <row r="58">
          <cell r="AB58" t="str">
            <v>2 Largest market capitalization for a given decile</v>
          </cell>
        </row>
        <row r="59">
          <cell r="AB59" t="str">
            <v>3  Size premium based on historical data</v>
          </cell>
        </row>
        <row r="60">
          <cell r="AB60" t="str">
            <v>4  Smallest market capitalization for a given decile group</v>
          </cell>
        </row>
      </sheetData>
      <sheetData sheetId="7" refreshError="1"/>
      <sheetData sheetId="8" refreshError="1"/>
      <sheetData sheetId="9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Acquiror Cash</v>
          </cell>
          <cell r="F12">
            <v>15488.646868805117</v>
          </cell>
          <cell r="H12" t="str">
            <v>Purchase of Equity</v>
          </cell>
          <cell r="K12">
            <v>67230.097144314495</v>
          </cell>
        </row>
        <row r="13">
          <cell r="C13" t="str">
            <v>Term Loan B</v>
          </cell>
          <cell r="F13">
            <v>21500</v>
          </cell>
          <cell r="H13" t="str">
            <v>Debt Retirement</v>
          </cell>
          <cell r="K13">
            <v>11485.3</v>
          </cell>
        </row>
        <row r="14">
          <cell r="C14" t="str">
            <v>Convertible Debt</v>
          </cell>
          <cell r="F14">
            <v>5000</v>
          </cell>
          <cell r="H14" t="str">
            <v>Less: Target Excess Cash</v>
          </cell>
          <cell r="K14">
            <v>14925.900000000001</v>
          </cell>
        </row>
        <row r="15">
          <cell r="C15" t="str">
            <v>Common Stock</v>
          </cell>
          <cell r="F15">
            <v>23024.666475534883</v>
          </cell>
          <cell r="H15" t="str">
            <v>Fees and Expenses</v>
          </cell>
          <cell r="K15">
            <v>1223.8162000255036</v>
          </cell>
        </row>
        <row r="16">
          <cell r="C16">
            <v>1223.8154296875</v>
          </cell>
          <cell r="F16">
            <v>1223.8154296875</v>
          </cell>
        </row>
        <row r="17">
          <cell r="C17" t="str">
            <v>Total Sources</v>
          </cell>
          <cell r="F17">
            <v>65013.31334434</v>
          </cell>
          <cell r="H17" t="str">
            <v>Total Uses</v>
          </cell>
          <cell r="K17">
            <v>65013.31334434</v>
          </cell>
        </row>
        <row r="20">
          <cell r="B20" t="str">
            <v>DO NOT DELETE - USED FOR S&amp;U</v>
          </cell>
        </row>
        <row r="21">
          <cell r="B21">
            <v>15488.646868805117</v>
          </cell>
          <cell r="C21" t="str">
            <v>Acquiror Cash</v>
          </cell>
          <cell r="E21">
            <v>1</v>
          </cell>
          <cell r="F21">
            <v>1</v>
          </cell>
          <cell r="G21">
            <v>1</v>
          </cell>
        </row>
        <row r="22">
          <cell r="B22">
            <v>0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8</v>
          </cell>
        </row>
        <row r="24">
          <cell r="B24">
            <v>21500</v>
          </cell>
          <cell r="C24" t="str">
            <v>Term Loan B</v>
          </cell>
          <cell r="E24">
            <v>2</v>
          </cell>
          <cell r="F24">
            <v>4</v>
          </cell>
          <cell r="G24">
            <v>9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5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6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7</v>
          </cell>
        </row>
        <row r="28">
          <cell r="B28">
            <v>5000</v>
          </cell>
          <cell r="C28" t="str">
            <v>Convertible Debt</v>
          </cell>
          <cell r="E28">
            <v>3</v>
          </cell>
          <cell r="F28">
            <v>8</v>
          </cell>
          <cell r="G28">
            <v>8</v>
          </cell>
        </row>
        <row r="29">
          <cell r="B29">
            <v>23024.666475534883</v>
          </cell>
          <cell r="C29" t="str">
            <v>Common Stock</v>
          </cell>
          <cell r="E29">
            <v>4</v>
          </cell>
          <cell r="F29">
            <v>9</v>
          </cell>
          <cell r="G29">
            <v>9</v>
          </cell>
        </row>
        <row r="30">
          <cell r="B30">
            <v>0</v>
          </cell>
          <cell r="C30" t="str">
            <v>Management Rollover</v>
          </cell>
          <cell r="E30">
            <v>4</v>
          </cell>
          <cell r="F30">
            <v>10</v>
          </cell>
          <cell r="G30">
            <v>10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</row>
        <row r="36">
          <cell r="P36" t="str">
            <v>Capitalization</v>
          </cell>
          <cell r="T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</row>
        <row r="39">
          <cell r="M39" t="str">
            <v>Cash</v>
          </cell>
          <cell r="P39">
            <v>-14930.488768792366</v>
          </cell>
        </row>
        <row r="41">
          <cell r="M41" t="str">
            <v>Revolver</v>
          </cell>
          <cell r="P41">
            <v>0</v>
          </cell>
          <cell r="R41">
            <v>0</v>
          </cell>
          <cell r="T41">
            <v>0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</v>
          </cell>
        </row>
        <row r="43">
          <cell r="M43" t="str">
            <v>Term Loan B</v>
          </cell>
          <cell r="P43">
            <v>21500</v>
          </cell>
          <cell r="R43">
            <v>0.43932739877424765</v>
          </cell>
          <cell r="T43">
            <v>2.6953839981947212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2.6953839981947212</v>
          </cell>
        </row>
        <row r="45">
          <cell r="M45" t="str">
            <v>Convertible Debt</v>
          </cell>
          <cell r="P45">
            <v>3534.4477798477501</v>
          </cell>
          <cell r="R45">
            <v>7.2222313917391937E-2</v>
          </cell>
          <cell r="T45">
            <v>3.138486044160139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3.138486044160139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3.138486044160139</v>
          </cell>
        </row>
        <row r="48">
          <cell r="M48" t="str">
            <v>Total Senior Debt</v>
          </cell>
          <cell r="P48">
            <v>25034.447779847749</v>
          </cell>
          <cell r="R48">
            <v>0.51154971269163951</v>
          </cell>
          <cell r="T48">
            <v>3.138486044160139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3.138486044160139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3.138486044160139</v>
          </cell>
        </row>
        <row r="52">
          <cell r="M52" t="str">
            <v>Total Debt</v>
          </cell>
          <cell r="P52">
            <v>25034.447779847749</v>
          </cell>
          <cell r="R52">
            <v>0.51154971269163951</v>
          </cell>
          <cell r="T52">
            <v>3.138486044160139</v>
          </cell>
        </row>
        <row r="54">
          <cell r="M54" t="str">
            <v>Total Equity</v>
          </cell>
          <cell r="P54">
            <v>23903.997807626234</v>
          </cell>
          <cell r="R54">
            <v>0.48845028730836054</v>
          </cell>
        </row>
        <row r="56">
          <cell r="M56" t="str">
            <v>Total Capitalization</v>
          </cell>
          <cell r="P56">
            <v>48938.44558747398</v>
          </cell>
          <cell r="R56">
            <v>1</v>
          </cell>
        </row>
        <row r="59">
          <cell r="M59">
            <v>1</v>
          </cell>
          <cell r="N59" t="str">
            <v>Pro Forma LTM 9/30/09 EBITDA of:</v>
          </cell>
          <cell r="T59">
            <v>7976.5999999999949</v>
          </cell>
        </row>
        <row r="62">
          <cell r="A62" t="str">
            <v>x</v>
          </cell>
          <cell r="M62" t="str">
            <v>Select EBITDA Metric:</v>
          </cell>
          <cell r="O62" t="str">
            <v>(E or P)</v>
          </cell>
          <cell r="T62" t="str">
            <v>LTM 9/30/09 EBITDA</v>
          </cell>
        </row>
        <row r="64">
          <cell r="N64">
            <v>40086</v>
          </cell>
          <cell r="R64" t="str">
            <v>LTM 9/30/09 EBITDA</v>
          </cell>
          <cell r="T64">
            <v>7976.5999999999949</v>
          </cell>
          <cell r="U64" t="str">
            <v>Including synergies</v>
          </cell>
        </row>
        <row r="65">
          <cell r="N65">
            <v>2008</v>
          </cell>
          <cell r="R65" t="str">
            <v>2008 EBITDA</v>
          </cell>
          <cell r="T65">
            <v>7895.9</v>
          </cell>
          <cell r="U65" t="str">
            <v>Including synergies</v>
          </cell>
        </row>
        <row r="66">
          <cell r="N66">
            <v>2009</v>
          </cell>
          <cell r="O66" t="str">
            <v>E</v>
          </cell>
          <cell r="R66" t="str">
            <v>2009E EBITDA</v>
          </cell>
          <cell r="T66">
            <v>8253.5</v>
          </cell>
          <cell r="U66" t="str">
            <v>Including synergies</v>
          </cell>
        </row>
        <row r="67">
          <cell r="N67">
            <v>2010</v>
          </cell>
          <cell r="O67" t="str">
            <v>P</v>
          </cell>
          <cell r="R67" t="str">
            <v>2010P EBITDA</v>
          </cell>
          <cell r="T67">
            <v>10000.299999999999</v>
          </cell>
          <cell r="U67" t="str">
            <v>Including synergies</v>
          </cell>
        </row>
        <row r="81">
          <cell r="A81" t="str">
            <v>x</v>
          </cell>
        </row>
      </sheetData>
      <sheetData sheetId="10" refreshError="1">
        <row r="1">
          <cell r="B1" t="str">
            <v>Wachovia Securities M&amp;A / Leveraged Finance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Pfizer</v>
          </cell>
          <cell r="I10" t="str">
            <v>Wyeth</v>
          </cell>
          <cell r="K10" t="str">
            <v>Acq. Adj.</v>
          </cell>
          <cell r="N10" t="str">
            <v>Combined</v>
          </cell>
          <cell r="R10" t="str">
            <v>Pfizer</v>
          </cell>
          <cell r="T10" t="str">
            <v>Wyeth</v>
          </cell>
          <cell r="V10" t="str">
            <v>Acq. Adj.</v>
          </cell>
          <cell r="Y10" t="str">
            <v>Combined</v>
          </cell>
          <cell r="AB10" t="str">
            <v>Pfizer</v>
          </cell>
          <cell r="AD10" t="str">
            <v>Wyeth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46093.3</v>
          </cell>
          <cell r="I11">
            <v>23060.6</v>
          </cell>
          <cell r="K11">
            <v>-46093.299999999996</v>
          </cell>
          <cell r="N11">
            <v>23060.6</v>
          </cell>
          <cell r="R11">
            <v>47370.2</v>
          </cell>
          <cell r="T11">
            <v>23050.6</v>
          </cell>
          <cell r="V11">
            <v>0</v>
          </cell>
          <cell r="Y11">
            <v>70420.799999999988</v>
          </cell>
          <cell r="AB11">
            <v>47940.1</v>
          </cell>
          <cell r="AD11">
            <v>23169.1</v>
          </cell>
          <cell r="AF11">
            <v>0</v>
          </cell>
          <cell r="AI11">
            <v>71109.2</v>
          </cell>
        </row>
        <row r="12">
          <cell r="C12" t="str">
            <v>Cost of Goods Sold (Excluding Depreciation)</v>
          </cell>
          <cell r="G12">
            <v>2353.6000000000004</v>
          </cell>
          <cell r="I12">
            <v>5064.5999999999995</v>
          </cell>
          <cell r="K12">
            <v>-2353.6000000000004</v>
          </cell>
          <cell r="N12">
            <v>5064.5999999999995</v>
          </cell>
          <cell r="R12">
            <v>2665.8</v>
          </cell>
          <cell r="T12">
            <v>4999.5</v>
          </cell>
          <cell r="V12">
            <v>0</v>
          </cell>
          <cell r="Y12">
            <v>7665.3</v>
          </cell>
          <cell r="AB12">
            <v>3707.4999999999991</v>
          </cell>
          <cell r="AD12">
            <v>4961.3</v>
          </cell>
          <cell r="AF12">
            <v>0</v>
          </cell>
          <cell r="AI12">
            <v>8668.7999999999993</v>
          </cell>
        </row>
        <row r="13">
          <cell r="B13" t="str">
            <v>Gross Profit</v>
          </cell>
          <cell r="G13">
            <v>43739.700000000004</v>
          </cell>
          <cell r="I13">
            <v>17996</v>
          </cell>
          <cell r="K13">
            <v>-43739.700000000004</v>
          </cell>
          <cell r="N13">
            <v>17996</v>
          </cell>
          <cell r="R13">
            <v>44704.399999999994</v>
          </cell>
          <cell r="T13">
            <v>18051.099999999999</v>
          </cell>
          <cell r="V13">
            <v>0</v>
          </cell>
          <cell r="Y13">
            <v>62755.499999999985</v>
          </cell>
          <cell r="AB13">
            <v>44232.6</v>
          </cell>
          <cell r="AD13">
            <v>18207.8</v>
          </cell>
          <cell r="AF13">
            <v>0</v>
          </cell>
          <cell r="AI13">
            <v>62440.399999999994</v>
          </cell>
        </row>
        <row r="14">
          <cell r="C14" t="str">
            <v>Total SG&amp;A (Excluding Amortization)</v>
          </cell>
          <cell r="G14">
            <v>13927.7</v>
          </cell>
          <cell r="I14">
            <v>6560.7</v>
          </cell>
          <cell r="K14">
            <v>-14177.7</v>
          </cell>
          <cell r="N14">
            <v>6310.7</v>
          </cell>
          <cell r="R14">
            <v>12801.9</v>
          </cell>
          <cell r="T14">
            <v>6506.1</v>
          </cell>
          <cell r="V14">
            <v>-2000</v>
          </cell>
          <cell r="Y14">
            <v>17308</v>
          </cell>
          <cell r="AB14">
            <v>11366.7</v>
          </cell>
          <cell r="AD14">
            <v>6641.4</v>
          </cell>
          <cell r="AF14">
            <v>-3000</v>
          </cell>
          <cell r="AI14">
            <v>15008.099999999999</v>
          </cell>
        </row>
        <row r="15">
          <cell r="B15" t="str">
            <v>Operating EBITDA</v>
          </cell>
          <cell r="G15">
            <v>29812.000000000004</v>
          </cell>
          <cell r="I15">
            <v>11435.3</v>
          </cell>
          <cell r="K15">
            <v>-29562.000000000004</v>
          </cell>
          <cell r="N15">
            <v>11685.3</v>
          </cell>
          <cell r="R15">
            <v>31902.499999999993</v>
          </cell>
          <cell r="T15">
            <v>11544.999999999998</v>
          </cell>
          <cell r="V15">
            <v>1999.9999999999927</v>
          </cell>
          <cell r="Y15">
            <v>45447.499999999985</v>
          </cell>
          <cell r="AB15">
            <v>32865.899999999994</v>
          </cell>
          <cell r="AD15">
            <v>11566.4</v>
          </cell>
          <cell r="AF15">
            <v>3000</v>
          </cell>
          <cell r="AI15">
            <v>47432.299999999996</v>
          </cell>
        </row>
        <row r="16">
          <cell r="C16" t="str">
            <v>Other (Income) Expense</v>
          </cell>
          <cell r="G16">
            <v>7948.5</v>
          </cell>
          <cell r="I16">
            <v>3431.8</v>
          </cell>
          <cell r="K16">
            <v>-7948.4999999999991</v>
          </cell>
          <cell r="N16">
            <v>3431.8</v>
          </cell>
          <cell r="R16">
            <v>7698.5</v>
          </cell>
          <cell r="T16">
            <v>3544.7</v>
          </cell>
          <cell r="V16">
            <v>0</v>
          </cell>
          <cell r="Y16">
            <v>11243.2</v>
          </cell>
          <cell r="AB16">
            <v>7187.9</v>
          </cell>
          <cell r="AD16">
            <v>3662.2</v>
          </cell>
          <cell r="AF16">
            <v>0</v>
          </cell>
          <cell r="AI16">
            <v>10850.099999999999</v>
          </cell>
        </row>
        <row r="17">
          <cell r="C17" t="str">
            <v>Corporate Overhead</v>
          </cell>
          <cell r="G17">
            <v>0</v>
          </cell>
          <cell r="I17">
            <v>0</v>
          </cell>
          <cell r="K17">
            <v>0</v>
          </cell>
          <cell r="N17">
            <v>0</v>
          </cell>
          <cell r="R17">
            <v>0</v>
          </cell>
          <cell r="T17">
            <v>0</v>
          </cell>
          <cell r="V17">
            <v>0</v>
          </cell>
          <cell r="Y17">
            <v>0</v>
          </cell>
          <cell r="AB17">
            <v>0</v>
          </cell>
          <cell r="AD17">
            <v>0</v>
          </cell>
          <cell r="AF17">
            <v>0</v>
          </cell>
          <cell r="AI17">
            <v>0</v>
          </cell>
        </row>
        <row r="18">
          <cell r="B18" t="str">
            <v>EBITDA</v>
          </cell>
          <cell r="G18">
            <v>21863.500000000004</v>
          </cell>
          <cell r="I18">
            <v>8003.4999999999991</v>
          </cell>
          <cell r="K18">
            <v>-21613.500000000004</v>
          </cell>
          <cell r="N18">
            <v>8253.5</v>
          </cell>
          <cell r="R18">
            <v>24203.999999999993</v>
          </cell>
          <cell r="T18">
            <v>8000.2999999999984</v>
          </cell>
          <cell r="V18">
            <v>1999.9999999999964</v>
          </cell>
          <cell r="Y18">
            <v>34204.299999999988</v>
          </cell>
          <cell r="AB18">
            <v>25677.999999999993</v>
          </cell>
          <cell r="AD18">
            <v>7904.2</v>
          </cell>
          <cell r="AF18">
            <v>3000.0000000000073</v>
          </cell>
          <cell r="AI18">
            <v>36582.199999999997</v>
          </cell>
        </row>
        <row r="19">
          <cell r="C19" t="str">
            <v>Depreciation &amp; Amortization</v>
          </cell>
          <cell r="G19">
            <v>4823.3999999999996</v>
          </cell>
          <cell r="I19">
            <v>938.1</v>
          </cell>
          <cell r="K19">
            <v>-3225.7345396306064</v>
          </cell>
          <cell r="N19">
            <v>2535.7654603693936</v>
          </cell>
          <cell r="R19">
            <v>4790.3999999999996</v>
          </cell>
          <cell r="T19">
            <v>987.3</v>
          </cell>
          <cell r="V19">
            <v>1447.6654603693942</v>
          </cell>
          <cell r="Y19">
            <v>7225.365460369394</v>
          </cell>
          <cell r="AB19">
            <v>4861.8</v>
          </cell>
          <cell r="AD19">
            <v>1037</v>
          </cell>
          <cell r="AF19">
            <v>1447.6654603693942</v>
          </cell>
          <cell r="AI19">
            <v>7346.4654603693943</v>
          </cell>
        </row>
        <row r="20">
          <cell r="B20" t="str">
            <v>EBIT</v>
          </cell>
          <cell r="G20">
            <v>17040.100000000006</v>
          </cell>
          <cell r="I20">
            <v>7065.3999999999987</v>
          </cell>
          <cell r="K20">
            <v>-18387.765460369395</v>
          </cell>
          <cell r="N20">
            <v>5717.7345396306064</v>
          </cell>
          <cell r="R20">
            <v>19413.599999999991</v>
          </cell>
          <cell r="T20">
            <v>7012.9999999999982</v>
          </cell>
          <cell r="V20">
            <v>552.3345396306031</v>
          </cell>
          <cell r="Y20">
            <v>26978.934539630594</v>
          </cell>
          <cell r="AB20">
            <v>20816.199999999993</v>
          </cell>
          <cell r="AD20">
            <v>6867.2</v>
          </cell>
          <cell r="AF20">
            <v>1552.3345396306104</v>
          </cell>
          <cell r="AI20">
            <v>29235.734539630605</v>
          </cell>
        </row>
        <row r="21">
          <cell r="C21" t="str">
            <v>Interest (Income)</v>
          </cell>
          <cell r="G21">
            <v>-1095.2</v>
          </cell>
          <cell r="I21">
            <v>-529.29999999999995</v>
          </cell>
          <cell r="K21">
            <v>1773.8048876879236</v>
          </cell>
          <cell r="N21">
            <v>149.30488768792367</v>
          </cell>
          <cell r="R21">
            <v>-1318.8</v>
          </cell>
          <cell r="T21">
            <v>-586.4</v>
          </cell>
          <cell r="V21">
            <v>1818.5798986357524</v>
          </cell>
          <cell r="Y21">
            <v>-86.620101364247347</v>
          </cell>
          <cell r="AB21">
            <v>-1508.9</v>
          </cell>
          <cell r="AD21">
            <v>-609.4</v>
          </cell>
          <cell r="AF21">
            <v>1802.3302680796237</v>
          </cell>
          <cell r="AI21">
            <v>-315.96973192037649</v>
          </cell>
        </row>
        <row r="22">
          <cell r="C22" t="str">
            <v xml:space="preserve">Other (Income) </v>
          </cell>
          <cell r="G22">
            <v>-360</v>
          </cell>
          <cell r="I22">
            <v>-100</v>
          </cell>
          <cell r="K22">
            <v>360</v>
          </cell>
          <cell r="N22">
            <v>-100</v>
          </cell>
          <cell r="R22">
            <v>-360</v>
          </cell>
          <cell r="T22">
            <v>-120</v>
          </cell>
          <cell r="V22">
            <v>0</v>
          </cell>
          <cell r="Y22">
            <v>-480</v>
          </cell>
          <cell r="AB22">
            <v>-350</v>
          </cell>
          <cell r="AD22">
            <v>-120</v>
          </cell>
          <cell r="AF22">
            <v>0</v>
          </cell>
          <cell r="AI22">
            <v>-470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775.2</v>
          </cell>
          <cell r="I26">
            <v>597.9</v>
          </cell>
          <cell r="K26">
            <v>777.66624103160848</v>
          </cell>
          <cell r="N26">
            <v>2150.7662410316084</v>
          </cell>
          <cell r="R26">
            <v>732.7</v>
          </cell>
          <cell r="T26">
            <v>597.20000000000005</v>
          </cell>
          <cell r="V26">
            <v>-414.1259675911831</v>
          </cell>
          <cell r="Y26">
            <v>915.77403240881699</v>
          </cell>
          <cell r="AB26">
            <v>732.4</v>
          </cell>
          <cell r="AD26">
            <v>597.20000000000005</v>
          </cell>
          <cell r="AF26">
            <v>-934.37965334689954</v>
          </cell>
          <cell r="AI26">
            <v>395.22034665310036</v>
          </cell>
        </row>
        <row r="27">
          <cell r="B27" t="str">
            <v>Pre-Tax Income</v>
          </cell>
          <cell r="G27">
            <v>17720.100000000006</v>
          </cell>
          <cell r="I27">
            <v>7096.7999999999993</v>
          </cell>
          <cell r="K27">
            <v>-21299.23658908893</v>
          </cell>
          <cell r="N27">
            <v>3517.6634109110742</v>
          </cell>
          <cell r="R27">
            <v>20359.69999999999</v>
          </cell>
          <cell r="T27">
            <v>7122.199999999998</v>
          </cell>
          <cell r="V27">
            <v>-852.11939141396215</v>
          </cell>
          <cell r="Y27">
            <v>26629.780608586025</v>
          </cell>
          <cell r="AB27">
            <v>21942.699999999993</v>
          </cell>
          <cell r="AD27">
            <v>6999.4</v>
          </cell>
          <cell r="AF27">
            <v>684.38392489789112</v>
          </cell>
          <cell r="AI27">
            <v>29626.483924897882</v>
          </cell>
        </row>
        <row r="28">
          <cell r="C28" t="str">
            <v>Income Taxes Expense</v>
          </cell>
          <cell r="G28">
            <v>5316.1</v>
          </cell>
          <cell r="I28">
            <v>2129</v>
          </cell>
          <cell r="K28">
            <v>-6038.0346356355703</v>
          </cell>
          <cell r="N28">
            <v>1407.0653643644298</v>
          </cell>
          <cell r="R28">
            <v>6107.9</v>
          </cell>
          <cell r="T28">
            <v>2136.6</v>
          </cell>
          <cell r="V28">
            <v>2407.4122434344099</v>
          </cell>
          <cell r="Y28">
            <v>10651.91224343441</v>
          </cell>
          <cell r="AB28">
            <v>6582.7999999999993</v>
          </cell>
          <cell r="AD28">
            <v>2064.8000000000002</v>
          </cell>
          <cell r="AF28">
            <v>3202.9935699591551</v>
          </cell>
          <cell r="AI28">
            <v>11850.593569959154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12404.000000000005</v>
          </cell>
          <cell r="I30">
            <v>4967.7999999999993</v>
          </cell>
          <cell r="K30">
            <v>-15261.201953453357</v>
          </cell>
          <cell r="N30">
            <v>2110.5980465466446</v>
          </cell>
          <cell r="R30">
            <v>14251.79999999999</v>
          </cell>
          <cell r="T30">
            <v>4985.5999999999985</v>
          </cell>
          <cell r="V30">
            <v>-3259.5316348483721</v>
          </cell>
          <cell r="Y30">
            <v>15977.868365151615</v>
          </cell>
          <cell r="AB30">
            <v>15359.899999999994</v>
          </cell>
          <cell r="AD30">
            <v>4934.5999999999995</v>
          </cell>
          <cell r="AF30">
            <v>-2518.609645061264</v>
          </cell>
          <cell r="AI30">
            <v>17775.890354938729</v>
          </cell>
        </row>
        <row r="31">
          <cell r="C31" t="str">
            <v>Attributable to Non-Controlling Interests</v>
          </cell>
          <cell r="G31">
            <v>28</v>
          </cell>
          <cell r="I31">
            <v>0</v>
          </cell>
          <cell r="K31">
            <v>-28</v>
          </cell>
          <cell r="N31">
            <v>0</v>
          </cell>
          <cell r="R31">
            <v>28</v>
          </cell>
          <cell r="T31">
            <v>0</v>
          </cell>
          <cell r="V31">
            <v>-28</v>
          </cell>
          <cell r="Y31">
            <v>0</v>
          </cell>
          <cell r="AB31">
            <v>28</v>
          </cell>
          <cell r="AD31">
            <v>0</v>
          </cell>
          <cell r="AF31">
            <v>-28</v>
          </cell>
          <cell r="AI31">
            <v>0</v>
          </cell>
        </row>
        <row r="32">
          <cell r="B32" t="str">
            <v>Net Income Available to Common</v>
          </cell>
          <cell r="G32">
            <v>12376.000000000005</v>
          </cell>
          <cell r="I32">
            <v>4967.7999999999993</v>
          </cell>
          <cell r="K32">
            <v>-15233.201953453357</v>
          </cell>
          <cell r="N32">
            <v>2110.5980465466446</v>
          </cell>
          <cell r="R32">
            <v>14223.79999999999</v>
          </cell>
          <cell r="T32">
            <v>4985.5999999999985</v>
          </cell>
          <cell r="V32">
            <v>-3231.5316348483721</v>
          </cell>
          <cell r="Y32">
            <v>15977.868365151615</v>
          </cell>
          <cell r="AB32">
            <v>15331.899999999994</v>
          </cell>
          <cell r="AD32">
            <v>4934.5999999999995</v>
          </cell>
          <cell r="AF32">
            <v>-2490.609645061264</v>
          </cell>
          <cell r="AI32">
            <v>17775.890354938729</v>
          </cell>
        </row>
        <row r="34">
          <cell r="B34" t="str">
            <v>Weighted Average Fully Diluted Shares Outstanding</v>
          </cell>
          <cell r="G34">
            <v>6750</v>
          </cell>
          <cell r="I34">
            <v>1329</v>
          </cell>
          <cell r="K34">
            <v>1319.4651275378158</v>
          </cell>
          <cell r="N34">
            <v>8069.4651275378155</v>
          </cell>
          <cell r="R34">
            <v>6750</v>
          </cell>
          <cell r="T34">
            <v>1306.5</v>
          </cell>
          <cell r="V34">
            <v>1319.4651275378158</v>
          </cell>
          <cell r="Y34">
            <v>8069.4651275378155</v>
          </cell>
          <cell r="AB34">
            <v>6750</v>
          </cell>
          <cell r="AD34">
            <v>1301.5999999999999</v>
          </cell>
          <cell r="AF34">
            <v>1319.4651275378158</v>
          </cell>
          <cell r="AI34">
            <v>8069.4651275378155</v>
          </cell>
        </row>
        <row r="36">
          <cell r="B36" t="str">
            <v>Earnings per Share</v>
          </cell>
          <cell r="G36">
            <v>1.8334814814814824</v>
          </cell>
          <cell r="I36">
            <v>3.7379984951091041</v>
          </cell>
          <cell r="N36">
            <v>0.26155364862338004</v>
          </cell>
          <cell r="R36">
            <v>2.1072296296296282</v>
          </cell>
          <cell r="T36">
            <v>3.815996938384997</v>
          </cell>
          <cell r="Y36">
            <v>1.9800405742662699</v>
          </cell>
          <cell r="AB36">
            <v>2.2713925925925915</v>
          </cell>
          <cell r="AD36">
            <v>3.791180086047941</v>
          </cell>
          <cell r="AI36">
            <v>2.2028585629891153</v>
          </cell>
        </row>
        <row r="38">
          <cell r="I38" t="str">
            <v>Accretion (Dilution) - $</v>
          </cell>
          <cell r="N38">
            <v>-1.5719278328581023</v>
          </cell>
          <cell r="T38" t="str">
            <v>Accretion (Dilution) - $</v>
          </cell>
          <cell r="Y38">
            <v>-0.12718905536335834</v>
          </cell>
          <cell r="AD38" t="str">
            <v>Accretion (Dilution) - $</v>
          </cell>
          <cell r="AI38">
            <v>-6.853402960347621E-2</v>
          </cell>
        </row>
        <row r="40">
          <cell r="I40" t="str">
            <v>Accretion (Dilution) - %</v>
          </cell>
          <cell r="N40">
            <v>-0.8573459010821094</v>
          </cell>
          <cell r="T40" t="str">
            <v>Accretion (Dilution) - %</v>
          </cell>
          <cell r="Y40">
            <v>-6.0358422060396613E-2</v>
          </cell>
          <cell r="AD40" t="str">
            <v>Accretion (Dilution) - %</v>
          </cell>
          <cell r="AI40">
            <v>-3.0172692218411588E-2</v>
          </cell>
        </row>
        <row r="49">
          <cell r="B49" t="str">
            <v>Note:  Acquiror net income statement is pro forma for acquisitions entered on "Income Statement" tab.</v>
          </cell>
        </row>
        <row r="51">
          <cell r="A51" t="str">
            <v>x</v>
          </cell>
          <cell r="B51" t="str">
            <v xml:space="preserve"> "IF CONVERTED" METHOD</v>
          </cell>
        </row>
        <row r="52">
          <cell r="G52" t="str">
            <v>Pro Forma Fiscal Year Ending 2009</v>
          </cell>
          <cell r="R52" t="str">
            <v>Fiscal Year Ending 2010</v>
          </cell>
          <cell r="AB52" t="str">
            <v>Fiscal Year Ending 2011</v>
          </cell>
        </row>
        <row r="53">
          <cell r="G53" t="str">
            <v>Pfizer</v>
          </cell>
          <cell r="I53" t="str">
            <v>Wyeth</v>
          </cell>
          <cell r="K53" t="str">
            <v>Acq. Adj.</v>
          </cell>
          <cell r="N53" t="str">
            <v>Combined</v>
          </cell>
          <cell r="R53" t="str">
            <v>Pfizer</v>
          </cell>
          <cell r="T53" t="str">
            <v>Wyeth</v>
          </cell>
          <cell r="V53" t="str">
            <v>Acq. Adj.</v>
          </cell>
          <cell r="Y53" t="str">
            <v>Combined</v>
          </cell>
          <cell r="AB53" t="str">
            <v>Pfizer</v>
          </cell>
          <cell r="AD53" t="str">
            <v>Wyeth</v>
          </cell>
          <cell r="AF53" t="str">
            <v>Acq. Adj.</v>
          </cell>
          <cell r="AI53" t="str">
            <v>Combined</v>
          </cell>
        </row>
        <row r="54">
          <cell r="B54" t="str">
            <v>Total Net Sales</v>
          </cell>
          <cell r="G54">
            <v>46093.3</v>
          </cell>
          <cell r="I54">
            <v>23060.6</v>
          </cell>
          <cell r="K54">
            <v>-46093.299999999996</v>
          </cell>
          <cell r="N54">
            <v>23060.6</v>
          </cell>
          <cell r="R54">
            <v>47370.2</v>
          </cell>
          <cell r="T54">
            <v>23050.6</v>
          </cell>
          <cell r="V54">
            <v>0</v>
          </cell>
          <cell r="Y54">
            <v>70420.799999999988</v>
          </cell>
          <cell r="AB54">
            <v>47940.1</v>
          </cell>
          <cell r="AD54">
            <v>23169.1</v>
          </cell>
          <cell r="AF54">
            <v>0</v>
          </cell>
          <cell r="AI54">
            <v>71109.2</v>
          </cell>
        </row>
        <row r="55">
          <cell r="C55" t="str">
            <v>Cost of Goods Sold (Excluding Depreciation)</v>
          </cell>
          <cell r="G55">
            <v>2353.6000000000004</v>
          </cell>
          <cell r="I55">
            <v>5064.5999999999995</v>
          </cell>
          <cell r="K55">
            <v>-2353.6000000000004</v>
          </cell>
          <cell r="N55">
            <v>5064.5999999999995</v>
          </cell>
          <cell r="R55">
            <v>2665.8</v>
          </cell>
          <cell r="T55">
            <v>4999.5</v>
          </cell>
          <cell r="V55">
            <v>0</v>
          </cell>
          <cell r="Y55">
            <v>7665.3</v>
          </cell>
          <cell r="AB55">
            <v>3707.4999999999991</v>
          </cell>
          <cell r="AD55">
            <v>4961.3</v>
          </cell>
          <cell r="AF55">
            <v>0</v>
          </cell>
          <cell r="AI55">
            <v>8668.7999999999993</v>
          </cell>
        </row>
        <row r="56">
          <cell r="B56" t="str">
            <v>Gross Profit</v>
          </cell>
          <cell r="G56">
            <v>43739.700000000004</v>
          </cell>
          <cell r="I56">
            <v>17996</v>
          </cell>
          <cell r="K56">
            <v>-43739.700000000004</v>
          </cell>
          <cell r="N56">
            <v>17996</v>
          </cell>
          <cell r="R56">
            <v>44704.399999999994</v>
          </cell>
          <cell r="T56">
            <v>18051.099999999999</v>
          </cell>
          <cell r="V56">
            <v>0</v>
          </cell>
          <cell r="Y56">
            <v>62755.499999999985</v>
          </cell>
          <cell r="AB56">
            <v>44232.6</v>
          </cell>
          <cell r="AD56">
            <v>18207.8</v>
          </cell>
          <cell r="AF56">
            <v>0</v>
          </cell>
          <cell r="AI56">
            <v>62440.399999999994</v>
          </cell>
        </row>
        <row r="57">
          <cell r="C57" t="str">
            <v>Total SG&amp;A (Excluding Amortization)</v>
          </cell>
          <cell r="G57">
            <v>13927.7</v>
          </cell>
          <cell r="I57">
            <v>6560.7</v>
          </cell>
          <cell r="K57">
            <v>-14177.7</v>
          </cell>
          <cell r="N57">
            <v>6310.7</v>
          </cell>
          <cell r="R57">
            <v>12801.9</v>
          </cell>
          <cell r="T57">
            <v>6506.1</v>
          </cell>
          <cell r="V57">
            <v>-2000</v>
          </cell>
          <cell r="Y57">
            <v>17308</v>
          </cell>
          <cell r="AB57">
            <v>11366.7</v>
          </cell>
          <cell r="AD57">
            <v>6641.4</v>
          </cell>
          <cell r="AF57">
            <v>-3000</v>
          </cell>
          <cell r="AI57">
            <v>15008.099999999999</v>
          </cell>
        </row>
        <row r="58">
          <cell r="B58" t="str">
            <v>Operating EBITDA</v>
          </cell>
          <cell r="G58">
            <v>29812.000000000004</v>
          </cell>
          <cell r="I58">
            <v>11435.3</v>
          </cell>
          <cell r="K58">
            <v>-29562.000000000004</v>
          </cell>
          <cell r="N58">
            <v>11685.3</v>
          </cell>
          <cell r="R58">
            <v>31902.499999999993</v>
          </cell>
          <cell r="T58">
            <v>11544.999999999998</v>
          </cell>
          <cell r="V58">
            <v>1999.9999999999927</v>
          </cell>
          <cell r="Y58">
            <v>45447.499999999985</v>
          </cell>
          <cell r="AB58">
            <v>32865.899999999994</v>
          </cell>
          <cell r="AD58">
            <v>11566.4</v>
          </cell>
          <cell r="AF58">
            <v>3000</v>
          </cell>
          <cell r="AI58">
            <v>47432.299999999996</v>
          </cell>
        </row>
        <row r="59">
          <cell r="C59" t="str">
            <v>Other (Income) Expense</v>
          </cell>
          <cell r="G59">
            <v>7948.5</v>
          </cell>
          <cell r="I59">
            <v>3431.8</v>
          </cell>
          <cell r="K59">
            <v>-7948.4999999999991</v>
          </cell>
          <cell r="N59">
            <v>3431.8</v>
          </cell>
          <cell r="R59">
            <v>7698.5</v>
          </cell>
          <cell r="T59">
            <v>3544.7</v>
          </cell>
          <cell r="V59">
            <v>0</v>
          </cell>
          <cell r="Y59">
            <v>11243.2</v>
          </cell>
          <cell r="AB59">
            <v>7187.9</v>
          </cell>
          <cell r="AD59">
            <v>3662.2</v>
          </cell>
          <cell r="AF59">
            <v>0</v>
          </cell>
          <cell r="AI59">
            <v>10850.099999999999</v>
          </cell>
        </row>
        <row r="60">
          <cell r="C60" t="str">
            <v>Corporate Overhead</v>
          </cell>
          <cell r="G60">
            <v>0</v>
          </cell>
          <cell r="I60">
            <v>0</v>
          </cell>
          <cell r="K60">
            <v>0</v>
          </cell>
          <cell r="N60">
            <v>0</v>
          </cell>
          <cell r="R60">
            <v>0</v>
          </cell>
          <cell r="T60">
            <v>0</v>
          </cell>
          <cell r="V60">
            <v>0</v>
          </cell>
          <cell r="Y60">
            <v>0</v>
          </cell>
          <cell r="AB60">
            <v>0</v>
          </cell>
          <cell r="AD60">
            <v>0</v>
          </cell>
          <cell r="AF60">
            <v>0</v>
          </cell>
          <cell r="AI60">
            <v>0</v>
          </cell>
        </row>
        <row r="61">
          <cell r="B61" t="str">
            <v>EBITDA</v>
          </cell>
          <cell r="G61">
            <v>21863.500000000004</v>
          </cell>
          <cell r="I61">
            <v>8003.4999999999991</v>
          </cell>
          <cell r="K61">
            <v>-21613.500000000004</v>
          </cell>
          <cell r="N61">
            <v>8253.5</v>
          </cell>
          <cell r="R61">
            <v>24203.999999999993</v>
          </cell>
          <cell r="T61">
            <v>8000.2999999999984</v>
          </cell>
          <cell r="V61">
            <v>1999.9999999999964</v>
          </cell>
          <cell r="Y61">
            <v>34204.299999999988</v>
          </cell>
          <cell r="AB61">
            <v>25677.999999999993</v>
          </cell>
          <cell r="AD61">
            <v>7904.2</v>
          </cell>
          <cell r="AF61">
            <v>3000.0000000000073</v>
          </cell>
          <cell r="AI61">
            <v>36582.199999999997</v>
          </cell>
        </row>
        <row r="62">
          <cell r="C62" t="str">
            <v>Depreciation &amp; Amortization</v>
          </cell>
          <cell r="G62">
            <v>4823.3999999999996</v>
          </cell>
          <cell r="I62">
            <v>938.1</v>
          </cell>
          <cell r="K62">
            <v>-3225.7345396306064</v>
          </cell>
          <cell r="N62">
            <v>2535.7654603693936</v>
          </cell>
          <cell r="R62">
            <v>4790.3999999999996</v>
          </cell>
          <cell r="T62">
            <v>987.3</v>
          </cell>
          <cell r="V62">
            <v>1447.6654603693942</v>
          </cell>
          <cell r="Y62">
            <v>7225.365460369394</v>
          </cell>
          <cell r="AB62">
            <v>4861.8</v>
          </cell>
          <cell r="AD62">
            <v>1037</v>
          </cell>
          <cell r="AF62">
            <v>1447.6654603693942</v>
          </cell>
          <cell r="AI62">
            <v>7346.4654603693943</v>
          </cell>
        </row>
        <row r="63">
          <cell r="B63" t="str">
            <v>EBIT</v>
          </cell>
          <cell r="G63">
            <v>17040.100000000006</v>
          </cell>
          <cell r="I63">
            <v>7065.3999999999987</v>
          </cell>
          <cell r="K63">
            <v>-18387.765460369395</v>
          </cell>
          <cell r="N63">
            <v>5717.7345396306064</v>
          </cell>
          <cell r="R63">
            <v>19413.599999999991</v>
          </cell>
          <cell r="T63">
            <v>7012.9999999999982</v>
          </cell>
          <cell r="V63">
            <v>552.3345396306031</v>
          </cell>
          <cell r="Y63">
            <v>26978.934539630594</v>
          </cell>
          <cell r="AB63">
            <v>20816.199999999993</v>
          </cell>
          <cell r="AD63">
            <v>6867.2</v>
          </cell>
          <cell r="AF63">
            <v>1552.3345396306104</v>
          </cell>
          <cell r="AI63">
            <v>29235.734539630605</v>
          </cell>
        </row>
        <row r="64">
          <cell r="C64" t="str">
            <v>Interest (Income)</v>
          </cell>
          <cell r="G64">
            <v>-1095.2</v>
          </cell>
          <cell r="I64">
            <v>-529.29999999999995</v>
          </cell>
          <cell r="K64">
            <v>1773.8048876879236</v>
          </cell>
          <cell r="N64">
            <v>149.30488768792367</v>
          </cell>
          <cell r="R64">
            <v>-1318.8</v>
          </cell>
          <cell r="T64">
            <v>-586.4</v>
          </cell>
          <cell r="V64">
            <v>1818.5798986357524</v>
          </cell>
          <cell r="Y64">
            <v>-86.620101364247347</v>
          </cell>
          <cell r="AB64">
            <v>-1508.9</v>
          </cell>
          <cell r="AD64">
            <v>-609.4</v>
          </cell>
          <cell r="AF64">
            <v>1802.3302680796237</v>
          </cell>
          <cell r="AI64">
            <v>-315.96973192037649</v>
          </cell>
        </row>
        <row r="65">
          <cell r="C65" t="str">
            <v xml:space="preserve">Other (Income) </v>
          </cell>
          <cell r="G65">
            <v>-360</v>
          </cell>
          <cell r="I65">
            <v>-100</v>
          </cell>
          <cell r="K65">
            <v>360</v>
          </cell>
          <cell r="N65">
            <v>-100</v>
          </cell>
          <cell r="R65">
            <v>-360</v>
          </cell>
          <cell r="T65">
            <v>-120</v>
          </cell>
          <cell r="V65">
            <v>0</v>
          </cell>
          <cell r="Y65">
            <v>-480</v>
          </cell>
          <cell r="AB65">
            <v>-350</v>
          </cell>
          <cell r="AD65">
            <v>-120</v>
          </cell>
          <cell r="AF65">
            <v>0</v>
          </cell>
          <cell r="AI65">
            <v>-470</v>
          </cell>
        </row>
        <row r="66">
          <cell r="C66" t="str">
            <v>Other Expense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</row>
        <row r="67">
          <cell r="C67" t="str">
            <v>Deal Fees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Restructuring Costs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Interest Expense</v>
          </cell>
          <cell r="G69">
            <v>775.2</v>
          </cell>
          <cell r="I69">
            <v>597.9</v>
          </cell>
          <cell r="K69">
            <v>433.05758249645282</v>
          </cell>
          <cell r="N69">
            <v>1806.1575824964527</v>
          </cell>
          <cell r="R69">
            <v>732.7</v>
          </cell>
          <cell r="T69">
            <v>597.20000000000005</v>
          </cell>
          <cell r="V69">
            <v>-414.1259675911831</v>
          </cell>
          <cell r="Y69">
            <v>915.77403240881699</v>
          </cell>
          <cell r="AB69">
            <v>732.4</v>
          </cell>
          <cell r="AD69">
            <v>597.20000000000005</v>
          </cell>
          <cell r="AF69">
            <v>-934.37965334689954</v>
          </cell>
          <cell r="AI69">
            <v>395.22034665310036</v>
          </cell>
        </row>
        <row r="70">
          <cell r="B70" t="str">
            <v>Pre-Tax Income</v>
          </cell>
          <cell r="G70">
            <v>17720.100000000006</v>
          </cell>
          <cell r="I70">
            <v>7096.7999999999993</v>
          </cell>
          <cell r="K70">
            <v>-20954.627930553776</v>
          </cell>
          <cell r="N70">
            <v>3862.2720694462296</v>
          </cell>
          <cell r="R70">
            <v>20359.69999999999</v>
          </cell>
          <cell r="T70">
            <v>7122.199999999998</v>
          </cell>
          <cell r="V70">
            <v>-852.11939141396215</v>
          </cell>
          <cell r="Y70">
            <v>26629.780608586025</v>
          </cell>
          <cell r="AB70">
            <v>21942.699999999993</v>
          </cell>
          <cell r="AD70">
            <v>6999.4</v>
          </cell>
          <cell r="AF70">
            <v>684.38392489789112</v>
          </cell>
          <cell r="AI70">
            <v>29626.483924897882</v>
          </cell>
        </row>
        <row r="71">
          <cell r="C71" t="str">
            <v>Income Taxes Expense</v>
          </cell>
          <cell r="G71">
            <v>5316.1</v>
          </cell>
          <cell r="I71">
            <v>597.9</v>
          </cell>
          <cell r="K71">
            <v>-4369.0911722215078</v>
          </cell>
          <cell r="N71">
            <v>1544.908827778492</v>
          </cell>
          <cell r="R71">
            <v>6107.9</v>
          </cell>
          <cell r="T71">
            <v>2136.6</v>
          </cell>
          <cell r="V71">
            <v>2407.4122434344099</v>
          </cell>
          <cell r="Y71">
            <v>10651.91224343441</v>
          </cell>
          <cell r="AB71">
            <v>6582.7999999999993</v>
          </cell>
          <cell r="AD71">
            <v>2064.8000000000002</v>
          </cell>
          <cell r="AF71">
            <v>3202.9935699591551</v>
          </cell>
          <cell r="AI71">
            <v>11850.593569959154</v>
          </cell>
        </row>
        <row r="72">
          <cell r="C72" t="str">
            <v>Preferred Dividends</v>
          </cell>
          <cell r="G72">
            <v>0</v>
          </cell>
          <cell r="I72">
            <v>7694.699999999998</v>
          </cell>
          <cell r="K72">
            <v>-7694.699999999998</v>
          </cell>
          <cell r="N72">
            <v>0</v>
          </cell>
          <cell r="R72">
            <v>0</v>
          </cell>
          <cell r="T72">
            <v>0</v>
          </cell>
          <cell r="V72">
            <v>0</v>
          </cell>
          <cell r="Y72">
            <v>0</v>
          </cell>
          <cell r="AB72">
            <v>0</v>
          </cell>
          <cell r="AD72">
            <v>0</v>
          </cell>
          <cell r="AF72">
            <v>0</v>
          </cell>
          <cell r="AI72">
            <v>0</v>
          </cell>
        </row>
        <row r="73">
          <cell r="B73" t="str">
            <v>Consolidated Net Income</v>
          </cell>
          <cell r="G73">
            <v>12404.000000000005</v>
          </cell>
          <cell r="I73">
            <v>-1195.7999999999993</v>
          </cell>
          <cell r="K73">
            <v>-8890.8367583322688</v>
          </cell>
          <cell r="N73">
            <v>2317.3632416677374</v>
          </cell>
          <cell r="R73">
            <v>14251.79999999999</v>
          </cell>
          <cell r="T73">
            <v>4985.5999999999985</v>
          </cell>
          <cell r="V73">
            <v>-3259.5316348483721</v>
          </cell>
          <cell r="Y73">
            <v>15977.868365151615</v>
          </cell>
          <cell r="AB73">
            <v>15359.899999999994</v>
          </cell>
          <cell r="AD73">
            <v>4934.5999999999995</v>
          </cell>
          <cell r="AF73">
            <v>-2518.609645061264</v>
          </cell>
          <cell r="AI73">
            <v>17775.890354938729</v>
          </cell>
        </row>
        <row r="74">
          <cell r="C74" t="str">
            <v>Attributable to Non-Controlling Interests</v>
          </cell>
          <cell r="G74">
            <v>28</v>
          </cell>
          <cell r="I74">
            <v>0</v>
          </cell>
          <cell r="K74">
            <v>-28</v>
          </cell>
          <cell r="N74">
            <v>0</v>
          </cell>
          <cell r="R74">
            <v>28</v>
          </cell>
          <cell r="T74">
            <v>0</v>
          </cell>
          <cell r="V74">
            <v>-28</v>
          </cell>
          <cell r="Y74">
            <v>0</v>
          </cell>
          <cell r="AB74">
            <v>28</v>
          </cell>
          <cell r="AD74">
            <v>0</v>
          </cell>
          <cell r="AF74">
            <v>-28</v>
          </cell>
          <cell r="AI74">
            <v>0</v>
          </cell>
        </row>
        <row r="75">
          <cell r="B75" t="str">
            <v>Net Income Available to Common</v>
          </cell>
          <cell r="G75">
            <v>12376.000000000005</v>
          </cell>
          <cell r="I75">
            <v>-1195.7999999999993</v>
          </cell>
          <cell r="K75">
            <v>-8862.8367583322688</v>
          </cell>
          <cell r="N75">
            <v>2317.3632416677374</v>
          </cell>
          <cell r="R75">
            <v>14223.79999999999</v>
          </cell>
          <cell r="T75">
            <v>4985.5999999999985</v>
          </cell>
          <cell r="V75">
            <v>-3231.5316348483721</v>
          </cell>
          <cell r="Y75">
            <v>15977.868365151615</v>
          </cell>
          <cell r="AB75">
            <v>15331.899999999994</v>
          </cell>
          <cell r="AD75">
            <v>4934.5999999999995</v>
          </cell>
          <cell r="AF75">
            <v>-2490.609645061264</v>
          </cell>
          <cell r="AI75">
            <v>17775.890354938729</v>
          </cell>
        </row>
        <row r="77">
          <cell r="B77" t="str">
            <v>Existing Convertible Debt Shares</v>
          </cell>
          <cell r="N77">
            <v>0</v>
          </cell>
          <cell r="Y77">
            <v>0</v>
          </cell>
          <cell r="AI77">
            <v>0</v>
          </cell>
        </row>
        <row r="78">
          <cell r="B78" t="str">
            <v>New Convertible Debt Shares</v>
          </cell>
          <cell r="N78">
            <v>220.40996253030639</v>
          </cell>
          <cell r="Y78">
            <v>220.40996253030639</v>
          </cell>
          <cell r="AI78">
            <v>220.40996253030639</v>
          </cell>
        </row>
        <row r="79">
          <cell r="B79" t="str">
            <v>Fully Diluted Shares Outstanding - excluding Convts</v>
          </cell>
          <cell r="G79">
            <v>6750</v>
          </cell>
          <cell r="I79">
            <v>1329</v>
          </cell>
          <cell r="K79">
            <v>1319.4651275378158</v>
          </cell>
          <cell r="N79">
            <v>8069.4651275378155</v>
          </cell>
          <cell r="R79">
            <v>6750</v>
          </cell>
          <cell r="T79">
            <v>1306.5</v>
          </cell>
          <cell r="V79">
            <v>1319.4651275378158</v>
          </cell>
          <cell r="Y79">
            <v>8069.4651275378155</v>
          </cell>
          <cell r="AB79">
            <v>6750</v>
          </cell>
          <cell r="AD79">
            <v>1301.5999999999999</v>
          </cell>
          <cell r="AF79">
            <v>1319.4651275378158</v>
          </cell>
          <cell r="AI79">
            <v>8069.4651275378155</v>
          </cell>
        </row>
        <row r="80">
          <cell r="B80" t="str">
            <v>Total Shares</v>
          </cell>
          <cell r="G80">
            <v>6750</v>
          </cell>
          <cell r="N80">
            <v>8289.8750900681225</v>
          </cell>
          <cell r="R80">
            <v>6750</v>
          </cell>
          <cell r="Y80">
            <v>8289.8750900681225</v>
          </cell>
          <cell r="AB80">
            <v>6750</v>
          </cell>
          <cell r="AI80">
            <v>8289.8750900681225</v>
          </cell>
        </row>
        <row r="82">
          <cell r="B82" t="str">
            <v>Earnings per Share</v>
          </cell>
          <cell r="G82">
            <v>1.8334814814814824</v>
          </cell>
          <cell r="I82">
            <v>-0.89977426636568791</v>
          </cell>
          <cell r="N82">
            <v>0.27954139435033326</v>
          </cell>
          <cell r="R82">
            <v>2.1072296296296282</v>
          </cell>
          <cell r="T82">
            <v>3.815996938384997</v>
          </cell>
          <cell r="Y82">
            <v>1.927395550783904</v>
          </cell>
          <cell r="AB82">
            <v>2.2713925925925915</v>
          </cell>
          <cell r="AD82">
            <v>3.791180086047941</v>
          </cell>
          <cell r="AI82">
            <v>2.1442892880539959</v>
          </cell>
        </row>
        <row r="84">
          <cell r="I84" t="str">
            <v>Accretion (Dilution) - $</v>
          </cell>
          <cell r="N84">
            <v>-1.5539400871311491</v>
          </cell>
          <cell r="T84" t="str">
            <v>Accretion (Dilution) - $</v>
          </cell>
          <cell r="Y84">
            <v>-0.17983407884572422</v>
          </cell>
          <cell r="AD84" t="str">
            <v>Accretion (Dilution) - $</v>
          </cell>
          <cell r="AI84">
            <v>-0.12710330453859564</v>
          </cell>
        </row>
        <row r="86">
          <cell r="I86" t="str">
            <v>Accretion (Dilution) - %</v>
          </cell>
          <cell r="N86">
            <v>-0.84753519619709528</v>
          </cell>
          <cell r="T86" t="str">
            <v>Accretion (Dilution) - %</v>
          </cell>
          <cell r="Y86">
            <v>-8.53414721950983E-2</v>
          </cell>
          <cell r="AD86" t="str">
            <v>Accretion (Dilution) - %</v>
          </cell>
          <cell r="AI86">
            <v>-5.5958316036206927E-2</v>
          </cell>
        </row>
        <row r="93">
          <cell r="A93" t="str">
            <v>x</v>
          </cell>
          <cell r="E93" t="str">
            <v>Convert New Convertible Debt?</v>
          </cell>
          <cell r="G93" t="str">
            <v>Y</v>
          </cell>
        </row>
      </sheetData>
      <sheetData sheetId="11" refreshError="1"/>
      <sheetData sheetId="12" refreshError="1">
        <row r="2">
          <cell r="H2" t="str">
            <v>* Toggle "Include Acquiror" to OFF from Inputs tab for correct output</v>
          </cell>
        </row>
        <row r="4">
          <cell r="F4" t="str">
            <v>Timing Discount Factor</v>
          </cell>
          <cell r="G4">
            <v>0</v>
          </cell>
          <cell r="H4" t="str">
            <v>0.0 = Assumes cash flows are received at year end</v>
          </cell>
        </row>
        <row r="5">
          <cell r="H5" t="str">
            <v>0.5 = Assumes cash flows are received mid year (terminal value always discounted at year-end)</v>
          </cell>
        </row>
        <row r="6">
          <cell r="F6" t="str">
            <v>Show Stub?</v>
          </cell>
          <cell r="G6">
            <v>3</v>
          </cell>
          <cell r="H6">
            <v>3</v>
          </cell>
        </row>
        <row r="7">
          <cell r="F7" t="str">
            <v>Terminal Value Method</v>
          </cell>
          <cell r="G7" t="str">
            <v>Growth</v>
          </cell>
        </row>
        <row r="9">
          <cell r="A9" t="str">
            <v>x</v>
          </cell>
          <cell r="C9" t="str">
            <v>Projected Free Cash Flow Summary</v>
          </cell>
        </row>
        <row r="10">
          <cell r="C10" t="str">
            <v>($ in Millions)</v>
          </cell>
          <cell r="H10">
            <v>3</v>
          </cell>
          <cell r="J10" t="str">
            <v>For the Years Ended December 31,</v>
          </cell>
          <cell r="P10" t="str">
            <v>Terminal</v>
          </cell>
        </row>
        <row r="11">
          <cell r="H11">
            <v>2009</v>
          </cell>
          <cell r="J11">
            <v>2010</v>
          </cell>
          <cell r="K11">
            <v>2011</v>
          </cell>
          <cell r="L11">
            <v>2012</v>
          </cell>
          <cell r="M11">
            <v>2013</v>
          </cell>
          <cell r="N11">
            <v>2014</v>
          </cell>
          <cell r="P11" t="str">
            <v>Value</v>
          </cell>
          <cell r="R11" t="str">
            <v>2014 Normalized</v>
          </cell>
          <cell r="U11">
            <v>2009</v>
          </cell>
        </row>
        <row r="12">
          <cell r="C12" t="str">
            <v>Net Revenue</v>
          </cell>
          <cell r="H12">
            <v>5765.1500000000015</v>
          </cell>
          <cell r="J12">
            <v>23050.6</v>
          </cell>
          <cell r="K12">
            <v>23169.1</v>
          </cell>
          <cell r="L12">
            <v>24367.3</v>
          </cell>
          <cell r="M12">
            <v>26043.8</v>
          </cell>
          <cell r="N12">
            <v>27835.645247524346</v>
          </cell>
          <cell r="P12">
            <v>28392.358152474833</v>
          </cell>
          <cell r="R12">
            <v>27835.645247524346</v>
          </cell>
          <cell r="U12">
            <v>23060.6</v>
          </cell>
        </row>
        <row r="13">
          <cell r="C13" t="str">
            <v>% Growth</v>
          </cell>
          <cell r="H13" t="str">
            <v xml:space="preserve">NM </v>
          </cell>
          <cell r="J13">
            <v>-4.3364006140345079E-4</v>
          </cell>
          <cell r="K13">
            <v>5.1408640122165838E-3</v>
          </cell>
          <cell r="L13">
            <v>5.1715431328795747E-2</v>
          </cell>
          <cell r="M13">
            <v>6.880122130888533E-2</v>
          </cell>
          <cell r="N13">
            <v>6.880122130888533E-2</v>
          </cell>
          <cell r="P13">
            <v>2.0000000000000018E-2</v>
          </cell>
        </row>
        <row r="15">
          <cell r="C15" t="str">
            <v>EBITDA</v>
          </cell>
          <cell r="H15">
            <v>2000.8750000000027</v>
          </cell>
          <cell r="J15">
            <v>8000.2999999999984</v>
          </cell>
          <cell r="K15">
            <v>7904.2</v>
          </cell>
          <cell r="L15">
            <v>8455.1999999999989</v>
          </cell>
          <cell r="M15">
            <v>9442</v>
          </cell>
          <cell r="N15">
            <v>10091.621131598495</v>
          </cell>
          <cell r="P15">
            <v>10293.453554230464</v>
          </cell>
          <cell r="R15">
            <v>10091.621131598495</v>
          </cell>
        </row>
        <row r="16">
          <cell r="C16" t="str">
            <v>% Margin</v>
          </cell>
          <cell r="H16">
            <v>0.34706382314423773</v>
          </cell>
          <cell r="J16">
            <v>0.34707556419355673</v>
          </cell>
          <cell r="K16">
            <v>0.34115265590808447</v>
          </cell>
          <cell r="L16">
            <v>0.34698961312907051</v>
          </cell>
          <cell r="M16">
            <v>0.36254310046920957</v>
          </cell>
          <cell r="N16">
            <v>0.36254310046920957</v>
          </cell>
          <cell r="P16">
            <v>0.36254310046920951</v>
          </cell>
          <cell r="R16">
            <v>0.36254310046920957</v>
          </cell>
        </row>
        <row r="18">
          <cell r="C18" t="str">
            <v>EBIT (Excluding Synergies)</v>
          </cell>
          <cell r="H18">
            <v>1766.3500000000026</v>
          </cell>
          <cell r="J18">
            <v>7012.9999999999982</v>
          </cell>
          <cell r="K18">
            <v>6867.2</v>
          </cell>
          <cell r="L18">
            <v>7389.1999999999989</v>
          </cell>
          <cell r="M18">
            <v>8327.2000000000007</v>
          </cell>
          <cell r="N18">
            <v>8900.1215300833501</v>
          </cell>
          <cell r="P18">
            <v>9078.1239606850177</v>
          </cell>
          <cell r="R18">
            <v>8900.1215300833501</v>
          </cell>
        </row>
        <row r="19">
          <cell r="D19" t="str">
            <v>Less: Taxes 1</v>
          </cell>
          <cell r="H19">
            <v>706.5400000000011</v>
          </cell>
          <cell r="J19">
            <v>2805.1999999999994</v>
          </cell>
          <cell r="K19">
            <v>2746.88</v>
          </cell>
          <cell r="L19">
            <v>2955.68</v>
          </cell>
          <cell r="M19">
            <v>3330.8800000000006</v>
          </cell>
          <cell r="N19">
            <v>3560.0486120333403</v>
          </cell>
          <cell r="P19">
            <v>3631.2495842740072</v>
          </cell>
          <cell r="R19">
            <v>3560.0486120333403</v>
          </cell>
        </row>
        <row r="20">
          <cell r="D20" t="str">
            <v>Plus: Depreciation &amp; Amortization</v>
          </cell>
          <cell r="H20">
            <v>234.52499999999998</v>
          </cell>
          <cell r="J20">
            <v>987.3</v>
          </cell>
          <cell r="K20">
            <v>1037</v>
          </cell>
          <cell r="L20">
            <v>1066</v>
          </cell>
          <cell r="M20">
            <v>1114.8</v>
          </cell>
          <cell r="N20">
            <v>1191.4996015151453</v>
          </cell>
          <cell r="P20">
            <v>1191.4996015151453</v>
          </cell>
          <cell r="R20">
            <v>1191.4996015151453</v>
          </cell>
        </row>
        <row r="21">
          <cell r="D21" t="str">
            <v>Less: Capital Expenditures</v>
          </cell>
          <cell r="H21">
            <v>250</v>
          </cell>
          <cell r="J21">
            <v>1000</v>
          </cell>
          <cell r="K21">
            <v>1000</v>
          </cell>
          <cell r="L21">
            <v>1000</v>
          </cell>
          <cell r="M21">
            <v>1000</v>
          </cell>
          <cell r="N21">
            <v>1000</v>
          </cell>
          <cell r="P21">
            <v>1191.4996015151453</v>
          </cell>
          <cell r="R21">
            <v>1191.4996015151453</v>
          </cell>
        </row>
        <row r="22">
          <cell r="D22" t="str">
            <v>Less: Incremental Working Capital</v>
          </cell>
          <cell r="H22">
            <v>1.4027770022885306</v>
          </cell>
          <cell r="J22">
            <v>-21.833798594190739</v>
          </cell>
          <cell r="K22">
            <v>-11.362395224487955</v>
          </cell>
          <cell r="L22">
            <v>84.420435009898029</v>
          </cell>
          <cell r="M22">
            <v>98.234677583744997</v>
          </cell>
          <cell r="N22">
            <v>145.01657889756098</v>
          </cell>
          <cell r="P22">
            <v>147.9169104755122</v>
          </cell>
          <cell r="R22">
            <v>145.01657889756098</v>
          </cell>
        </row>
        <row r="23">
          <cell r="C23" t="str">
            <v>Unlevered Free Cash Flow</v>
          </cell>
          <cell r="H23">
            <v>1042.9322229977129</v>
          </cell>
          <cell r="J23">
            <v>4216.9337985941902</v>
          </cell>
          <cell r="K23">
            <v>4168.6823952244877</v>
          </cell>
          <cell r="L23">
            <v>4415.0995649901006</v>
          </cell>
          <cell r="M23">
            <v>5012.8853224162549</v>
          </cell>
          <cell r="N23">
            <v>5386.5559406675939</v>
          </cell>
          <cell r="P23">
            <v>5298.9574659354985</v>
          </cell>
          <cell r="R23">
            <v>5195.0563391524483</v>
          </cell>
        </row>
        <row r="25">
          <cell r="A25" t="str">
            <v>x</v>
          </cell>
          <cell r="C25" t="str">
            <v>PV of Cash Flows @ 7.8% Discount Rate</v>
          </cell>
          <cell r="H25">
            <v>1023.5021046636699</v>
          </cell>
          <cell r="J25">
            <v>3838.4868229424333</v>
          </cell>
          <cell r="K25">
            <v>3519.5950316252997</v>
          </cell>
          <cell r="L25">
            <v>3457.522430922696</v>
          </cell>
          <cell r="M25">
            <v>3641.1862229192952</v>
          </cell>
          <cell r="N25">
            <v>3629.0830962885998</v>
          </cell>
          <cell r="P25">
            <v>61419.780910208639</v>
          </cell>
          <cell r="R25">
            <v>3500.0641137588304</v>
          </cell>
        </row>
        <row r="27">
          <cell r="C27" t="str">
            <v>PV of Future Cash Flows</v>
          </cell>
          <cell r="H27">
            <v>19109.375709361993</v>
          </cell>
        </row>
        <row r="28">
          <cell r="C28" t="str">
            <v>PV of Terminal Value (Perpetuity Growth of 2.0%)</v>
          </cell>
          <cell r="H28">
            <v>61419.780910208639</v>
          </cell>
        </row>
        <row r="29">
          <cell r="C29" t="str">
            <v>Standalone Enterprise Value</v>
          </cell>
          <cell r="H29">
            <v>80529.156619570625</v>
          </cell>
        </row>
        <row r="30">
          <cell r="C30" t="str">
            <v>Less Net Debt</v>
          </cell>
          <cell r="H30">
            <v>-3440.6000000000022</v>
          </cell>
        </row>
        <row r="31">
          <cell r="C31" t="str">
            <v>Implied Equity Value</v>
          </cell>
          <cell r="H31">
            <v>83969.756619570631</v>
          </cell>
        </row>
        <row r="32">
          <cell r="C32" t="str">
            <v>Implied Price Per Share</v>
          </cell>
          <cell r="H32">
            <v>62.946107977645973</v>
          </cell>
        </row>
        <row r="34">
          <cell r="C34" t="str">
            <v>Implied EV / LTM 9/30/09 EBITDA</v>
          </cell>
          <cell r="H34">
            <v>8.0526740817346116</v>
          </cell>
        </row>
        <row r="36">
          <cell r="D36" t="str">
            <v>Pre-Tax Synergies (Perpetuity Growth of 2.0%)</v>
          </cell>
          <cell r="H36">
            <v>250</v>
          </cell>
          <cell r="J36">
            <v>2000</v>
          </cell>
          <cell r="K36">
            <v>3000</v>
          </cell>
          <cell r="L36">
            <v>4000</v>
          </cell>
          <cell r="M36">
            <v>4000</v>
          </cell>
          <cell r="N36">
            <v>4000</v>
          </cell>
          <cell r="P36">
            <v>4080</v>
          </cell>
        </row>
        <row r="37">
          <cell r="D37" t="str">
            <v>Tax-Affected Synergies @ 40.0% Tax Rate</v>
          </cell>
          <cell r="H37">
            <v>150</v>
          </cell>
          <cell r="J37">
            <v>1200</v>
          </cell>
          <cell r="K37">
            <v>1800</v>
          </cell>
          <cell r="L37">
            <v>2400</v>
          </cell>
          <cell r="M37">
            <v>2400</v>
          </cell>
          <cell r="N37">
            <v>2400</v>
          </cell>
          <cell r="P37">
            <v>2448</v>
          </cell>
        </row>
        <row r="39">
          <cell r="A39" t="str">
            <v>x</v>
          </cell>
          <cell r="C39" t="str">
            <v>PV of Synergies @ 7.8% Discount Rate</v>
          </cell>
          <cell r="H39">
            <v>147.20545814403047</v>
          </cell>
          <cell r="J39">
            <v>1092.3064974523659</v>
          </cell>
          <cell r="K39">
            <v>1519.7298465776687</v>
          </cell>
          <cell r="L39">
            <v>1879.4715072825488</v>
          </cell>
          <cell r="M39">
            <v>1743.2768501462763</v>
          </cell>
          <cell r="N39">
            <v>1616.9514485749819</v>
          </cell>
          <cell r="P39">
            <v>28374.567003935441</v>
          </cell>
        </row>
        <row r="41">
          <cell r="C41" t="str">
            <v>Standalone Enterprise Value</v>
          </cell>
          <cell r="H41">
            <v>80529.156619570625</v>
          </cell>
        </row>
        <row r="42">
          <cell r="C42" t="str">
            <v>PV of Synergies</v>
          </cell>
          <cell r="H42">
            <v>36373.508612113314</v>
          </cell>
        </row>
        <row r="43">
          <cell r="C43" t="str">
            <v>Enterprise Value w/ Synergies</v>
          </cell>
          <cell r="H43">
            <v>116902.66523168393</v>
          </cell>
        </row>
        <row r="44">
          <cell r="C44" t="str">
            <v>Less Net Debt</v>
          </cell>
          <cell r="H44">
            <v>-3440.6000000000022</v>
          </cell>
        </row>
        <row r="45">
          <cell r="C45" t="str">
            <v>Implied Equity Value</v>
          </cell>
          <cell r="H45">
            <v>120343.26523168394</v>
          </cell>
        </row>
        <row r="46">
          <cell r="C46" t="str">
            <v>Implied Price Per Share</v>
          </cell>
          <cell r="H46">
            <v>90.212720300901125</v>
          </cell>
        </row>
        <row r="48">
          <cell r="C48" t="str">
            <v>Implied EV / LTM 9/30/09 EBITDA</v>
          </cell>
          <cell r="H48">
            <v>11.689915825693623</v>
          </cell>
        </row>
        <row r="50">
          <cell r="C50" t="str">
            <v>Source: Company projections and Wachovia estimates</v>
          </cell>
        </row>
        <row r="51">
          <cell r="C51" t="str">
            <v>Note: Cash flows are discounted back to September 30, 2009</v>
          </cell>
        </row>
        <row r="52">
          <cell r="C52">
            <v>1</v>
          </cell>
          <cell r="D52" t="str">
            <v>Based on an effective tax rate of 40.0%</v>
          </cell>
        </row>
        <row r="53">
          <cell r="H53">
            <v>1190.1376811417433</v>
          </cell>
          <cell r="I53">
            <v>0</v>
          </cell>
          <cell r="J53">
            <v>5416.9337985941902</v>
          </cell>
          <cell r="K53">
            <v>5968.6823952244877</v>
          </cell>
          <cell r="L53">
            <v>6815.0995649901006</v>
          </cell>
          <cell r="M53">
            <v>7412.8853224162549</v>
          </cell>
          <cell r="N53">
            <v>7786.5559406675939</v>
          </cell>
          <cell r="O53">
            <v>0</v>
          </cell>
        </row>
        <row r="55">
          <cell r="A55" t="str">
            <v>x</v>
          </cell>
          <cell r="E55" t="str">
            <v>Discount Period:</v>
          </cell>
          <cell r="H55">
            <v>0.25</v>
          </cell>
          <cell r="J55">
            <v>1.25</v>
          </cell>
          <cell r="K55">
            <v>2.25</v>
          </cell>
          <cell r="L55">
            <v>3.25</v>
          </cell>
          <cell r="M55">
            <v>4.25</v>
          </cell>
          <cell r="N55">
            <v>5.25</v>
          </cell>
          <cell r="P55">
            <v>5.25</v>
          </cell>
        </row>
        <row r="56">
          <cell r="R56" t="str">
            <v>Stub Period</v>
          </cell>
          <cell r="S56" t="str">
            <v>+1 Disc. Per.</v>
          </cell>
        </row>
        <row r="57">
          <cell r="E57" t="str">
            <v>DCF Assumptions:</v>
          </cell>
          <cell r="R57">
            <v>0</v>
          </cell>
          <cell r="S57">
            <v>0.5</v>
          </cell>
        </row>
        <row r="58">
          <cell r="E58" t="str">
            <v>Terminal Mult.</v>
          </cell>
          <cell r="G58">
            <v>6</v>
          </cell>
          <cell r="R58">
            <v>3</v>
          </cell>
          <cell r="S58">
            <v>0.75</v>
          </cell>
        </row>
        <row r="59">
          <cell r="E59" t="str">
            <v>LT Growth Rate</v>
          </cell>
          <cell r="G59">
            <v>0.02</v>
          </cell>
          <cell r="R59">
            <v>6</v>
          </cell>
          <cell r="S59">
            <v>1</v>
          </cell>
        </row>
        <row r="60">
          <cell r="E60" t="str">
            <v>Tax Rate</v>
          </cell>
          <cell r="G60">
            <v>0.4</v>
          </cell>
          <cell r="R60">
            <v>9</v>
          </cell>
          <cell r="S60">
            <v>1.25</v>
          </cell>
        </row>
        <row r="61">
          <cell r="E61" t="str">
            <v>WACC</v>
          </cell>
          <cell r="G61">
            <v>7.8125661523495024E-2</v>
          </cell>
        </row>
        <row r="62">
          <cell r="E62" t="str">
            <v>FD Shares Outstanding - Trading</v>
          </cell>
          <cell r="G62">
            <v>1333.9944170875629</v>
          </cell>
        </row>
        <row r="63">
          <cell r="E63" t="str">
            <v>Net Debt</v>
          </cell>
          <cell r="G63">
            <v>-3440.6000000000022</v>
          </cell>
        </row>
        <row r="64">
          <cell r="E64" t="str">
            <v>Synergies - 2009 (3 Months)</v>
          </cell>
          <cell r="G64">
            <v>250</v>
          </cell>
        </row>
        <row r="65">
          <cell r="E65" t="str">
            <v>Synergies - 2010</v>
          </cell>
          <cell r="G65">
            <v>2000</v>
          </cell>
        </row>
        <row r="66">
          <cell r="E66" t="str">
            <v>Synergies - 2011</v>
          </cell>
          <cell r="G66">
            <v>3000</v>
          </cell>
        </row>
        <row r="67">
          <cell r="E67" t="str">
            <v>Synergies - 2012</v>
          </cell>
          <cell r="G67">
            <v>4000</v>
          </cell>
        </row>
        <row r="68">
          <cell r="E68" t="str">
            <v>Synergies - 2013</v>
          </cell>
          <cell r="G68">
            <v>4000</v>
          </cell>
        </row>
        <row r="69">
          <cell r="E69" t="str">
            <v>Synergies - 2014</v>
          </cell>
          <cell r="G69">
            <v>4000</v>
          </cell>
        </row>
        <row r="72">
          <cell r="A72" t="str">
            <v>x</v>
          </cell>
          <cell r="E72" t="str">
            <v>Select EBITDA Metric:</v>
          </cell>
          <cell r="F72" t="str">
            <v>(E or P)</v>
          </cell>
          <cell r="J72" t="str">
            <v>LTM 9/30/09 EBITDA</v>
          </cell>
        </row>
        <row r="74">
          <cell r="E74">
            <v>40086</v>
          </cell>
          <cell r="H74" t="str">
            <v>LTM 9/30/09 EBITDA</v>
          </cell>
          <cell r="J74">
            <v>7976.5999999999949</v>
          </cell>
          <cell r="K74" t="str">
            <v>Including synergies</v>
          </cell>
        </row>
        <row r="75">
          <cell r="E75">
            <v>2008</v>
          </cell>
          <cell r="H75" t="str">
            <v>2008 EBITDA</v>
          </cell>
          <cell r="J75">
            <v>7895.9</v>
          </cell>
          <cell r="K75" t="str">
            <v>Including synergies</v>
          </cell>
        </row>
        <row r="76">
          <cell r="E76">
            <v>2009</v>
          </cell>
          <cell r="F76" t="str">
            <v>E</v>
          </cell>
          <cell r="H76" t="str">
            <v>2009E EBITDA</v>
          </cell>
          <cell r="J76">
            <v>8253.5</v>
          </cell>
          <cell r="K76" t="str">
            <v>Including synergies</v>
          </cell>
        </row>
        <row r="77">
          <cell r="E77">
            <v>2010</v>
          </cell>
          <cell r="F77" t="str">
            <v>P</v>
          </cell>
          <cell r="H77" t="str">
            <v>2010P EBITDA</v>
          </cell>
          <cell r="J77">
            <v>10000.299999999999</v>
          </cell>
          <cell r="K77" t="str">
            <v>Including synergies</v>
          </cell>
        </row>
        <row r="78">
          <cell r="E78" t="str">
            <v>Active</v>
          </cell>
          <cell r="H78" t="str">
            <v>LTM 9/30/09 EBITDA</v>
          </cell>
          <cell r="J78">
            <v>10000.299999999999</v>
          </cell>
        </row>
        <row r="79">
          <cell r="A79" t="str">
            <v>x</v>
          </cell>
          <cell r="T79" t="str">
            <v>Discounted Cash Flow Sensitivity Analysis - Wyeth</v>
          </cell>
        </row>
        <row r="81">
          <cell r="V81" t="str">
            <v>Enterprise Value</v>
          </cell>
          <cell r="AD81" t="str">
            <v>Enterprise Value</v>
          </cell>
        </row>
        <row r="82">
          <cell r="V82" t="str">
            <v>Free Cash Flow Growth After 2014</v>
          </cell>
          <cell r="AD82" t="str">
            <v>Multiple of 2014 EBITDA</v>
          </cell>
        </row>
        <row r="83">
          <cell r="U83">
            <v>80529.156619570625</v>
          </cell>
          <cell r="V83">
            <v>1.4999999999999999E-2</v>
          </cell>
          <cell r="W83">
            <v>0.02</v>
          </cell>
          <cell r="X83">
            <v>2.5000000000000001E-2</v>
          </cell>
          <cell r="Y83">
            <v>3.0000000000000002E-2</v>
          </cell>
          <cell r="Z83">
            <v>3.5000000000000003E-2</v>
          </cell>
          <cell r="AC83">
            <v>80529.156619570625</v>
          </cell>
          <cell r="AD83">
            <v>6</v>
          </cell>
          <cell r="AE83">
            <v>6.5</v>
          </cell>
          <cell r="AF83">
            <v>7</v>
          </cell>
          <cell r="AG83">
            <v>7.5</v>
          </cell>
          <cell r="AH83">
            <v>8</v>
          </cell>
          <cell r="AJ83" t="str">
            <v>Perpetuity Assumptions</v>
          </cell>
        </row>
        <row r="84">
          <cell r="T84" t="str">
            <v>WACC</v>
          </cell>
          <cell r="U84">
            <v>0.08</v>
          </cell>
          <cell r="AB84" t="str">
            <v>WACC</v>
          </cell>
          <cell r="AC84">
            <v>0.08</v>
          </cell>
          <cell r="AL84" t="str">
            <v>%/x</v>
          </cell>
          <cell r="AM84" t="str">
            <v>Step</v>
          </cell>
        </row>
        <row r="85">
          <cell r="U85">
            <v>0.09</v>
          </cell>
          <cell r="AC85">
            <v>0.09</v>
          </cell>
          <cell r="AJ85" t="str">
            <v>Growth Rate</v>
          </cell>
          <cell r="AL85">
            <v>1.4999999999999999E-2</v>
          </cell>
          <cell r="AM85">
            <v>5.0000000000000001E-3</v>
          </cell>
        </row>
        <row r="86">
          <cell r="U86">
            <v>9.9999999999999992E-2</v>
          </cell>
          <cell r="AC86">
            <v>9.9999999999999992E-2</v>
          </cell>
          <cell r="AJ86" t="str">
            <v>WACC Start</v>
          </cell>
          <cell r="AL86">
            <v>0.08</v>
          </cell>
          <cell r="AM86">
            <v>0.01</v>
          </cell>
        </row>
        <row r="87">
          <cell r="G87" t="str">
            <v>At Closing</v>
          </cell>
          <cell r="H87">
            <v>2009</v>
          </cell>
          <cell r="J87" t="str">
            <v>Projected</v>
          </cell>
          <cell r="U87">
            <v>0.10999999999999999</v>
          </cell>
          <cell r="AC87">
            <v>0.10999999999999999</v>
          </cell>
        </row>
        <row r="88">
          <cell r="C88" t="str">
            <v>FYE December 31,</v>
          </cell>
          <cell r="F88">
            <v>2008</v>
          </cell>
          <cell r="G88">
            <v>40086</v>
          </cell>
          <cell r="H88">
            <v>3</v>
          </cell>
          <cell r="J88">
            <v>2010</v>
          </cell>
          <cell r="K88">
            <v>2011</v>
          </cell>
          <cell r="L88">
            <v>2012</v>
          </cell>
          <cell r="M88">
            <v>2013</v>
          </cell>
          <cell r="N88">
            <v>2014</v>
          </cell>
          <cell r="U88">
            <v>0.11999999999999998</v>
          </cell>
          <cell r="AC88">
            <v>0.11999999999999998</v>
          </cell>
        </row>
        <row r="89">
          <cell r="AJ89" t="str">
            <v>Multiple Assumptions</v>
          </cell>
        </row>
        <row r="90">
          <cell r="C90" t="str">
            <v>Accounts Receivable</v>
          </cell>
          <cell r="F90">
            <v>3450.5</v>
          </cell>
          <cell r="G90">
            <v>3450.5</v>
          </cell>
          <cell r="H90">
            <v>3459.0010313457383</v>
          </cell>
          <cell r="J90">
            <v>3457.5010699261111</v>
          </cell>
          <cell r="K90">
            <v>3475.275612748695</v>
          </cell>
          <cell r="L90">
            <v>3655.0009900484383</v>
          </cell>
          <cell r="M90">
            <v>3906.4695220489562</v>
          </cell>
          <cell r="N90">
            <v>4175.2393961718608</v>
          </cell>
          <cell r="AL90" t="str">
            <v>%/x</v>
          </cell>
          <cell r="AM90" t="str">
            <v>Step</v>
          </cell>
        </row>
        <row r="91">
          <cell r="C91" t="str">
            <v>Inventory</v>
          </cell>
          <cell r="F91">
            <v>2560.6</v>
          </cell>
          <cell r="G91">
            <v>2560.6</v>
          </cell>
          <cell r="H91">
            <v>2561.7254272945011</v>
          </cell>
          <cell r="J91">
            <v>2528.797194992469</v>
          </cell>
          <cell r="K91">
            <v>2509.4752522284502</v>
          </cell>
          <cell r="L91">
            <v>2616.3023284525543</v>
          </cell>
          <cell r="M91">
            <v>2735.6229121706706</v>
          </cell>
          <cell r="N91">
            <v>2923.837109568582</v>
          </cell>
          <cell r="V91" t="str">
            <v>Equity Value</v>
          </cell>
          <cell r="AD91" t="str">
            <v>Equity Value</v>
          </cell>
          <cell r="AJ91" t="str">
            <v>Multiple</v>
          </cell>
          <cell r="AL91">
            <v>6</v>
          </cell>
          <cell r="AM91">
            <v>0.5</v>
          </cell>
        </row>
        <row r="92">
          <cell r="C92" t="str">
            <v>Prepaid Expenses and Other</v>
          </cell>
          <cell r="F92">
            <v>1959.8</v>
          </cell>
          <cell r="G92">
            <v>1959.8</v>
          </cell>
          <cell r="H92">
            <v>1964.6283788527396</v>
          </cell>
          <cell r="J92">
            <v>1963.776437281899</v>
          </cell>
          <cell r="K92">
            <v>1973.8719448963604</v>
          </cell>
          <cell r="L92">
            <v>2075.9515839144847</v>
          </cell>
          <cell r="M92">
            <v>2218.7795882659161</v>
          </cell>
          <cell r="N92">
            <v>2371.4343337538367</v>
          </cell>
          <cell r="V92" t="str">
            <v>Free Cash Flow Growth After 2014</v>
          </cell>
          <cell r="AD92" t="str">
            <v>Multiple of 2014 EBITDA</v>
          </cell>
          <cell r="AJ92" t="str">
            <v>WACC Start</v>
          </cell>
          <cell r="AL92">
            <v>0.08</v>
          </cell>
          <cell r="AM92">
            <v>0.01</v>
          </cell>
        </row>
        <row r="93">
          <cell r="C93" t="str">
            <v>Deferred Income Taxes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U93">
            <v>80529.156619570625</v>
          </cell>
          <cell r="V93">
            <v>1.4999999999999999E-2</v>
          </cell>
          <cell r="W93">
            <v>0.02</v>
          </cell>
          <cell r="X93">
            <v>2.5000000000000001E-2</v>
          </cell>
          <cell r="Y93">
            <v>3.0000000000000002E-2</v>
          </cell>
          <cell r="Z93">
            <v>3.5000000000000003E-2</v>
          </cell>
          <cell r="AC93">
            <v>80529.156619570625</v>
          </cell>
          <cell r="AD93">
            <v>6</v>
          </cell>
          <cell r="AE93">
            <v>6.5</v>
          </cell>
          <cell r="AF93">
            <v>7</v>
          </cell>
          <cell r="AG93">
            <v>7.5</v>
          </cell>
          <cell r="AH93">
            <v>8</v>
          </cell>
        </row>
        <row r="94">
          <cell r="C94" t="str">
            <v>Total</v>
          </cell>
          <cell r="F94">
            <v>7970.9000000000005</v>
          </cell>
          <cell r="G94">
            <v>7970.9000000000005</v>
          </cell>
          <cell r="H94">
            <v>7985.3548374929796</v>
          </cell>
          <cell r="J94">
            <v>7950.0747022004789</v>
          </cell>
          <cell r="K94">
            <v>7958.6228098735055</v>
          </cell>
          <cell r="L94">
            <v>8347.2549024154778</v>
          </cell>
          <cell r="M94">
            <v>8860.8720224855424</v>
          </cell>
          <cell r="N94">
            <v>9470.5108394942799</v>
          </cell>
          <cell r="T94" t="str">
            <v>WACC</v>
          </cell>
          <cell r="U94">
            <v>0.08</v>
          </cell>
          <cell r="V94">
            <v>3440.6000000000022</v>
          </cell>
          <cell r="W94">
            <v>3440.6000000000022</v>
          </cell>
          <cell r="X94">
            <v>3440.6000000000022</v>
          </cell>
          <cell r="Y94">
            <v>3440.6000000000022</v>
          </cell>
          <cell r="Z94">
            <v>3440.6000000000022</v>
          </cell>
          <cell r="AB94" t="str">
            <v>WACC</v>
          </cell>
          <cell r="AC94">
            <v>0.08</v>
          </cell>
          <cell r="AD94">
            <v>3440.6000000000022</v>
          </cell>
          <cell r="AE94">
            <v>3440.6000000000022</v>
          </cell>
          <cell r="AF94">
            <v>3440.6000000000022</v>
          </cell>
          <cell r="AG94">
            <v>3440.6000000000022</v>
          </cell>
          <cell r="AH94">
            <v>3440.6000000000022</v>
          </cell>
        </row>
        <row r="95">
          <cell r="U95">
            <v>0.09</v>
          </cell>
          <cell r="V95">
            <v>3440.6000000000022</v>
          </cell>
          <cell r="W95">
            <v>3440.6000000000022</v>
          </cell>
          <cell r="X95">
            <v>3440.6000000000022</v>
          </cell>
          <cell r="Y95">
            <v>3440.6000000000022</v>
          </cell>
          <cell r="Z95">
            <v>3440.6000000000022</v>
          </cell>
          <cell r="AC95">
            <v>0.09</v>
          </cell>
          <cell r="AD95">
            <v>3440.6000000000022</v>
          </cell>
          <cell r="AE95">
            <v>3440.6000000000022</v>
          </cell>
          <cell r="AF95">
            <v>3440.6000000000022</v>
          </cell>
          <cell r="AG95">
            <v>3440.6000000000022</v>
          </cell>
          <cell r="AH95">
            <v>3440.6000000000022</v>
          </cell>
        </row>
        <row r="96">
          <cell r="C96" t="str">
            <v xml:space="preserve">Accounts Payable </v>
          </cell>
          <cell r="F96">
            <v>871.8</v>
          </cell>
          <cell r="G96">
            <v>871.8</v>
          </cell>
          <cell r="H96">
            <v>872.18317094249232</v>
          </cell>
          <cell r="J96">
            <v>860.97219190597286</v>
          </cell>
          <cell r="K96">
            <v>854.39370651127194</v>
          </cell>
          <cell r="L96">
            <v>890.76480900762976</v>
          </cell>
          <cell r="M96">
            <v>931.38953949480231</v>
          </cell>
          <cell r="N96">
            <v>995.47027732636491</v>
          </cell>
          <cell r="U96">
            <v>9.9999999999999992E-2</v>
          </cell>
          <cell r="V96">
            <v>3440.6000000000022</v>
          </cell>
          <cell r="W96">
            <v>3440.6000000000022</v>
          </cell>
          <cell r="X96">
            <v>3440.6000000000022</v>
          </cell>
          <cell r="Y96">
            <v>3440.6000000000022</v>
          </cell>
          <cell r="Z96">
            <v>3440.6000000000022</v>
          </cell>
          <cell r="AC96">
            <v>9.9999999999999992E-2</v>
          </cell>
          <cell r="AD96">
            <v>3440.6000000000022</v>
          </cell>
          <cell r="AE96">
            <v>3440.6000000000022</v>
          </cell>
          <cell r="AF96">
            <v>3440.6000000000022</v>
          </cell>
          <cell r="AG96">
            <v>3440.6000000000022</v>
          </cell>
          <cell r="AH96">
            <v>3440.6000000000022</v>
          </cell>
        </row>
        <row r="97">
          <cell r="C97" t="str">
            <v xml:space="preserve">Accrued Liabilities </v>
          </cell>
          <cell r="F97">
            <v>4356.5</v>
          </cell>
          <cell r="G97">
            <v>4356.5</v>
          </cell>
          <cell r="H97">
            <v>4367.2331526033067</v>
          </cell>
          <cell r="J97">
            <v>4365.3393453508488</v>
          </cell>
          <cell r="K97">
            <v>4387.7809612924757</v>
          </cell>
          <cell r="L97">
            <v>4614.6969462819943</v>
          </cell>
          <cell r="M97">
            <v>4932.1937321565783</v>
          </cell>
          <cell r="N97">
            <v>5271.53468466098</v>
          </cell>
          <cell r="U97">
            <v>0.10999999999999999</v>
          </cell>
          <cell r="V97">
            <v>3440.6000000000022</v>
          </cell>
          <cell r="W97">
            <v>3440.6000000000022</v>
          </cell>
          <cell r="X97">
            <v>3440.6000000000022</v>
          </cell>
          <cell r="Y97">
            <v>3440.6000000000022</v>
          </cell>
          <cell r="Z97">
            <v>3440.6000000000022</v>
          </cell>
          <cell r="AC97">
            <v>0.10999999999999999</v>
          </cell>
          <cell r="AD97">
            <v>3440.6000000000022</v>
          </cell>
          <cell r="AE97">
            <v>3440.6000000000022</v>
          </cell>
          <cell r="AF97">
            <v>3440.6000000000022</v>
          </cell>
          <cell r="AG97">
            <v>3440.6000000000022</v>
          </cell>
          <cell r="AH97">
            <v>3440.6000000000022</v>
          </cell>
        </row>
        <row r="98">
          <cell r="C98" t="str">
            <v>Taxes Payable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U98">
            <v>0.11999999999999998</v>
          </cell>
          <cell r="V98">
            <v>3440.6000000000022</v>
          </cell>
          <cell r="W98">
            <v>3440.6000000000022</v>
          </cell>
          <cell r="X98">
            <v>3440.6000000000022</v>
          </cell>
          <cell r="Y98">
            <v>3440.6000000000022</v>
          </cell>
          <cell r="Z98">
            <v>3440.6000000000022</v>
          </cell>
          <cell r="AC98">
            <v>0.11999999999999998</v>
          </cell>
          <cell r="AD98">
            <v>3440.6000000000022</v>
          </cell>
          <cell r="AE98">
            <v>3440.6000000000022</v>
          </cell>
          <cell r="AF98">
            <v>3440.6000000000022</v>
          </cell>
          <cell r="AG98">
            <v>3440.6000000000022</v>
          </cell>
          <cell r="AH98">
            <v>3440.6000000000022</v>
          </cell>
        </row>
        <row r="99">
          <cell r="C99" t="str">
            <v>Other Current Liabilities</v>
          </cell>
          <cell r="F99">
            <v>785.7</v>
          </cell>
          <cell r="G99">
            <v>785.7</v>
          </cell>
          <cell r="H99">
            <v>787.63573694489105</v>
          </cell>
          <cell r="J99">
            <v>787.29418653555865</v>
          </cell>
          <cell r="K99">
            <v>791.34155888614669</v>
          </cell>
          <cell r="L99">
            <v>832.2661289323454</v>
          </cell>
          <cell r="M99">
            <v>889.52705505690892</v>
          </cell>
          <cell r="N99">
            <v>950.72760283212028</v>
          </cell>
        </row>
        <row r="100">
          <cell r="C100" t="str">
            <v>Total</v>
          </cell>
          <cell r="F100">
            <v>6014</v>
          </cell>
          <cell r="G100">
            <v>6014</v>
          </cell>
          <cell r="H100">
            <v>6027.0520604906906</v>
          </cell>
          <cell r="J100">
            <v>6013.6057237923806</v>
          </cell>
          <cell r="K100">
            <v>6033.5162266898951</v>
          </cell>
          <cell r="L100">
            <v>6337.7278842219694</v>
          </cell>
          <cell r="M100">
            <v>6753.110326708289</v>
          </cell>
          <cell r="N100">
            <v>7217.7325648194656</v>
          </cell>
        </row>
        <row r="101">
          <cell r="V101" t="str">
            <v>Price Per Share</v>
          </cell>
          <cell r="AD101" t="str">
            <v>Price Per Share</v>
          </cell>
        </row>
        <row r="102">
          <cell r="C102" t="str">
            <v>Total Working Capital</v>
          </cell>
          <cell r="F102">
            <v>1956.9000000000005</v>
          </cell>
          <cell r="G102">
            <v>1956.9000000000005</v>
          </cell>
          <cell r="H102">
            <v>1958.3027770022891</v>
          </cell>
          <cell r="J102">
            <v>1936.4689784080983</v>
          </cell>
          <cell r="K102">
            <v>1925.1065831836104</v>
          </cell>
          <cell r="L102">
            <v>2009.5270181935084</v>
          </cell>
          <cell r="M102">
            <v>2107.7616957772534</v>
          </cell>
          <cell r="N102">
            <v>2252.7782746748144</v>
          </cell>
          <cell r="V102" t="str">
            <v>Free Cash Flow Growth After 2014</v>
          </cell>
          <cell r="AD102" t="str">
            <v>Multiple of 2014 EBITDA</v>
          </cell>
        </row>
        <row r="103">
          <cell r="C103" t="str">
            <v>Total Incremental Working Capital Needs</v>
          </cell>
          <cell r="G103">
            <v>0</v>
          </cell>
          <cell r="H103">
            <v>1.4027770022885306</v>
          </cell>
          <cell r="J103">
            <v>-21.833798594190739</v>
          </cell>
          <cell r="K103">
            <v>-11.362395224487955</v>
          </cell>
          <cell r="L103">
            <v>84.420435009898029</v>
          </cell>
          <cell r="M103">
            <v>98.234677583744997</v>
          </cell>
          <cell r="N103">
            <v>145.01657889756098</v>
          </cell>
          <cell r="U103">
            <v>62.946107977645973</v>
          </cell>
          <cell r="V103">
            <v>1.4999999999999999E-2</v>
          </cell>
          <cell r="W103">
            <v>0.02</v>
          </cell>
          <cell r="X103">
            <v>2.5000000000000001E-2</v>
          </cell>
          <cell r="Y103">
            <v>3.0000000000000002E-2</v>
          </cell>
          <cell r="Z103">
            <v>3.5000000000000003E-2</v>
          </cell>
          <cell r="AC103">
            <v>62.946107977645973</v>
          </cell>
          <cell r="AD103">
            <v>6</v>
          </cell>
          <cell r="AE103">
            <v>6.5</v>
          </cell>
          <cell r="AF103">
            <v>7</v>
          </cell>
          <cell r="AG103">
            <v>7.5</v>
          </cell>
          <cell r="AH103">
            <v>8</v>
          </cell>
        </row>
        <row r="104">
          <cell r="T104" t="str">
            <v>WACC</v>
          </cell>
          <cell r="U104">
            <v>0.08</v>
          </cell>
          <cell r="V104">
            <v>2.5791712138583578</v>
          </cell>
          <cell r="W104">
            <v>2.5791712138583578</v>
          </cell>
          <cell r="X104">
            <v>2.5791712138583578</v>
          </cell>
          <cell r="Y104">
            <v>2.5791712138583578</v>
          </cell>
          <cell r="Z104">
            <v>2.5791712138583578</v>
          </cell>
          <cell r="AB104" t="str">
            <v>WACC</v>
          </cell>
          <cell r="AC104">
            <v>0.08</v>
          </cell>
          <cell r="AD104">
            <v>2.5791712138583578</v>
          </cell>
          <cell r="AE104">
            <v>2.5791712138583578</v>
          </cell>
          <cell r="AF104">
            <v>2.5791712138583578</v>
          </cell>
          <cell r="AG104">
            <v>2.5791712138583578</v>
          </cell>
          <cell r="AH104">
            <v>2.5791712138583578</v>
          </cell>
        </row>
        <row r="105">
          <cell r="U105">
            <v>0.09</v>
          </cell>
          <cell r="V105">
            <v>2.5791712138583578</v>
          </cell>
          <cell r="W105">
            <v>2.5791712138583578</v>
          </cell>
          <cell r="X105">
            <v>2.5791712138583578</v>
          </cell>
          <cell r="Y105">
            <v>2.5791712138583578</v>
          </cell>
          <cell r="Z105">
            <v>2.5791712138583578</v>
          </cell>
          <cell r="AC105">
            <v>0.09</v>
          </cell>
          <cell r="AD105">
            <v>2.5791712138583578</v>
          </cell>
          <cell r="AE105">
            <v>2.5791712138583578</v>
          </cell>
          <cell r="AF105">
            <v>2.5791712138583578</v>
          </cell>
          <cell r="AG105">
            <v>2.5791712138583578</v>
          </cell>
          <cell r="AH105">
            <v>2.5791712138583578</v>
          </cell>
        </row>
        <row r="106">
          <cell r="U106">
            <v>9.9999999999999992E-2</v>
          </cell>
          <cell r="V106">
            <v>2.5791712138583578</v>
          </cell>
          <cell r="W106">
            <v>2.5791712138583578</v>
          </cell>
          <cell r="X106">
            <v>2.5791712138583578</v>
          </cell>
          <cell r="Y106">
            <v>2.5791712138583578</v>
          </cell>
          <cell r="Z106">
            <v>2.5791712138583578</v>
          </cell>
          <cell r="AC106">
            <v>9.9999999999999992E-2</v>
          </cell>
          <cell r="AD106">
            <v>2.5791712138583578</v>
          </cell>
          <cell r="AE106">
            <v>2.5791712138583578</v>
          </cell>
          <cell r="AF106">
            <v>2.5791712138583578</v>
          </cell>
          <cell r="AG106">
            <v>2.5791712138583578</v>
          </cell>
          <cell r="AH106">
            <v>2.5791712138583578</v>
          </cell>
        </row>
        <row r="107">
          <cell r="U107">
            <v>0.10999999999999999</v>
          </cell>
          <cell r="V107">
            <v>2.5791712138583578</v>
          </cell>
          <cell r="W107">
            <v>2.5791712138583578</v>
          </cell>
          <cell r="X107">
            <v>2.5791712138583578</v>
          </cell>
          <cell r="Y107">
            <v>2.5791712138583578</v>
          </cell>
          <cell r="Z107">
            <v>2.5791712138583578</v>
          </cell>
          <cell r="AC107">
            <v>0.10999999999999999</v>
          </cell>
          <cell r="AD107">
            <v>2.5791712138583578</v>
          </cell>
          <cell r="AE107">
            <v>2.5791712138583578</v>
          </cell>
          <cell r="AF107">
            <v>2.5791712138583578</v>
          </cell>
          <cell r="AG107">
            <v>2.5791712138583578</v>
          </cell>
          <cell r="AH107">
            <v>2.5791712138583578</v>
          </cell>
        </row>
        <row r="108">
          <cell r="U108">
            <v>0.11999999999999998</v>
          </cell>
          <cell r="V108">
            <v>2.5791712138583578</v>
          </cell>
          <cell r="W108">
            <v>2.5791712138583578</v>
          </cell>
          <cell r="X108">
            <v>2.5791712138583578</v>
          </cell>
          <cell r="Y108">
            <v>2.5791712138583578</v>
          </cell>
          <cell r="Z108">
            <v>2.5791712138583578</v>
          </cell>
          <cell r="AC108">
            <v>0.11999999999999998</v>
          </cell>
          <cell r="AD108">
            <v>2.5791712138583578</v>
          </cell>
          <cell r="AE108">
            <v>2.5791712138583578</v>
          </cell>
          <cell r="AF108">
            <v>2.5791712138583578</v>
          </cell>
          <cell r="AG108">
            <v>2.5791712138583578</v>
          </cell>
          <cell r="AH108">
            <v>2.5791712138583578</v>
          </cell>
        </row>
        <row r="112">
          <cell r="V112" t="str">
            <v>Implied Terminal Multiple</v>
          </cell>
          <cell r="AD112" t="str">
            <v>Implied Growth Rate of FCF</v>
          </cell>
        </row>
        <row r="113">
          <cell r="V113" t="str">
            <v>Free Cash Flow Growth After 2014</v>
          </cell>
          <cell r="AD113" t="str">
            <v>Multiple of 2014 EBITDA</v>
          </cell>
        </row>
        <row r="114">
          <cell r="V114">
            <v>1.4999999999999999E-2</v>
          </cell>
          <cell r="W114">
            <v>0.02</v>
          </cell>
          <cell r="X114">
            <v>2.5000000000000001E-2</v>
          </cell>
          <cell r="Y114">
            <v>3.0000000000000002E-2</v>
          </cell>
          <cell r="Z114">
            <v>3.5000000000000003E-2</v>
          </cell>
          <cell r="AD114">
            <v>6</v>
          </cell>
          <cell r="AE114">
            <v>6.5</v>
          </cell>
          <cell r="AF114">
            <v>7</v>
          </cell>
          <cell r="AG114">
            <v>7.5</v>
          </cell>
          <cell r="AH114">
            <v>8</v>
          </cell>
        </row>
        <row r="115">
          <cell r="T115" t="str">
            <v>WACC</v>
          </cell>
          <cell r="U115">
            <v>0.08</v>
          </cell>
          <cell r="V115">
            <v>8.0386294507677114</v>
          </cell>
          <cell r="W115">
            <v>8.7514143281756898</v>
          </cell>
          <cell r="X115">
            <v>9.5937964560214759</v>
          </cell>
          <cell r="Y115">
            <v>10.604655009436422</v>
          </cell>
          <cell r="Z115">
            <v>11.840148796943577</v>
          </cell>
          <cell r="AB115" t="str">
            <v>WACC</v>
          </cell>
          <cell r="AC115">
            <v>0.08</v>
          </cell>
          <cell r="AD115">
            <v>-5.340016032871828E-3</v>
          </cell>
          <cell r="AE115">
            <v>7.4284797646531175E-4</v>
          </cell>
          <cell r="AF115">
            <v>6.0162595918501595E-3</v>
          </cell>
          <cell r="AG115">
            <v>1.0631711083271721E-2</v>
          </cell>
          <cell r="AH115">
            <v>1.4705111391854535E-2</v>
          </cell>
        </row>
        <row r="116">
          <cell r="U116">
            <v>0.09</v>
          </cell>
          <cell r="V116">
            <v>6.9668121906653511</v>
          </cell>
          <cell r="W116">
            <v>7.5012122812934487</v>
          </cell>
          <cell r="X116">
            <v>8.1178277704797104</v>
          </cell>
          <cell r="Y116">
            <v>8.8372125078636863</v>
          </cell>
          <cell r="Z116">
            <v>9.6873944702265646</v>
          </cell>
          <cell r="AC116">
            <v>0.09</v>
          </cell>
          <cell r="AD116">
            <v>3.8697986334904652E-3</v>
          </cell>
          <cell r="AE116">
            <v>1.0008985457728877E-2</v>
          </cell>
          <cell r="AF116">
            <v>1.5331224958441367E-2</v>
          </cell>
          <cell r="AG116">
            <v>1.9989412111820527E-2</v>
          </cell>
          <cell r="AH116">
            <v>2.4100529089927259E-2</v>
          </cell>
        </row>
        <row r="117">
          <cell r="U117">
            <v>9.9999999999999992E-2</v>
          </cell>
          <cell r="V117">
            <v>6.1471872270576631</v>
          </cell>
          <cell r="W117">
            <v>6.5635607461317678</v>
          </cell>
          <cell r="X117">
            <v>7.0354507344157504</v>
          </cell>
          <cell r="Y117">
            <v>7.574753578168874</v>
          </cell>
          <cell r="Z117">
            <v>8.1970260901917094</v>
          </cell>
          <cell r="AC117">
            <v>9.9999999999999992E-2</v>
          </cell>
          <cell r="AD117">
            <v>1.3079613299852759E-2</v>
          </cell>
          <cell r="AE117">
            <v>1.9275122938992445E-2</v>
          </cell>
          <cell r="AF117">
            <v>2.4646190325032565E-2</v>
          </cell>
          <cell r="AG117">
            <v>2.9347113140369332E-2</v>
          </cell>
          <cell r="AH117">
            <v>3.3495946787999976E-2</v>
          </cell>
        </row>
        <row r="118">
          <cell r="U118">
            <v>0.10999999999999999</v>
          </cell>
          <cell r="V118">
            <v>5.5001148873673831</v>
          </cell>
          <cell r="W118">
            <v>5.8342762187837938</v>
          </cell>
          <cell r="X118">
            <v>6.2077506480138966</v>
          </cell>
          <cell r="Y118">
            <v>6.6279093808977647</v>
          </cell>
          <cell r="Z118">
            <v>7.1040892781661471</v>
          </cell>
          <cell r="AC118">
            <v>0.10999999999999999</v>
          </cell>
          <cell r="AD118">
            <v>2.2289427966215067E-2</v>
          </cell>
          <cell r="AE118">
            <v>2.8541260420255999E-2</v>
          </cell>
          <cell r="AF118">
            <v>3.3961155691623758E-2</v>
          </cell>
          <cell r="AG118">
            <v>3.8704814168918147E-2</v>
          </cell>
          <cell r="AH118">
            <v>4.2891364486072697E-2</v>
          </cell>
        </row>
        <row r="119">
          <cell r="A119" t="str">
            <v>x</v>
          </cell>
          <cell r="U119">
            <v>0.11999999999999998</v>
          </cell>
          <cell r="V119">
            <v>4.9762944219038223</v>
          </cell>
          <cell r="W119">
            <v>5.2508485969054144</v>
          </cell>
          <cell r="X119">
            <v>5.5543032113808559</v>
          </cell>
          <cell r="Y119">
            <v>5.8914750052424578</v>
          </cell>
          <cell r="Z119">
            <v>6.2683140689701302</v>
          </cell>
          <cell r="AC119">
            <v>0.11999999999999998</v>
          </cell>
          <cell r="AD119">
            <v>3.1499242632577362E-2</v>
          </cell>
          <cell r="AE119">
            <v>3.7807397901519567E-2</v>
          </cell>
          <cell r="AF119">
            <v>4.3276121058214968E-2</v>
          </cell>
          <cell r="AG119">
            <v>4.806251519746696E-2</v>
          </cell>
          <cell r="AH119">
            <v>5.2286782184145411E-2</v>
          </cell>
        </row>
        <row r="128">
          <cell r="A128" t="str">
            <v>x</v>
          </cell>
        </row>
      </sheetData>
      <sheetData sheetId="13" refreshError="1"/>
      <sheetData sheetId="14" refreshError="1">
        <row r="2">
          <cell r="A2" t="str">
            <v>x</v>
          </cell>
          <cell r="C2" t="str">
            <v>Inputs</v>
          </cell>
          <cell r="I2" t="str">
            <v>EPS Metrics</v>
          </cell>
        </row>
        <row r="4">
          <cell r="C4" t="str">
            <v>Discount Period to</v>
          </cell>
          <cell r="E4">
            <v>40086</v>
          </cell>
          <cell r="I4" t="str">
            <v>Consensus</v>
          </cell>
          <cell r="J4">
            <v>3.5</v>
          </cell>
        </row>
        <row r="5">
          <cell r="C5" t="str">
            <v>P/E Multiple Range</v>
          </cell>
          <cell r="I5">
            <v>2009</v>
          </cell>
          <cell r="J5">
            <v>3.7379984951091032</v>
          </cell>
        </row>
        <row r="6">
          <cell r="D6" t="str">
            <v>Start</v>
          </cell>
          <cell r="E6">
            <v>12</v>
          </cell>
          <cell r="I6">
            <v>2010</v>
          </cell>
          <cell r="J6">
            <v>3.815996938384997</v>
          </cell>
        </row>
        <row r="7">
          <cell r="D7" t="str">
            <v>Step</v>
          </cell>
          <cell r="E7">
            <v>2</v>
          </cell>
          <cell r="I7">
            <v>2011</v>
          </cell>
          <cell r="J7">
            <v>3.791180086047941</v>
          </cell>
        </row>
        <row r="8">
          <cell r="C8" t="str">
            <v>LT Growth Rate</v>
          </cell>
          <cell r="E8">
            <v>0.15</v>
          </cell>
          <cell r="I8">
            <v>2012</v>
          </cell>
          <cell r="J8">
            <v>4.146711635750421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2</v>
          </cell>
          <cell r="I11" t="str">
            <v>EBITDA Metrics</v>
          </cell>
          <cell r="L11" t="str">
            <v xml:space="preserve"> &lt;- Linked to "EBITDA"; not "Operating EBITDA"</v>
          </cell>
        </row>
        <row r="12">
          <cell r="I12" t="str">
            <v>Current LTM</v>
          </cell>
          <cell r="J12">
            <v>7976.5999999999949</v>
          </cell>
        </row>
        <row r="13">
          <cell r="C13" t="str">
            <v>Use Current Debt (No =  Each Yr. Status Quo Debt)?</v>
          </cell>
          <cell r="F13" t="str">
            <v>Y</v>
          </cell>
          <cell r="I13">
            <v>2009</v>
          </cell>
          <cell r="J13">
            <v>8003.4999999999991</v>
          </cell>
        </row>
        <row r="14">
          <cell r="I14">
            <v>2010</v>
          </cell>
          <cell r="J14">
            <v>8000.2999999999984</v>
          </cell>
        </row>
        <row r="15">
          <cell r="C15" t="str">
            <v>Link below to model Status Quo Net Debt</v>
          </cell>
          <cell r="I15">
            <v>2011</v>
          </cell>
          <cell r="J15">
            <v>7904.2</v>
          </cell>
        </row>
        <row r="16">
          <cell r="D16">
            <v>2009</v>
          </cell>
          <cell r="I16">
            <v>2012</v>
          </cell>
          <cell r="J16">
            <v>8455.1999999999989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</row>
        <row r="21">
          <cell r="C21" t="str">
            <v>Cost of Equity</v>
          </cell>
          <cell r="E21">
            <v>8.6026806624843813E-2</v>
          </cell>
        </row>
        <row r="22">
          <cell r="C22" t="str">
            <v>Offer Price</v>
          </cell>
          <cell r="E22">
            <v>50.188249999999996</v>
          </cell>
        </row>
        <row r="23">
          <cell r="C23" t="str">
            <v>Shares Outstanding</v>
          </cell>
          <cell r="E23">
            <v>1333.9944170875629</v>
          </cell>
        </row>
        <row r="24">
          <cell r="C24" t="str">
            <v>Current Net Debt</v>
          </cell>
          <cell r="E24">
            <v>-3440.6000000000022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S29" t="str">
            <v xml:space="preserve"> </v>
          </cell>
          <cell r="W29" t="str">
            <v xml:space="preserve"> </v>
          </cell>
        </row>
        <row r="30">
          <cell r="F30" t="str">
            <v>Current 1</v>
          </cell>
          <cell r="H30">
            <v>2009</v>
          </cell>
          <cell r="L30">
            <v>2010</v>
          </cell>
          <cell r="P30">
            <v>2011</v>
          </cell>
          <cell r="S30" t="str">
            <v xml:space="preserve"> </v>
          </cell>
          <cell r="T30">
            <v>2012</v>
          </cell>
        </row>
        <row r="32">
          <cell r="C32" t="str">
            <v>Forward P/E</v>
          </cell>
          <cell r="F32">
            <v>14.339499999999999</v>
          </cell>
          <cell r="H32">
            <v>12</v>
          </cell>
          <cell r="I32">
            <v>14</v>
          </cell>
          <cell r="J32">
            <v>16</v>
          </cell>
          <cell r="L32">
            <v>12</v>
          </cell>
          <cell r="M32">
            <v>14</v>
          </cell>
          <cell r="N32">
            <v>16</v>
          </cell>
          <cell r="P32">
            <v>12</v>
          </cell>
          <cell r="Q32">
            <v>14</v>
          </cell>
          <cell r="R32">
            <v>16</v>
          </cell>
          <cell r="T32">
            <v>12</v>
          </cell>
          <cell r="U32">
            <v>14</v>
          </cell>
          <cell r="V32">
            <v>16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I33">
            <v>0.15</v>
          </cell>
          <cell r="J33">
            <v>0.15</v>
          </cell>
          <cell r="L33">
            <v>0.15</v>
          </cell>
          <cell r="M33">
            <v>0.15</v>
          </cell>
          <cell r="N33">
            <v>0.15</v>
          </cell>
          <cell r="P33">
            <v>0.15</v>
          </cell>
          <cell r="Q33">
            <v>0.15</v>
          </cell>
          <cell r="R33">
            <v>0.15</v>
          </cell>
        </row>
        <row r="34">
          <cell r="C34" t="str">
            <v>Forward PEG</v>
          </cell>
          <cell r="F34">
            <v>0.95596666666666663</v>
          </cell>
          <cell r="H34">
            <v>0.8</v>
          </cell>
          <cell r="I34">
            <v>0.93333333333333346</v>
          </cell>
          <cell r="J34">
            <v>1.0666666666666667</v>
          </cell>
          <cell r="L34">
            <v>0.8</v>
          </cell>
          <cell r="M34">
            <v>0.93333333333333346</v>
          </cell>
          <cell r="N34">
            <v>1.0666666666666667</v>
          </cell>
          <cell r="P34">
            <v>0.8</v>
          </cell>
          <cell r="Q34">
            <v>0.93333333333333346</v>
          </cell>
          <cell r="R34">
            <v>1.0666666666666667</v>
          </cell>
        </row>
        <row r="36">
          <cell r="C36" t="str">
            <v>EPS</v>
          </cell>
          <cell r="F36">
            <v>3.5</v>
          </cell>
          <cell r="H36">
            <v>3.7379984951091032</v>
          </cell>
          <cell r="I36">
            <v>3.7379984951091032</v>
          </cell>
          <cell r="J36">
            <v>3.7379984951091032</v>
          </cell>
          <cell r="L36">
            <v>3.815996938384997</v>
          </cell>
          <cell r="M36">
            <v>3.815996938384997</v>
          </cell>
          <cell r="N36">
            <v>3.815996938384997</v>
          </cell>
          <cell r="P36">
            <v>3.791180086047941</v>
          </cell>
          <cell r="Q36">
            <v>3.791180086047941</v>
          </cell>
          <cell r="R36">
            <v>3.791180086047941</v>
          </cell>
          <cell r="T36">
            <v>4.146711635750421</v>
          </cell>
          <cell r="U36">
            <v>4.146711635750421</v>
          </cell>
          <cell r="V36">
            <v>4.146711635750421</v>
          </cell>
        </row>
        <row r="37">
          <cell r="C37" t="str">
            <v>Implied Fiscal Year-End Share Price 2</v>
          </cell>
          <cell r="F37">
            <v>50.188249999999996</v>
          </cell>
          <cell r="H37">
            <v>45.791963260619966</v>
          </cell>
          <cell r="I37">
            <v>53.423957137389955</v>
          </cell>
          <cell r="J37">
            <v>61.055951014159952</v>
          </cell>
          <cell r="L37">
            <v>45.494161032575292</v>
          </cell>
          <cell r="M37">
            <v>53.076521204671174</v>
          </cell>
          <cell r="N37">
            <v>60.658881376767056</v>
          </cell>
          <cell r="P37">
            <v>49.760539629005052</v>
          </cell>
          <cell r="Q37">
            <v>58.053962900505894</v>
          </cell>
          <cell r="R37">
            <v>66.347386172006736</v>
          </cell>
        </row>
        <row r="38">
          <cell r="C38" t="str">
            <v>FD Shares Outstanding</v>
          </cell>
          <cell r="F38">
            <v>1333.9944170875629</v>
          </cell>
          <cell r="H38">
            <v>1333.9944170875629</v>
          </cell>
          <cell r="I38">
            <v>1333.9944170875629</v>
          </cell>
          <cell r="J38">
            <v>1333.9944170875629</v>
          </cell>
          <cell r="L38">
            <v>1333.9944170875629</v>
          </cell>
          <cell r="M38">
            <v>1333.9944170875629</v>
          </cell>
          <cell r="N38">
            <v>1333.9944170875629</v>
          </cell>
          <cell r="P38">
            <v>1333.9944170875629</v>
          </cell>
          <cell r="Q38">
            <v>1333.9944170875629</v>
          </cell>
          <cell r="R38">
            <v>1333.9944170875629</v>
          </cell>
        </row>
        <row r="39">
          <cell r="C39" t="str">
            <v>Net Debt</v>
          </cell>
          <cell r="F39">
            <v>-3440.6000000000022</v>
          </cell>
          <cell r="H39">
            <v>-3440.6000000000022</v>
          </cell>
          <cell r="I39">
            <v>-3440.6000000000022</v>
          </cell>
          <cell r="J39">
            <v>-3440.6000000000022</v>
          </cell>
          <cell r="L39">
            <v>-3440.6000000000022</v>
          </cell>
          <cell r="M39">
            <v>-3440.6000000000022</v>
          </cell>
          <cell r="N39">
            <v>-3440.6000000000022</v>
          </cell>
          <cell r="P39">
            <v>-3440.6000000000022</v>
          </cell>
          <cell r="Q39">
            <v>-3440.6000000000022</v>
          </cell>
          <cell r="R39">
            <v>-3440.6000000000022</v>
          </cell>
        </row>
        <row r="40">
          <cell r="C40" t="str">
            <v>Enterprise Value</v>
          </cell>
          <cell r="F40">
            <v>63510.24530339487</v>
          </cell>
          <cell r="H40">
            <v>57645.623337145822</v>
          </cell>
          <cell r="I40">
            <v>67826.660560003453</v>
          </cell>
          <cell r="J40">
            <v>78007.697782861098</v>
          </cell>
          <cell r="L40">
            <v>57248.356827537995</v>
          </cell>
          <cell r="M40">
            <v>67363.18296546099</v>
          </cell>
          <cell r="N40">
            <v>77478.009103383985</v>
          </cell>
          <cell r="P40">
            <v>62939.682056357153</v>
          </cell>
          <cell r="Q40">
            <v>74003.062399083356</v>
          </cell>
          <cell r="R40">
            <v>85066.442741809544</v>
          </cell>
        </row>
        <row r="41">
          <cell r="C41" t="str">
            <v>LTM EBITDA</v>
          </cell>
          <cell r="F41">
            <v>7976.5999999999949</v>
          </cell>
          <cell r="H41">
            <v>8003.4999999999991</v>
          </cell>
          <cell r="I41">
            <v>8003.4999999999991</v>
          </cell>
          <cell r="J41">
            <v>8003.4999999999991</v>
          </cell>
          <cell r="L41">
            <v>8000.2999999999984</v>
          </cell>
          <cell r="M41">
            <v>8000.2999999999984</v>
          </cell>
          <cell r="N41">
            <v>8000.2999999999984</v>
          </cell>
          <cell r="P41">
            <v>7904.2</v>
          </cell>
          <cell r="Q41">
            <v>7904.2</v>
          </cell>
          <cell r="R41">
            <v>7904.2</v>
          </cell>
        </row>
        <row r="42">
          <cell r="C42" t="str">
            <v>Implied EV / LTM EBITDA</v>
          </cell>
          <cell r="F42">
            <v>7.9620697168461385</v>
          </cell>
          <cell r="H42">
            <v>7.2025518007304088</v>
          </cell>
          <cell r="I42">
            <v>8.4746249215972345</v>
          </cell>
          <cell r="J42">
            <v>9.746698042464061</v>
          </cell>
          <cell r="L42">
            <v>7.1557762618324325</v>
          </cell>
          <cell r="M42">
            <v>8.420082117603215</v>
          </cell>
          <cell r="N42">
            <v>9.6843879733739993</v>
          </cell>
          <cell r="P42">
            <v>7.9628149662656753</v>
          </cell>
          <cell r="Q42">
            <v>9.3624987220823552</v>
          </cell>
          <cell r="R42">
            <v>10.762182477899033</v>
          </cell>
        </row>
        <row r="45">
          <cell r="C45" t="str">
            <v>Present Value of Future Share Price 3</v>
          </cell>
          <cell r="H45">
            <v>44.856886631848788</v>
          </cell>
          <cell r="I45">
            <v>52.333034403823582</v>
          </cell>
          <cell r="J45">
            <v>59.809182175798384</v>
          </cell>
          <cell r="L45">
            <v>41.035051146315553</v>
          </cell>
          <cell r="M45">
            <v>47.874226337368142</v>
          </cell>
          <cell r="N45">
            <v>54.713401528420732</v>
          </cell>
          <cell r="P45">
            <v>41.327949181040211</v>
          </cell>
          <cell r="Q45">
            <v>48.215940711213577</v>
          </cell>
          <cell r="R45">
            <v>55.103932241386943</v>
          </cell>
        </row>
        <row r="48">
          <cell r="C48" t="str">
            <v>Note: Share prices are discounted to 9/30/2009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8.6%</v>
          </cell>
        </row>
        <row r="54">
          <cell r="F54" t="str">
            <v>Discount Period</v>
          </cell>
          <cell r="H54">
            <v>0.25</v>
          </cell>
          <cell r="I54">
            <v>0.25</v>
          </cell>
          <cell r="J54">
            <v>0.25</v>
          </cell>
          <cell r="L54">
            <v>1.25</v>
          </cell>
          <cell r="M54">
            <v>1.25</v>
          </cell>
          <cell r="N54">
            <v>1.25</v>
          </cell>
          <cell r="P54">
            <v>2.25</v>
          </cell>
          <cell r="Q54">
            <v>2.25</v>
          </cell>
          <cell r="R54">
            <v>2.25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2">
          <cell r="H62" t="str">
            <v>Fiscal Year Ending December 31,</v>
          </cell>
        </row>
        <row r="63">
          <cell r="F63" t="str">
            <v>Current</v>
          </cell>
          <cell r="H63">
            <v>2009</v>
          </cell>
          <cell r="L63">
            <v>2010</v>
          </cell>
          <cell r="P63">
            <v>2011</v>
          </cell>
        </row>
        <row r="65">
          <cell r="C65" t="str">
            <v>EV / LTM EBITDA</v>
          </cell>
          <cell r="F65">
            <v>7.9620697168461385</v>
          </cell>
          <cell r="H65">
            <v>6</v>
          </cell>
          <cell r="I65">
            <v>8</v>
          </cell>
          <cell r="J65">
            <v>10</v>
          </cell>
          <cell r="L65">
            <v>6</v>
          </cell>
          <cell r="M65">
            <v>8</v>
          </cell>
          <cell r="N65">
            <v>10</v>
          </cell>
          <cell r="P65">
            <v>6</v>
          </cell>
          <cell r="Q65">
            <v>8</v>
          </cell>
          <cell r="R65">
            <v>10</v>
          </cell>
        </row>
        <row r="66">
          <cell r="C66" t="str">
            <v>LTM EBITDA</v>
          </cell>
          <cell r="F66">
            <v>7976.5999999999949</v>
          </cell>
          <cell r="H66">
            <v>8003.4999999999991</v>
          </cell>
          <cell r="I66">
            <v>8003.4999999999991</v>
          </cell>
          <cell r="J66">
            <v>8003.4999999999991</v>
          </cell>
          <cell r="L66">
            <v>8000.2999999999984</v>
          </cell>
          <cell r="M66">
            <v>8000.2999999999984</v>
          </cell>
          <cell r="N66">
            <v>8000.2999999999984</v>
          </cell>
          <cell r="P66">
            <v>7904.2</v>
          </cell>
          <cell r="Q66">
            <v>7904.2</v>
          </cell>
          <cell r="R66">
            <v>7904.2</v>
          </cell>
        </row>
        <row r="67">
          <cell r="C67" t="str">
            <v>Enterprise Value</v>
          </cell>
          <cell r="F67">
            <v>63510.24530339487</v>
          </cell>
          <cell r="H67">
            <v>48020.999999999993</v>
          </cell>
          <cell r="I67">
            <v>64027.999999999993</v>
          </cell>
          <cell r="J67">
            <v>80034.999999999985</v>
          </cell>
          <cell r="L67">
            <v>48001.799999999988</v>
          </cell>
          <cell r="M67">
            <v>64002.399999999987</v>
          </cell>
          <cell r="N67">
            <v>80002.999999999985</v>
          </cell>
          <cell r="P67">
            <v>47425.2</v>
          </cell>
          <cell r="Q67">
            <v>63233.599999999999</v>
          </cell>
          <cell r="R67">
            <v>79042</v>
          </cell>
        </row>
        <row r="68">
          <cell r="C68" t="str">
            <v>Net Debt</v>
          </cell>
          <cell r="F68">
            <v>-3440.6000000000022</v>
          </cell>
          <cell r="H68">
            <v>-3440.6000000000022</v>
          </cell>
          <cell r="I68">
            <v>-3440.6000000000022</v>
          </cell>
          <cell r="J68">
            <v>-3440.6000000000022</v>
          </cell>
          <cell r="L68">
            <v>-3440.6000000000022</v>
          </cell>
          <cell r="M68">
            <v>-3440.6000000000022</v>
          </cell>
          <cell r="N68">
            <v>-3440.6000000000022</v>
          </cell>
          <cell r="P68">
            <v>-3440.6000000000022</v>
          </cell>
          <cell r="Q68">
            <v>-3440.6000000000022</v>
          </cell>
          <cell r="R68">
            <v>-3440.6000000000022</v>
          </cell>
        </row>
        <row r="69">
          <cell r="C69" t="str">
            <v>Equity Value</v>
          </cell>
          <cell r="F69">
            <v>66950.845303394875</v>
          </cell>
          <cell r="H69">
            <v>51461.599999999991</v>
          </cell>
          <cell r="I69">
            <v>67468.599999999991</v>
          </cell>
          <cell r="J69">
            <v>83475.599999999991</v>
          </cell>
          <cell r="L69">
            <v>51442.399999999994</v>
          </cell>
          <cell r="M69">
            <v>67442.999999999985</v>
          </cell>
          <cell r="N69">
            <v>83443.599999999991</v>
          </cell>
          <cell r="P69">
            <v>50865.8</v>
          </cell>
          <cell r="Q69">
            <v>66674.2</v>
          </cell>
          <cell r="R69">
            <v>82482.600000000006</v>
          </cell>
        </row>
        <row r="70">
          <cell r="C70" t="str">
            <v>FD Shares Outstanding</v>
          </cell>
          <cell r="F70">
            <v>1333.9944170875629</v>
          </cell>
          <cell r="H70">
            <v>1333.9944170875629</v>
          </cell>
          <cell r="I70">
            <v>1333.9944170875629</v>
          </cell>
          <cell r="J70">
            <v>1333.9944170875629</v>
          </cell>
          <cell r="L70">
            <v>1333.9944170875629</v>
          </cell>
          <cell r="M70">
            <v>1333.9944170875629</v>
          </cell>
          <cell r="N70">
            <v>1333.9944170875629</v>
          </cell>
          <cell r="P70">
            <v>1333.9944170875629</v>
          </cell>
          <cell r="Q70">
            <v>1333.9944170875629</v>
          </cell>
          <cell r="R70">
            <v>1333.9944170875629</v>
          </cell>
        </row>
        <row r="72">
          <cell r="C72" t="str">
            <v>Implied Fiscal Year-End Share Price 1</v>
          </cell>
          <cell r="F72">
            <v>50.188249999999996</v>
          </cell>
          <cell r="H72">
            <v>38.577072992819033</v>
          </cell>
          <cell r="I72">
            <v>50.576373585805932</v>
          </cell>
          <cell r="J72">
            <v>62.575674178792823</v>
          </cell>
          <cell r="L72">
            <v>38.562680128985377</v>
          </cell>
          <cell r="M72">
            <v>50.557183100694381</v>
          </cell>
          <cell r="N72">
            <v>62.551686072403399</v>
          </cell>
          <cell r="P72">
            <v>38.130444436980873</v>
          </cell>
          <cell r="Q72">
            <v>49.980868844688374</v>
          </cell>
          <cell r="R72">
            <v>61.831293252395888</v>
          </cell>
        </row>
        <row r="74">
          <cell r="C74" t="str">
            <v>EPS</v>
          </cell>
          <cell r="F74">
            <v>3.5</v>
          </cell>
          <cell r="H74">
            <v>3.7379984951091032</v>
          </cell>
          <cell r="I74">
            <v>3.7379984951091032</v>
          </cell>
          <cell r="J74">
            <v>3.7379984951091032</v>
          </cell>
          <cell r="L74">
            <v>3.815996938384997</v>
          </cell>
          <cell r="M74">
            <v>3.815996938384997</v>
          </cell>
          <cell r="N74">
            <v>3.815996938384997</v>
          </cell>
          <cell r="P74">
            <v>3.791180086047941</v>
          </cell>
          <cell r="Q74">
            <v>3.791180086047941</v>
          </cell>
          <cell r="R74">
            <v>3.791180086047941</v>
          </cell>
        </row>
        <row r="75">
          <cell r="C75" t="str">
            <v>Implied Forward P/E</v>
          </cell>
          <cell r="F75">
            <v>14.339499999999999</v>
          </cell>
          <cell r="H75">
            <v>10.320248401194998</v>
          </cell>
          <cell r="I75">
            <v>13.530335459466183</v>
          </cell>
          <cell r="J75">
            <v>16.740422517737368</v>
          </cell>
          <cell r="L75">
            <v>10.105532250585568</v>
          </cell>
          <cell r="M75">
            <v>13.248748339429001</v>
          </cell>
          <cell r="N75">
            <v>16.391964428272438</v>
          </cell>
          <cell r="P75">
            <v>10.057671640897805</v>
          </cell>
          <cell r="Q75">
            <v>13.183459426953833</v>
          </cell>
          <cell r="R75">
            <v>16.309247213009865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I76">
            <v>0.15</v>
          </cell>
          <cell r="J76">
            <v>0.15</v>
          </cell>
          <cell r="L76">
            <v>0.15</v>
          </cell>
          <cell r="M76">
            <v>0.15</v>
          </cell>
          <cell r="N76">
            <v>0.15</v>
          </cell>
          <cell r="P76">
            <v>0.15</v>
          </cell>
          <cell r="Q76">
            <v>0.15</v>
          </cell>
          <cell r="R76">
            <v>0.15</v>
          </cell>
        </row>
        <row r="77">
          <cell r="C77" t="str">
            <v>Forward PEG</v>
          </cell>
          <cell r="F77">
            <v>0.95596666666666663</v>
          </cell>
          <cell r="H77">
            <v>0.68801656007966661</v>
          </cell>
          <cell r="I77">
            <v>0.90202236396441227</v>
          </cell>
          <cell r="J77">
            <v>1.1160281678491579</v>
          </cell>
          <cell r="L77">
            <v>0.67370215003903799</v>
          </cell>
          <cell r="M77">
            <v>0.88324988929526682</v>
          </cell>
          <cell r="N77">
            <v>1.0927976285514958</v>
          </cell>
          <cell r="P77">
            <v>0.67051144272652041</v>
          </cell>
          <cell r="Q77">
            <v>0.87889729513025561</v>
          </cell>
          <cell r="R77">
            <v>1.087283147533991</v>
          </cell>
        </row>
        <row r="80">
          <cell r="C80" t="str">
            <v>Present Value of Future Share Price 2</v>
          </cell>
          <cell r="H80">
            <v>37.789325169982042</v>
          </cell>
          <cell r="I80">
            <v>49.543598803058025</v>
          </cell>
          <cell r="J80">
            <v>61.297872436133993</v>
          </cell>
          <cell r="L80">
            <v>34.782959296663506</v>
          </cell>
          <cell r="M80">
            <v>45.601821140632566</v>
          </cell>
          <cell r="N80">
            <v>56.420682984601633</v>
          </cell>
          <cell r="P80">
            <v>31.668729513203864</v>
          </cell>
          <cell r="Q80">
            <v>41.510940657755448</v>
          </cell>
          <cell r="R80">
            <v>51.353151802307039</v>
          </cell>
        </row>
        <row r="83">
          <cell r="C83" t="str">
            <v>Note: Share prices are discounted to 9/30/2009</v>
          </cell>
        </row>
        <row r="84">
          <cell r="C84">
            <v>1</v>
          </cell>
          <cell r="D84" t="str">
            <v>Calculated as EV / LTM EBITDA Multiple X LTM EBITDA minus Net Debt, divided by Shares Outstanding</v>
          </cell>
        </row>
        <row r="85">
          <cell r="C85">
            <v>2</v>
          </cell>
          <cell r="D85" t="str">
            <v>Implied future share prices discounted using estimated cost of equity of 8.6%</v>
          </cell>
        </row>
        <row r="89">
          <cell r="F89" t="str">
            <v>Discount Period</v>
          </cell>
          <cell r="H89">
            <v>0.25</v>
          </cell>
          <cell r="I89">
            <v>0.25</v>
          </cell>
          <cell r="J89">
            <v>0.25</v>
          </cell>
          <cell r="L89">
            <v>1.25</v>
          </cell>
          <cell r="M89">
            <v>1.25</v>
          </cell>
          <cell r="N89">
            <v>1.25</v>
          </cell>
          <cell r="P89">
            <v>2.25</v>
          </cell>
          <cell r="Q89">
            <v>2.25</v>
          </cell>
          <cell r="R89">
            <v>2.25</v>
          </cell>
        </row>
        <row r="97">
          <cell r="A97" t="str">
            <v>x</v>
          </cell>
        </row>
      </sheetData>
      <sheetData sheetId="15" refreshError="1">
        <row r="2">
          <cell r="A2" t="str">
            <v>x</v>
          </cell>
          <cell r="B2" t="str">
            <v>Inputs &amp; Links</v>
          </cell>
        </row>
        <row r="4">
          <cell r="B4" t="str">
            <v>Current Price</v>
          </cell>
          <cell r="C4">
            <v>43.74</v>
          </cell>
          <cell r="E4">
            <v>40086</v>
          </cell>
          <cell r="F4" t="str">
            <v>LTM 9/30/09 EBITDA</v>
          </cell>
          <cell r="G4">
            <v>7976.5999999999949</v>
          </cell>
          <cell r="H4" t="str">
            <v>&lt;- Links to Sum P&amp;L "EBITDA" line</v>
          </cell>
        </row>
        <row r="5">
          <cell r="B5" t="str">
            <v>FD Offer Shares</v>
          </cell>
          <cell r="C5">
            <v>1339.5585051145338</v>
          </cell>
          <cell r="E5">
            <v>2008</v>
          </cell>
          <cell r="F5" t="str">
            <v>2008 EBITDA</v>
          </cell>
          <cell r="G5">
            <v>7895.9</v>
          </cell>
        </row>
        <row r="6">
          <cell r="B6" t="str">
            <v>Net Debt</v>
          </cell>
          <cell r="C6">
            <v>-3440.6000000000022</v>
          </cell>
          <cell r="E6">
            <v>2009</v>
          </cell>
          <cell r="F6" t="str">
            <v>2009E EBITDA</v>
          </cell>
          <cell r="G6">
            <v>8003.4999999999991</v>
          </cell>
        </row>
        <row r="7">
          <cell r="B7" t="str">
            <v>(at Close)</v>
          </cell>
          <cell r="E7">
            <v>2010</v>
          </cell>
          <cell r="F7" t="str">
            <v>2010P EBITDA</v>
          </cell>
          <cell r="G7">
            <v>8000.2999999999984</v>
          </cell>
        </row>
        <row r="9">
          <cell r="E9">
            <v>40086</v>
          </cell>
          <cell r="F9" t="str">
            <v>LTM 9/30/09 Revenue</v>
          </cell>
          <cell r="G9">
            <v>23003.924999999996</v>
          </cell>
          <cell r="H9" t="str">
            <v>&lt;- Links to Sum P&amp;L "Revenue" line</v>
          </cell>
        </row>
        <row r="10">
          <cell r="B10" t="str">
            <v>Metric #1:</v>
          </cell>
          <cell r="C10" t="str">
            <v>EBITDA</v>
          </cell>
          <cell r="E10">
            <v>2008</v>
          </cell>
          <cell r="F10" t="str">
            <v>2008 Revenue</v>
          </cell>
          <cell r="G10">
            <v>22833.9</v>
          </cell>
        </row>
        <row r="11">
          <cell r="B11" t="str">
            <v>Metric #2:</v>
          </cell>
          <cell r="C11" t="str">
            <v>Revenue</v>
          </cell>
          <cell r="E11">
            <v>2009</v>
          </cell>
          <cell r="F11" t="str">
            <v>2009E Revenue</v>
          </cell>
          <cell r="G11">
            <v>23060.6</v>
          </cell>
        </row>
        <row r="12">
          <cell r="E12">
            <v>2010</v>
          </cell>
          <cell r="F12" t="str">
            <v>2010P Revenue</v>
          </cell>
          <cell r="G12">
            <v>23050.6</v>
          </cell>
        </row>
        <row r="14">
          <cell r="E14">
            <v>2009</v>
          </cell>
          <cell r="F14" t="str">
            <v>2009E Forward EPS</v>
          </cell>
          <cell r="G14">
            <v>3.7379984951091032</v>
          </cell>
          <cell r="H14" t="str">
            <v>&lt;- Links to Sum P&amp;L "EBITDA" line</v>
          </cell>
        </row>
        <row r="15">
          <cell r="E15">
            <v>2010</v>
          </cell>
          <cell r="F15" t="str">
            <v>2010P Forward EPS</v>
          </cell>
          <cell r="G15">
            <v>3.815996938384997</v>
          </cell>
        </row>
        <row r="17">
          <cell r="K17" t="str">
            <v>Football Field</v>
          </cell>
        </row>
        <row r="19">
          <cell r="F19" t="str">
            <v>Start Price:</v>
          </cell>
          <cell r="G19">
            <v>28</v>
          </cell>
          <cell r="M19" t="str">
            <v>Valuation Summary</v>
          </cell>
        </row>
        <row r="20">
          <cell r="F20" t="str">
            <v>Increment:</v>
          </cell>
          <cell r="G20">
            <v>5</v>
          </cell>
          <cell r="K20" t="str">
            <v>Implied Offer Price Per Share</v>
          </cell>
          <cell r="M20">
            <v>28</v>
          </cell>
          <cell r="R20">
            <v>33</v>
          </cell>
          <cell r="W20">
            <v>38</v>
          </cell>
          <cell r="AB20">
            <v>43</v>
          </cell>
          <cell r="AG20">
            <v>48</v>
          </cell>
          <cell r="AL20">
            <v>53</v>
          </cell>
          <cell r="AQ20">
            <v>58</v>
          </cell>
          <cell r="AV20">
            <v>63</v>
          </cell>
          <cell r="BA20">
            <v>68</v>
          </cell>
          <cell r="BF20">
            <v>73</v>
          </cell>
          <cell r="BK20">
            <v>78</v>
          </cell>
          <cell r="BP20">
            <v>83</v>
          </cell>
        </row>
        <row r="21">
          <cell r="F21" t="str">
            <v>Share count diluted based on each Implied Price:</v>
          </cell>
          <cell r="G21" t="str">
            <v>No</v>
          </cell>
          <cell r="K21" t="str">
            <v>Implied Premium / (Discount) to Current Price</v>
          </cell>
          <cell r="M21">
            <v>-0.35985368084133518</v>
          </cell>
          <cell r="R21">
            <v>-0.24554183813443076</v>
          </cell>
          <cell r="W21">
            <v>-0.13122999542752634</v>
          </cell>
          <cell r="AB21">
            <v>-1.6918152720621915E-2</v>
          </cell>
          <cell r="AG21">
            <v>9.7393689986282617E-2</v>
          </cell>
          <cell r="AL21">
            <v>0.21170553269318693</v>
          </cell>
          <cell r="AQ21">
            <v>0.32601737540009146</v>
          </cell>
          <cell r="AV21">
            <v>0.44032921810699577</v>
          </cell>
          <cell r="BA21">
            <v>0.5546410608139003</v>
          </cell>
          <cell r="BF21">
            <v>0.66895290352080461</v>
          </cell>
          <cell r="BK21">
            <v>0.78326474622770914</v>
          </cell>
          <cell r="BP21">
            <v>0.89757658893461345</v>
          </cell>
        </row>
        <row r="22">
          <cell r="K22" t="str">
            <v>Implied Enterprise Value</v>
          </cell>
          <cell r="M22">
            <v>34067.038143206941</v>
          </cell>
          <cell r="R22">
            <v>40764.830668779614</v>
          </cell>
          <cell r="W22">
            <v>47462.623194352287</v>
          </cell>
          <cell r="AB22">
            <v>54160.415719924946</v>
          </cell>
          <cell r="AG22">
            <v>60858.208245497619</v>
          </cell>
          <cell r="AL22">
            <v>67556.000771070278</v>
          </cell>
          <cell r="AQ22">
            <v>74253.793296642951</v>
          </cell>
          <cell r="AV22">
            <v>80951.585822215624</v>
          </cell>
          <cell r="BA22">
            <v>87649.378347788297</v>
          </cell>
          <cell r="BF22">
            <v>94347.170873360956</v>
          </cell>
          <cell r="BK22">
            <v>101044.96339893363</v>
          </cell>
          <cell r="BP22">
            <v>107742.7559245063</v>
          </cell>
          <cell r="BV22" t="str">
            <v>* Boxes below can be aligned with their respective ranges</v>
          </cell>
        </row>
        <row r="23">
          <cell r="A23" t="str">
            <v>x</v>
          </cell>
          <cell r="B23" t="str">
            <v>Per Share</v>
          </cell>
          <cell r="G23" t="str">
            <v>Enterprise Value / Share Price</v>
          </cell>
          <cell r="BV23" t="str">
            <v>Implied Price</v>
          </cell>
        </row>
        <row r="24">
          <cell r="B24" t="str">
            <v>Low</v>
          </cell>
          <cell r="C24" t="str">
            <v>High</v>
          </cell>
          <cell r="G24" t="str">
            <v>Low</v>
          </cell>
          <cell r="H24" t="str">
            <v>High</v>
          </cell>
          <cell r="BV24" t="str">
            <v>Low</v>
          </cell>
          <cell r="BW24" t="str">
            <v>High</v>
          </cell>
        </row>
        <row r="25">
          <cell r="B25">
            <v>28</v>
          </cell>
          <cell r="C25">
            <v>50</v>
          </cell>
          <cell r="G25">
            <v>34067.038143206941</v>
          </cell>
          <cell r="H25">
            <v>63537.325255726682</v>
          </cell>
          <cell r="K25" t="str">
            <v>52-Week High / Low</v>
          </cell>
          <cell r="N25">
            <v>0</v>
          </cell>
          <cell r="O25">
            <v>34067.038143206941</v>
          </cell>
          <cell r="P25">
            <v>35406.596648321472</v>
          </cell>
          <cell r="Q25">
            <v>36746.155153436004</v>
          </cell>
          <cell r="R25">
            <v>38085.713658550536</v>
          </cell>
          <cell r="S25">
            <v>39425.272163665068</v>
          </cell>
          <cell r="T25">
            <v>40764.830668779599</v>
          </cell>
          <cell r="U25">
            <v>42104.389173894131</v>
          </cell>
          <cell r="V25">
            <v>43443.947679008663</v>
          </cell>
          <cell r="W25">
            <v>44783.506184123195</v>
          </cell>
          <cell r="X25">
            <v>46123.064689237726</v>
          </cell>
          <cell r="Y25">
            <v>47462.623194352258</v>
          </cell>
          <cell r="Z25">
            <v>48802.18169946679</v>
          </cell>
          <cell r="AA25">
            <v>50141.740204581321</v>
          </cell>
          <cell r="AB25">
            <v>51481.298709695853</v>
          </cell>
          <cell r="AC25">
            <v>52820.857214810385</v>
          </cell>
          <cell r="AD25">
            <v>54160.415719924917</v>
          </cell>
          <cell r="AE25">
            <v>55499.974225039448</v>
          </cell>
          <cell r="AF25">
            <v>56839.53273015398</v>
          </cell>
          <cell r="AG25">
            <v>58179.091235268512</v>
          </cell>
          <cell r="AH25">
            <v>59518.649740383044</v>
          </cell>
          <cell r="AI25">
            <v>60858.208245497575</v>
          </cell>
          <cell r="AJ25">
            <v>62197.766750612107</v>
          </cell>
          <cell r="AK25">
            <v>63537.325255726639</v>
          </cell>
          <cell r="AL25">
            <v>64876.88376084117</v>
          </cell>
          <cell r="AM25">
            <v>66216.442265955702</v>
          </cell>
          <cell r="AN25">
            <v>67556.000771070234</v>
          </cell>
          <cell r="AO25">
            <v>68895.559276184766</v>
          </cell>
          <cell r="AP25">
            <v>70235.117781299297</v>
          </cell>
          <cell r="AQ25">
            <v>71574.676286413829</v>
          </cell>
          <cell r="AR25">
            <v>72914.234791528361</v>
          </cell>
          <cell r="AS25">
            <v>74253.793296642893</v>
          </cell>
          <cell r="AT25">
            <v>75593.351801757424</v>
          </cell>
          <cell r="AU25">
            <v>76932.910306871956</v>
          </cell>
          <cell r="AV25">
            <v>78272.468811986488</v>
          </cell>
          <cell r="AW25">
            <v>79612.027317101019</v>
          </cell>
          <cell r="AX25">
            <v>80951.585822215551</v>
          </cell>
          <cell r="AY25">
            <v>82291.144327330083</v>
          </cell>
          <cell r="AZ25">
            <v>83630.702832444615</v>
          </cell>
          <cell r="BA25">
            <v>84970.261337559146</v>
          </cell>
          <cell r="BB25">
            <v>86309.819842673678</v>
          </cell>
          <cell r="BC25">
            <v>87649.37834778821</v>
          </cell>
          <cell r="BD25">
            <v>88988.936852902742</v>
          </cell>
          <cell r="BE25">
            <v>90328.495358017273</v>
          </cell>
          <cell r="BF25">
            <v>91668.053863131805</v>
          </cell>
          <cell r="BG25">
            <v>93007.612368246337</v>
          </cell>
          <cell r="BH25">
            <v>94347.170873360868</v>
          </cell>
          <cell r="BI25">
            <v>95686.7293784754</v>
          </cell>
          <cell r="BJ25">
            <v>97026.287883589932</v>
          </cell>
          <cell r="BK25">
            <v>98365.846388704464</v>
          </cell>
          <cell r="BL25">
            <v>99705.404893818995</v>
          </cell>
          <cell r="BM25">
            <v>101044.96339893353</v>
          </cell>
          <cell r="BN25">
            <v>102384.52190404806</v>
          </cell>
          <cell r="BO25">
            <v>103724.08040916259</v>
          </cell>
          <cell r="BP25">
            <v>105063.63891427712</v>
          </cell>
          <cell r="BQ25">
            <v>106403.19741939165</v>
          </cell>
          <cell r="BR25">
            <v>107742.75592450619</v>
          </cell>
          <cell r="BS25">
            <v>109082.31442962072</v>
          </cell>
        </row>
        <row r="26">
          <cell r="B26" t="str">
            <v>#CIQINACTIVE</v>
          </cell>
          <cell r="C26" t="str">
            <v>#CIQINACTIVE</v>
          </cell>
          <cell r="G26">
            <v>28</v>
          </cell>
          <cell r="H26">
            <v>50</v>
          </cell>
          <cell r="K26" t="str">
            <v>($28.00 - $50.00)</v>
          </cell>
          <cell r="N26">
            <v>0</v>
          </cell>
          <cell r="O26">
            <v>34067.038143206941</v>
          </cell>
          <cell r="P26">
            <v>35406.596648321472</v>
          </cell>
          <cell r="Q26">
            <v>36746.155153436004</v>
          </cell>
          <cell r="R26">
            <v>38085.713658550536</v>
          </cell>
          <cell r="S26">
            <v>39425.272163665068</v>
          </cell>
          <cell r="T26">
            <v>40764.830668779599</v>
          </cell>
          <cell r="U26">
            <v>42104.389173894131</v>
          </cell>
          <cell r="V26">
            <v>43443.947679008663</v>
          </cell>
          <cell r="W26">
            <v>44783.506184123195</v>
          </cell>
          <cell r="X26">
            <v>46123.064689237726</v>
          </cell>
          <cell r="Y26">
            <v>47462.623194352258</v>
          </cell>
          <cell r="Z26">
            <v>48802.18169946679</v>
          </cell>
          <cell r="AA26">
            <v>50141.740204581321</v>
          </cell>
          <cell r="AB26">
            <v>51481.298709695853</v>
          </cell>
          <cell r="AC26">
            <v>52820.857214810385</v>
          </cell>
          <cell r="AD26">
            <v>54160.415719924917</v>
          </cell>
          <cell r="AE26">
            <v>55499.974225039448</v>
          </cell>
          <cell r="AF26">
            <v>56839.53273015398</v>
          </cell>
          <cell r="AG26">
            <v>58179.091235268512</v>
          </cell>
          <cell r="AH26">
            <v>59518.649740383044</v>
          </cell>
          <cell r="AI26">
            <v>60858.208245497575</v>
          </cell>
          <cell r="AJ26">
            <v>62197.766750612107</v>
          </cell>
          <cell r="AK26">
            <v>63537.325255726639</v>
          </cell>
          <cell r="AL26">
            <v>64876.88376084117</v>
          </cell>
          <cell r="AM26">
            <v>66216.442265955702</v>
          </cell>
          <cell r="AN26">
            <v>67556.000771070234</v>
          </cell>
          <cell r="AO26">
            <v>68895.559276184766</v>
          </cell>
          <cell r="AP26">
            <v>70235.117781299297</v>
          </cell>
          <cell r="AQ26">
            <v>71574.676286413829</v>
          </cell>
          <cell r="AR26">
            <v>72914.234791528361</v>
          </cell>
          <cell r="AS26">
            <v>74253.793296642893</v>
          </cell>
          <cell r="AT26">
            <v>75593.351801757424</v>
          </cell>
          <cell r="AU26">
            <v>76932.910306871956</v>
          </cell>
          <cell r="AV26">
            <v>78272.468811986488</v>
          </cell>
          <cell r="AW26">
            <v>79612.027317101019</v>
          </cell>
          <cell r="AX26">
            <v>80951.585822215551</v>
          </cell>
          <cell r="AY26">
            <v>82291.144327330083</v>
          </cell>
          <cell r="AZ26">
            <v>83630.702832444615</v>
          </cell>
          <cell r="BA26">
            <v>84970.261337559146</v>
          </cell>
          <cell r="BB26">
            <v>86309.819842673678</v>
          </cell>
          <cell r="BC26">
            <v>87649.37834778821</v>
          </cell>
          <cell r="BD26">
            <v>88988.936852902742</v>
          </cell>
          <cell r="BE26">
            <v>90328.495358017273</v>
          </cell>
          <cell r="BF26">
            <v>91668.053863131805</v>
          </cell>
          <cell r="BG26">
            <v>93007.612368246337</v>
          </cell>
          <cell r="BH26">
            <v>94347.170873360868</v>
          </cell>
          <cell r="BI26">
            <v>95686.7293784754</v>
          </cell>
          <cell r="BJ26">
            <v>97026.287883589932</v>
          </cell>
          <cell r="BK26">
            <v>98365.846388704464</v>
          </cell>
          <cell r="BL26">
            <v>99705.404893818995</v>
          </cell>
          <cell r="BM26">
            <v>101044.96339893353</v>
          </cell>
          <cell r="BN26">
            <v>102384.52190404806</v>
          </cell>
          <cell r="BO26">
            <v>103724.08040916259</v>
          </cell>
          <cell r="BP26">
            <v>105063.63891427712</v>
          </cell>
          <cell r="BQ26">
            <v>106403.19741939165</v>
          </cell>
          <cell r="BR26">
            <v>107742.75592450619</v>
          </cell>
          <cell r="BS26">
            <v>109082.31442962072</v>
          </cell>
        </row>
        <row r="27">
          <cell r="P27">
            <v>35406.596648321472</v>
          </cell>
          <cell r="Q27">
            <v>36746.155153436004</v>
          </cell>
          <cell r="R27">
            <v>38085.713658550536</v>
          </cell>
          <cell r="S27">
            <v>39425.272163665068</v>
          </cell>
          <cell r="T27">
            <v>40764.830668779599</v>
          </cell>
          <cell r="U27">
            <v>42104.389173894131</v>
          </cell>
          <cell r="V27">
            <v>43443.947679008663</v>
          </cell>
          <cell r="W27">
            <v>44783.506184123195</v>
          </cell>
          <cell r="X27">
            <v>46123.064689237726</v>
          </cell>
          <cell r="Y27">
            <v>47462.623194352258</v>
          </cell>
          <cell r="Z27">
            <v>48802.18169946679</v>
          </cell>
          <cell r="AA27">
            <v>50141.740204581321</v>
          </cell>
          <cell r="AB27">
            <v>51481.298709695853</v>
          </cell>
          <cell r="AC27">
            <v>52820.857214810385</v>
          </cell>
          <cell r="AD27">
            <v>54160.415719924917</v>
          </cell>
          <cell r="AE27">
            <v>55499.974225039448</v>
          </cell>
          <cell r="AF27">
            <v>56839.53273015398</v>
          </cell>
          <cell r="AG27">
            <v>58179.091235268512</v>
          </cell>
          <cell r="AH27">
            <v>59518.649740383044</v>
          </cell>
          <cell r="AI27">
            <v>60858.208245497575</v>
          </cell>
          <cell r="AJ27">
            <v>62197.766750612107</v>
          </cell>
          <cell r="AK27">
            <v>63537.325255726639</v>
          </cell>
          <cell r="AL27">
            <v>64876.88376084117</v>
          </cell>
          <cell r="AM27">
            <v>66216.442265955702</v>
          </cell>
          <cell r="AN27">
            <v>67556.000771070234</v>
          </cell>
          <cell r="AO27">
            <v>68895.559276184766</v>
          </cell>
          <cell r="AP27">
            <v>70235.117781299297</v>
          </cell>
          <cell r="AQ27">
            <v>71574.676286413829</v>
          </cell>
          <cell r="AR27">
            <v>72914.234791528361</v>
          </cell>
          <cell r="AS27">
            <v>74253.793296642893</v>
          </cell>
          <cell r="AT27">
            <v>75593.351801757424</v>
          </cell>
          <cell r="AU27">
            <v>76932.910306871956</v>
          </cell>
          <cell r="AV27">
            <v>78272.468811986488</v>
          </cell>
          <cell r="AW27">
            <v>79612.027317101019</v>
          </cell>
          <cell r="AX27">
            <v>80951.585822215551</v>
          </cell>
          <cell r="AY27">
            <v>82291.144327330083</v>
          </cell>
          <cell r="AZ27">
            <v>83630.702832444615</v>
          </cell>
          <cell r="BA27">
            <v>84970.261337559146</v>
          </cell>
          <cell r="BB27">
            <v>86309.819842673678</v>
          </cell>
          <cell r="BC27">
            <v>87649.37834778821</v>
          </cell>
          <cell r="BD27">
            <v>88988.936852902742</v>
          </cell>
          <cell r="BE27">
            <v>90328.495358017273</v>
          </cell>
          <cell r="BF27">
            <v>91668.053863131805</v>
          </cell>
          <cell r="BG27">
            <v>93007.612368246337</v>
          </cell>
          <cell r="BH27">
            <v>94347.170873360868</v>
          </cell>
          <cell r="BI27">
            <v>95686.7293784754</v>
          </cell>
          <cell r="BJ27">
            <v>97026.287883589932</v>
          </cell>
          <cell r="BK27">
            <v>98365.846388704464</v>
          </cell>
          <cell r="BL27">
            <v>99705.404893818995</v>
          </cell>
          <cell r="BM27">
            <v>101044.96339893353</v>
          </cell>
          <cell r="BN27">
            <v>102384.52190404806</v>
          </cell>
          <cell r="BO27">
            <v>103724.08040916259</v>
          </cell>
          <cell r="BP27">
            <v>105063.63891427712</v>
          </cell>
          <cell r="BQ27">
            <v>106403.19741939165</v>
          </cell>
          <cell r="BR27">
            <v>107742.75592450619</v>
          </cell>
          <cell r="BS27">
            <v>109082.31442962072</v>
          </cell>
        </row>
        <row r="28">
          <cell r="B28">
            <v>42</v>
          </cell>
          <cell r="C28">
            <v>48</v>
          </cell>
          <cell r="G28">
            <v>52820.857214810414</v>
          </cell>
          <cell r="H28">
            <v>60858.208245497619</v>
          </cell>
          <cell r="K28" t="str">
            <v>Equity Analysts' Price Targets</v>
          </cell>
          <cell r="N28">
            <v>0</v>
          </cell>
          <cell r="O28">
            <v>34067.038143206941</v>
          </cell>
          <cell r="P28">
            <v>35406.596648321472</v>
          </cell>
          <cell r="Q28">
            <v>36746.155153436004</v>
          </cell>
          <cell r="R28">
            <v>38085.713658550536</v>
          </cell>
          <cell r="S28">
            <v>39425.272163665068</v>
          </cell>
          <cell r="T28">
            <v>40764.830668779599</v>
          </cell>
          <cell r="U28">
            <v>42104.389173894131</v>
          </cell>
          <cell r="V28">
            <v>43443.947679008663</v>
          </cell>
          <cell r="W28">
            <v>44783.506184123195</v>
          </cell>
          <cell r="X28">
            <v>46123.064689237726</v>
          </cell>
          <cell r="Y28">
            <v>47462.623194352258</v>
          </cell>
          <cell r="Z28">
            <v>48802.18169946679</v>
          </cell>
          <cell r="AA28">
            <v>50141.740204581321</v>
          </cell>
          <cell r="AB28">
            <v>51481.298709695853</v>
          </cell>
          <cell r="AC28">
            <v>52820.857214810385</v>
          </cell>
          <cell r="AD28">
            <v>54160.415719924917</v>
          </cell>
          <cell r="AE28">
            <v>55499.974225039448</v>
          </cell>
          <cell r="AF28">
            <v>56839.53273015398</v>
          </cell>
          <cell r="AG28">
            <v>58179.091235268512</v>
          </cell>
          <cell r="AH28">
            <v>59518.649740383044</v>
          </cell>
          <cell r="AI28">
            <v>60858.208245497575</v>
          </cell>
          <cell r="AJ28">
            <v>62197.766750612107</v>
          </cell>
          <cell r="AK28">
            <v>63537.325255726639</v>
          </cell>
          <cell r="AL28">
            <v>64876.88376084117</v>
          </cell>
          <cell r="AM28">
            <v>66216.442265955702</v>
          </cell>
          <cell r="AN28">
            <v>67556.000771070234</v>
          </cell>
          <cell r="AO28">
            <v>68895.559276184766</v>
          </cell>
          <cell r="AP28">
            <v>70235.117781299297</v>
          </cell>
          <cell r="AQ28">
            <v>71574.676286413829</v>
          </cell>
          <cell r="AR28">
            <v>72914.234791528361</v>
          </cell>
          <cell r="AS28">
            <v>74253.793296642893</v>
          </cell>
          <cell r="AT28">
            <v>75593.351801757424</v>
          </cell>
          <cell r="AU28">
            <v>76932.910306871956</v>
          </cell>
          <cell r="AV28">
            <v>78272.468811986488</v>
          </cell>
          <cell r="AW28">
            <v>79612.027317101019</v>
          </cell>
          <cell r="AX28">
            <v>80951.585822215551</v>
          </cell>
          <cell r="AY28">
            <v>82291.144327330083</v>
          </cell>
          <cell r="AZ28">
            <v>83630.702832444615</v>
          </cell>
          <cell r="BA28">
            <v>84970.261337559146</v>
          </cell>
          <cell r="BB28">
            <v>86309.819842673678</v>
          </cell>
          <cell r="BC28">
            <v>87649.37834778821</v>
          </cell>
          <cell r="BD28">
            <v>88988.936852902742</v>
          </cell>
          <cell r="BE28">
            <v>90328.495358017273</v>
          </cell>
          <cell r="BF28">
            <v>91668.053863131805</v>
          </cell>
          <cell r="BG28">
            <v>93007.612368246337</v>
          </cell>
          <cell r="BH28">
            <v>94347.170873360868</v>
          </cell>
          <cell r="BI28">
            <v>95686.7293784754</v>
          </cell>
          <cell r="BJ28">
            <v>97026.287883589932</v>
          </cell>
          <cell r="BK28">
            <v>98365.846388704464</v>
          </cell>
          <cell r="BL28">
            <v>99705.404893818995</v>
          </cell>
          <cell r="BM28">
            <v>101044.96339893353</v>
          </cell>
          <cell r="BN28">
            <v>102384.52190404806</v>
          </cell>
          <cell r="BO28">
            <v>103724.08040916259</v>
          </cell>
          <cell r="BP28">
            <v>105063.63891427712</v>
          </cell>
          <cell r="BQ28">
            <v>106403.19741939165</v>
          </cell>
          <cell r="BR28">
            <v>107742.75592450619</v>
          </cell>
          <cell r="BS28">
            <v>109082.31442962072</v>
          </cell>
        </row>
        <row r="29">
          <cell r="G29">
            <v>42</v>
          </cell>
          <cell r="H29">
            <v>48</v>
          </cell>
          <cell r="K29" t="str">
            <v>($42.00 - $48.00)</v>
          </cell>
          <cell r="N29">
            <v>0</v>
          </cell>
          <cell r="O29">
            <v>34067.038143206941</v>
          </cell>
          <cell r="P29">
            <v>35406.596648321472</v>
          </cell>
          <cell r="Q29">
            <v>36746.155153436004</v>
          </cell>
          <cell r="R29">
            <v>38085.713658550536</v>
          </cell>
          <cell r="S29">
            <v>39425.272163665068</v>
          </cell>
          <cell r="T29">
            <v>40764.830668779599</v>
          </cell>
          <cell r="U29">
            <v>42104.389173894131</v>
          </cell>
          <cell r="V29">
            <v>43443.947679008663</v>
          </cell>
          <cell r="W29">
            <v>44783.506184123195</v>
          </cell>
          <cell r="X29">
            <v>46123.064689237726</v>
          </cell>
          <cell r="Y29">
            <v>47462.623194352258</v>
          </cell>
          <cell r="Z29">
            <v>48802.18169946679</v>
          </cell>
          <cell r="AA29">
            <v>50141.740204581321</v>
          </cell>
          <cell r="AB29">
            <v>51481.298709695853</v>
          </cell>
          <cell r="AC29">
            <v>52820.857214810385</v>
          </cell>
          <cell r="AD29">
            <v>54160.415719924917</v>
          </cell>
          <cell r="AE29">
            <v>55499.974225039448</v>
          </cell>
          <cell r="AF29">
            <v>56839.53273015398</v>
          </cell>
          <cell r="AG29">
            <v>58179.091235268512</v>
          </cell>
          <cell r="AH29">
            <v>59518.649740383044</v>
          </cell>
          <cell r="AI29">
            <v>60858.208245497575</v>
          </cell>
          <cell r="AJ29">
            <v>62197.766750612107</v>
          </cell>
          <cell r="AK29">
            <v>63537.325255726639</v>
          </cell>
          <cell r="AL29">
            <v>64876.88376084117</v>
          </cell>
          <cell r="AM29">
            <v>66216.442265955702</v>
          </cell>
          <cell r="AN29">
            <v>67556.000771070234</v>
          </cell>
          <cell r="AO29">
            <v>68895.559276184766</v>
          </cell>
          <cell r="AP29">
            <v>70235.117781299297</v>
          </cell>
          <cell r="AQ29">
            <v>71574.676286413829</v>
          </cell>
          <cell r="AR29">
            <v>72914.234791528361</v>
          </cell>
          <cell r="AS29">
            <v>74253.793296642893</v>
          </cell>
          <cell r="AT29">
            <v>75593.351801757424</v>
          </cell>
          <cell r="AU29">
            <v>76932.910306871956</v>
          </cell>
          <cell r="AV29">
            <v>78272.468811986488</v>
          </cell>
          <cell r="AW29">
            <v>79612.027317101019</v>
          </cell>
          <cell r="AX29">
            <v>80951.585822215551</v>
          </cell>
          <cell r="AY29">
            <v>82291.144327330083</v>
          </cell>
          <cell r="AZ29">
            <v>83630.702832444615</v>
          </cell>
          <cell r="BA29">
            <v>84970.261337559146</v>
          </cell>
          <cell r="BB29">
            <v>86309.819842673678</v>
          </cell>
          <cell r="BC29">
            <v>87649.37834778821</v>
          </cell>
          <cell r="BD29">
            <v>88988.936852902742</v>
          </cell>
          <cell r="BE29">
            <v>90328.495358017273</v>
          </cell>
          <cell r="BF29">
            <v>91668.053863131805</v>
          </cell>
          <cell r="BG29">
            <v>93007.612368246337</v>
          </cell>
          <cell r="BH29">
            <v>94347.170873360868</v>
          </cell>
          <cell r="BI29">
            <v>95686.7293784754</v>
          </cell>
          <cell r="BJ29">
            <v>97026.287883589932</v>
          </cell>
          <cell r="BK29">
            <v>98365.846388704464</v>
          </cell>
          <cell r="BL29">
            <v>99705.404893818995</v>
          </cell>
          <cell r="BM29">
            <v>101044.96339893353</v>
          </cell>
          <cell r="BN29">
            <v>102384.52190404806</v>
          </cell>
          <cell r="BO29">
            <v>103724.08040916259</v>
          </cell>
          <cell r="BP29">
            <v>105063.63891427712</v>
          </cell>
          <cell r="BQ29">
            <v>106403.19741939165</v>
          </cell>
          <cell r="BR29">
            <v>107742.75592450619</v>
          </cell>
          <cell r="BS29">
            <v>109082.31442962072</v>
          </cell>
        </row>
        <row r="30">
          <cell r="E30" t="str">
            <v>Select Metric:</v>
          </cell>
        </row>
        <row r="31">
          <cell r="B31">
            <v>8</v>
          </cell>
          <cell r="C31">
            <v>10</v>
          </cell>
          <cell r="E31" t="str">
            <v>LTM 9/30/09 EBITDA</v>
          </cell>
          <cell r="G31">
            <v>63812.799999999959</v>
          </cell>
          <cell r="H31">
            <v>79765.999999999942</v>
          </cell>
          <cell r="K31" t="str">
            <v>Comparable Public Company Analysis</v>
          </cell>
          <cell r="N31">
            <v>0</v>
          </cell>
          <cell r="O31">
            <v>34067.038143206941</v>
          </cell>
          <cell r="P31">
            <v>35406.596648321472</v>
          </cell>
          <cell r="Q31">
            <v>36746.155153436004</v>
          </cell>
          <cell r="R31">
            <v>38085.713658550536</v>
          </cell>
          <cell r="S31">
            <v>39425.272163665068</v>
          </cell>
          <cell r="T31">
            <v>40764.830668779599</v>
          </cell>
          <cell r="U31">
            <v>42104.389173894131</v>
          </cell>
          <cell r="V31">
            <v>43443.947679008663</v>
          </cell>
          <cell r="W31">
            <v>44783.506184123195</v>
          </cell>
          <cell r="X31">
            <v>46123.064689237726</v>
          </cell>
          <cell r="Y31">
            <v>47462.623194352258</v>
          </cell>
          <cell r="Z31">
            <v>48802.18169946679</v>
          </cell>
          <cell r="AA31">
            <v>50141.740204581321</v>
          </cell>
          <cell r="AB31">
            <v>51481.298709695853</v>
          </cell>
          <cell r="AC31">
            <v>52820.857214810385</v>
          </cell>
          <cell r="AD31">
            <v>54160.415719924917</v>
          </cell>
          <cell r="AE31">
            <v>55499.974225039448</v>
          </cell>
          <cell r="AF31">
            <v>56839.53273015398</v>
          </cell>
          <cell r="AG31">
            <v>58179.091235268512</v>
          </cell>
          <cell r="AH31">
            <v>59518.649740383044</v>
          </cell>
          <cell r="AI31">
            <v>60858.208245497575</v>
          </cell>
          <cell r="AJ31">
            <v>62197.766750612107</v>
          </cell>
          <cell r="AK31">
            <v>63537.325255726639</v>
          </cell>
          <cell r="AL31">
            <v>64876.88376084117</v>
          </cell>
          <cell r="AM31">
            <v>66216.442265955702</v>
          </cell>
          <cell r="AN31">
            <v>67556.000771070234</v>
          </cell>
          <cell r="AO31">
            <v>68895.559276184766</v>
          </cell>
          <cell r="AP31">
            <v>70235.117781299297</v>
          </cell>
          <cell r="AQ31">
            <v>71574.676286413829</v>
          </cell>
          <cell r="AR31">
            <v>72914.234791528361</v>
          </cell>
          <cell r="AS31">
            <v>74253.793296642893</v>
          </cell>
          <cell r="AT31">
            <v>75593.351801757424</v>
          </cell>
          <cell r="AU31">
            <v>76932.910306871956</v>
          </cell>
          <cell r="AV31">
            <v>78272.468811986488</v>
          </cell>
          <cell r="AW31">
            <v>79612.027317101019</v>
          </cell>
          <cell r="AX31">
            <v>80951.585822215551</v>
          </cell>
          <cell r="AY31">
            <v>82291.144327330083</v>
          </cell>
          <cell r="AZ31">
            <v>83630.702832444615</v>
          </cell>
          <cell r="BA31">
            <v>84970.261337559146</v>
          </cell>
          <cell r="BB31">
            <v>86309.819842673678</v>
          </cell>
          <cell r="BC31">
            <v>87649.37834778821</v>
          </cell>
          <cell r="BD31">
            <v>88988.936852902742</v>
          </cell>
          <cell r="BE31">
            <v>90328.495358017273</v>
          </cell>
          <cell r="BF31">
            <v>91668.053863131805</v>
          </cell>
          <cell r="BG31">
            <v>93007.612368246337</v>
          </cell>
          <cell r="BH31">
            <v>94347.170873360868</v>
          </cell>
          <cell r="BI31">
            <v>95686.7293784754</v>
          </cell>
          <cell r="BJ31">
            <v>97026.287883589932</v>
          </cell>
          <cell r="BK31">
            <v>98365.846388704464</v>
          </cell>
          <cell r="BL31">
            <v>99705.404893818995</v>
          </cell>
          <cell r="BM31">
            <v>101044.96339893353</v>
          </cell>
          <cell r="BN31">
            <v>102384.52190404806</v>
          </cell>
          <cell r="BO31">
            <v>103724.08040916259</v>
          </cell>
          <cell r="BP31">
            <v>105063.63891427712</v>
          </cell>
          <cell r="BQ31">
            <v>106403.19741939165</v>
          </cell>
          <cell r="BR31">
            <v>107742.75592450619</v>
          </cell>
          <cell r="BS31">
            <v>109082.31442962072</v>
          </cell>
        </row>
        <row r="32">
          <cell r="E32">
            <v>7976.5999999999949</v>
          </cell>
          <cell r="G32">
            <v>50.205645922310595</v>
          </cell>
          <cell r="H32">
            <v>62.114942857897567</v>
          </cell>
          <cell r="K32" t="str">
            <v>8.0x - 10.0x LTM 9/30/09 EBITDA ($7,976.6 mm)</v>
          </cell>
          <cell r="N32">
            <v>0</v>
          </cell>
          <cell r="O32">
            <v>34067.038143206941</v>
          </cell>
          <cell r="P32">
            <v>35406.596648321472</v>
          </cell>
          <cell r="Q32">
            <v>36746.155153436004</v>
          </cell>
          <cell r="R32">
            <v>38085.713658550536</v>
          </cell>
          <cell r="S32">
            <v>39425.272163665068</v>
          </cell>
          <cell r="T32">
            <v>40764.830668779599</v>
          </cell>
          <cell r="U32">
            <v>42104.389173894131</v>
          </cell>
          <cell r="V32">
            <v>43443.947679008663</v>
          </cell>
          <cell r="W32">
            <v>44783.506184123195</v>
          </cell>
          <cell r="X32">
            <v>46123.064689237726</v>
          </cell>
          <cell r="Y32">
            <v>47462.623194352258</v>
          </cell>
          <cell r="Z32">
            <v>48802.18169946679</v>
          </cell>
          <cell r="AA32">
            <v>50141.740204581321</v>
          </cell>
          <cell r="AB32">
            <v>51481.298709695853</v>
          </cell>
          <cell r="AC32">
            <v>52820.857214810385</v>
          </cell>
          <cell r="AD32">
            <v>54160.415719924917</v>
          </cell>
          <cell r="AE32">
            <v>55499.974225039448</v>
          </cell>
          <cell r="AF32">
            <v>56839.53273015398</v>
          </cell>
          <cell r="AG32">
            <v>58179.091235268512</v>
          </cell>
          <cell r="AH32">
            <v>59518.649740383044</v>
          </cell>
          <cell r="AI32">
            <v>60858.208245497575</v>
          </cell>
          <cell r="AJ32">
            <v>62197.766750612107</v>
          </cell>
          <cell r="AK32">
            <v>63537.325255726639</v>
          </cell>
          <cell r="AL32">
            <v>64876.88376084117</v>
          </cell>
          <cell r="AM32">
            <v>66216.442265955702</v>
          </cell>
          <cell r="AN32">
            <v>67556.000771070234</v>
          </cell>
          <cell r="AO32">
            <v>68895.559276184766</v>
          </cell>
          <cell r="AP32">
            <v>70235.117781299297</v>
          </cell>
          <cell r="AQ32">
            <v>71574.676286413829</v>
          </cell>
          <cell r="AR32">
            <v>72914.234791528361</v>
          </cell>
          <cell r="AS32">
            <v>74253.793296642893</v>
          </cell>
          <cell r="AT32">
            <v>75593.351801757424</v>
          </cell>
          <cell r="AU32">
            <v>76932.910306871956</v>
          </cell>
          <cell r="AV32">
            <v>78272.468811986488</v>
          </cell>
          <cell r="AW32">
            <v>79612.027317101019</v>
          </cell>
          <cell r="AX32">
            <v>80951.585822215551</v>
          </cell>
          <cell r="AY32">
            <v>82291.144327330083</v>
          </cell>
          <cell r="AZ32">
            <v>83630.702832444615</v>
          </cell>
          <cell r="BA32">
            <v>84970.261337559146</v>
          </cell>
          <cell r="BB32">
            <v>86309.819842673678</v>
          </cell>
          <cell r="BC32">
            <v>87649.37834778821</v>
          </cell>
          <cell r="BD32">
            <v>88988.936852902742</v>
          </cell>
          <cell r="BE32">
            <v>90328.495358017273</v>
          </cell>
          <cell r="BF32">
            <v>91668.053863131805</v>
          </cell>
          <cell r="BG32">
            <v>93007.612368246337</v>
          </cell>
          <cell r="BH32">
            <v>94347.170873360868</v>
          </cell>
          <cell r="BI32">
            <v>95686.7293784754</v>
          </cell>
          <cell r="BJ32">
            <v>97026.287883589932</v>
          </cell>
          <cell r="BK32">
            <v>98365.846388704464</v>
          </cell>
          <cell r="BL32">
            <v>99705.404893818995</v>
          </cell>
          <cell r="BM32">
            <v>101044.96339893353</v>
          </cell>
          <cell r="BN32">
            <v>102384.52190404806</v>
          </cell>
          <cell r="BO32">
            <v>103724.08040916259</v>
          </cell>
          <cell r="BP32">
            <v>105063.63891427712</v>
          </cell>
          <cell r="BQ32">
            <v>106403.19741939165</v>
          </cell>
          <cell r="BR32">
            <v>107742.75592450619</v>
          </cell>
          <cell r="BS32">
            <v>109082.31442962072</v>
          </cell>
        </row>
        <row r="34">
          <cell r="B34">
            <v>7</v>
          </cell>
          <cell r="C34">
            <v>9</v>
          </cell>
          <cell r="E34" t="str">
            <v>2009E EBITDA</v>
          </cell>
          <cell r="G34">
            <v>56024.499999999993</v>
          </cell>
          <cell r="H34">
            <v>72031.499999999985</v>
          </cell>
          <cell r="K34" t="str">
            <v>Comparable Public Company Analysis</v>
          </cell>
          <cell r="N34">
            <v>0</v>
          </cell>
          <cell r="O34">
            <v>34067.038143206941</v>
          </cell>
          <cell r="P34">
            <v>35406.596648321472</v>
          </cell>
          <cell r="Q34">
            <v>36746.155153436004</v>
          </cell>
          <cell r="R34">
            <v>38085.713658550536</v>
          </cell>
          <cell r="S34">
            <v>39425.272163665068</v>
          </cell>
          <cell r="T34">
            <v>40764.830668779599</v>
          </cell>
          <cell r="U34">
            <v>42104.389173894131</v>
          </cell>
          <cell r="V34">
            <v>43443.947679008663</v>
          </cell>
          <cell r="W34">
            <v>44783.506184123195</v>
          </cell>
          <cell r="X34">
            <v>46123.064689237726</v>
          </cell>
          <cell r="Y34">
            <v>47462.623194352258</v>
          </cell>
          <cell r="Z34">
            <v>48802.18169946679</v>
          </cell>
          <cell r="AA34">
            <v>50141.740204581321</v>
          </cell>
          <cell r="AB34">
            <v>51481.298709695853</v>
          </cell>
          <cell r="AC34">
            <v>52820.857214810385</v>
          </cell>
          <cell r="AD34">
            <v>54160.415719924917</v>
          </cell>
          <cell r="AE34">
            <v>55499.974225039448</v>
          </cell>
          <cell r="AF34">
            <v>56839.53273015398</v>
          </cell>
          <cell r="AG34">
            <v>58179.091235268512</v>
          </cell>
          <cell r="AH34">
            <v>59518.649740383044</v>
          </cell>
          <cell r="AI34">
            <v>60858.208245497575</v>
          </cell>
          <cell r="AJ34">
            <v>62197.766750612107</v>
          </cell>
          <cell r="AK34">
            <v>63537.325255726639</v>
          </cell>
          <cell r="AL34">
            <v>64876.88376084117</v>
          </cell>
          <cell r="AM34">
            <v>66216.442265955702</v>
          </cell>
          <cell r="AN34">
            <v>67556.000771070234</v>
          </cell>
          <cell r="AO34">
            <v>68895.559276184766</v>
          </cell>
          <cell r="AP34">
            <v>70235.117781299297</v>
          </cell>
          <cell r="AQ34">
            <v>71574.676286413829</v>
          </cell>
          <cell r="AR34">
            <v>72914.234791528361</v>
          </cell>
          <cell r="AS34">
            <v>74253.793296642893</v>
          </cell>
          <cell r="AT34">
            <v>75593.351801757424</v>
          </cell>
          <cell r="AU34">
            <v>76932.910306871956</v>
          </cell>
          <cell r="AV34">
            <v>78272.468811986488</v>
          </cell>
          <cell r="AW34">
            <v>79612.027317101019</v>
          </cell>
          <cell r="AX34">
            <v>80951.585822215551</v>
          </cell>
          <cell r="AY34">
            <v>82291.144327330083</v>
          </cell>
          <cell r="AZ34">
            <v>83630.702832444615</v>
          </cell>
          <cell r="BA34">
            <v>84970.261337559146</v>
          </cell>
          <cell r="BB34">
            <v>86309.819842673678</v>
          </cell>
          <cell r="BC34">
            <v>87649.37834778821</v>
          </cell>
          <cell r="BD34">
            <v>88988.936852902742</v>
          </cell>
          <cell r="BE34">
            <v>90328.495358017273</v>
          </cell>
          <cell r="BF34">
            <v>91668.053863131805</v>
          </cell>
          <cell r="BG34">
            <v>93007.612368246337</v>
          </cell>
          <cell r="BH34">
            <v>94347.170873360868</v>
          </cell>
          <cell r="BI34">
            <v>95686.7293784754</v>
          </cell>
          <cell r="BJ34">
            <v>97026.287883589932</v>
          </cell>
          <cell r="BK34">
            <v>98365.846388704464</v>
          </cell>
          <cell r="BL34">
            <v>99705.404893818995</v>
          </cell>
          <cell r="BM34">
            <v>101044.96339893353</v>
          </cell>
          <cell r="BN34">
            <v>102384.52190404806</v>
          </cell>
          <cell r="BO34">
            <v>103724.08040916259</v>
          </cell>
          <cell r="BP34">
            <v>105063.63891427712</v>
          </cell>
          <cell r="BQ34">
            <v>106403.19741939165</v>
          </cell>
          <cell r="BR34">
            <v>107742.75592450619</v>
          </cell>
          <cell r="BS34">
            <v>109082.31442962072</v>
          </cell>
        </row>
        <row r="35">
          <cell r="E35">
            <v>8003.4999999999991</v>
          </cell>
          <cell r="G35">
            <v>44.391566156280469</v>
          </cell>
          <cell r="H35">
            <v>56.341025578085549</v>
          </cell>
          <cell r="K35" t="str">
            <v>7.0x - 9.0x 2009E EBITDA ($8,003.5 mm)</v>
          </cell>
          <cell r="N35">
            <v>0</v>
          </cell>
          <cell r="O35">
            <v>34067.038143206941</v>
          </cell>
          <cell r="P35">
            <v>35406.596648321472</v>
          </cell>
          <cell r="Q35">
            <v>36746.155153436004</v>
          </cell>
          <cell r="R35">
            <v>38085.713658550536</v>
          </cell>
          <cell r="S35">
            <v>39425.272163665068</v>
          </cell>
          <cell r="T35">
            <v>40764.830668779599</v>
          </cell>
          <cell r="U35">
            <v>42104.389173894131</v>
          </cell>
          <cell r="V35">
            <v>43443.947679008663</v>
          </cell>
          <cell r="W35">
            <v>44783.506184123195</v>
          </cell>
          <cell r="X35">
            <v>46123.064689237726</v>
          </cell>
          <cell r="Y35">
            <v>47462.623194352258</v>
          </cell>
          <cell r="Z35">
            <v>48802.18169946679</v>
          </cell>
          <cell r="AA35">
            <v>50141.740204581321</v>
          </cell>
          <cell r="AB35">
            <v>51481.298709695853</v>
          </cell>
          <cell r="AC35">
            <v>52820.857214810385</v>
          </cell>
          <cell r="AD35">
            <v>54160.415719924917</v>
          </cell>
          <cell r="AE35">
            <v>55499.974225039448</v>
          </cell>
          <cell r="AF35">
            <v>56839.53273015398</v>
          </cell>
          <cell r="AG35">
            <v>58179.091235268512</v>
          </cell>
          <cell r="AH35">
            <v>59518.649740383044</v>
          </cell>
          <cell r="AI35">
            <v>60858.208245497575</v>
          </cell>
          <cell r="AJ35">
            <v>62197.766750612107</v>
          </cell>
          <cell r="AK35">
            <v>63537.325255726639</v>
          </cell>
          <cell r="AL35">
            <v>64876.88376084117</v>
          </cell>
          <cell r="AM35">
            <v>66216.442265955702</v>
          </cell>
          <cell r="AN35">
            <v>67556.000771070234</v>
          </cell>
          <cell r="AO35">
            <v>68895.559276184766</v>
          </cell>
          <cell r="AP35">
            <v>70235.117781299297</v>
          </cell>
          <cell r="AQ35">
            <v>71574.676286413829</v>
          </cell>
          <cell r="AR35">
            <v>72914.234791528361</v>
          </cell>
          <cell r="AS35">
            <v>74253.793296642893</v>
          </cell>
          <cell r="AT35">
            <v>75593.351801757424</v>
          </cell>
          <cell r="AU35">
            <v>76932.910306871956</v>
          </cell>
          <cell r="AV35">
            <v>78272.468811986488</v>
          </cell>
          <cell r="AW35">
            <v>79612.027317101019</v>
          </cell>
          <cell r="AX35">
            <v>80951.585822215551</v>
          </cell>
          <cell r="AY35">
            <v>82291.144327330083</v>
          </cell>
          <cell r="AZ35">
            <v>83630.702832444615</v>
          </cell>
          <cell r="BA35">
            <v>84970.261337559146</v>
          </cell>
          <cell r="BB35">
            <v>86309.819842673678</v>
          </cell>
          <cell r="BC35">
            <v>87649.37834778821</v>
          </cell>
          <cell r="BD35">
            <v>88988.936852902742</v>
          </cell>
          <cell r="BE35">
            <v>90328.495358017273</v>
          </cell>
          <cell r="BF35">
            <v>91668.053863131805</v>
          </cell>
          <cell r="BG35">
            <v>93007.612368246337</v>
          </cell>
          <cell r="BH35">
            <v>94347.170873360868</v>
          </cell>
          <cell r="BI35">
            <v>95686.7293784754</v>
          </cell>
          <cell r="BJ35">
            <v>97026.287883589932</v>
          </cell>
          <cell r="BK35">
            <v>98365.846388704464</v>
          </cell>
          <cell r="BL35">
            <v>99705.404893818995</v>
          </cell>
          <cell r="BM35">
            <v>101044.96339893353</v>
          </cell>
          <cell r="BN35">
            <v>102384.52190404806</v>
          </cell>
          <cell r="BO35">
            <v>103724.08040916259</v>
          </cell>
          <cell r="BP35">
            <v>105063.63891427712</v>
          </cell>
          <cell r="BQ35">
            <v>106403.19741939165</v>
          </cell>
          <cell r="BR35">
            <v>107742.75592450619</v>
          </cell>
          <cell r="BS35">
            <v>109082.31442962072</v>
          </cell>
        </row>
        <row r="37">
          <cell r="B37">
            <v>11</v>
          </cell>
          <cell r="C37">
            <v>16</v>
          </cell>
          <cell r="E37" t="str">
            <v>2010P Forward EPS</v>
          </cell>
          <cell r="G37">
            <v>52788.662697351087</v>
          </cell>
          <cell r="H37">
            <v>78347.418468874297</v>
          </cell>
          <cell r="K37" t="str">
            <v>Comparable Public Company Analysis</v>
          </cell>
          <cell r="N37">
            <v>0</v>
          </cell>
          <cell r="O37">
            <v>34067.038143206941</v>
          </cell>
          <cell r="P37">
            <v>35406.596648321472</v>
          </cell>
          <cell r="Q37">
            <v>36746.155153436004</v>
          </cell>
          <cell r="R37">
            <v>38085.713658550536</v>
          </cell>
          <cell r="S37">
            <v>39425.272163665068</v>
          </cell>
          <cell r="T37">
            <v>40764.830668779599</v>
          </cell>
          <cell r="U37">
            <v>42104.389173894131</v>
          </cell>
          <cell r="V37">
            <v>43443.947679008663</v>
          </cell>
          <cell r="W37">
            <v>44783.506184123195</v>
          </cell>
          <cell r="X37">
            <v>46123.064689237726</v>
          </cell>
          <cell r="Y37">
            <v>47462.623194352258</v>
          </cell>
          <cell r="Z37">
            <v>48802.18169946679</v>
          </cell>
          <cell r="AA37">
            <v>50141.740204581321</v>
          </cell>
          <cell r="AB37">
            <v>51481.298709695853</v>
          </cell>
          <cell r="AC37">
            <v>52820.857214810385</v>
          </cell>
          <cell r="AD37">
            <v>54160.415719924917</v>
          </cell>
          <cell r="AE37">
            <v>55499.974225039448</v>
          </cell>
          <cell r="AF37">
            <v>56839.53273015398</v>
          </cell>
          <cell r="AG37">
            <v>58179.091235268512</v>
          </cell>
          <cell r="AH37">
            <v>59518.649740383044</v>
          </cell>
          <cell r="AI37">
            <v>60858.208245497575</v>
          </cell>
          <cell r="AJ37">
            <v>62197.766750612107</v>
          </cell>
          <cell r="AK37">
            <v>63537.325255726639</v>
          </cell>
          <cell r="AL37">
            <v>64876.88376084117</v>
          </cell>
          <cell r="AM37">
            <v>66216.442265955702</v>
          </cell>
          <cell r="AN37">
            <v>67556.000771070234</v>
          </cell>
          <cell r="AO37">
            <v>68895.559276184766</v>
          </cell>
          <cell r="AP37">
            <v>70235.117781299297</v>
          </cell>
          <cell r="AQ37">
            <v>71574.676286413829</v>
          </cell>
          <cell r="AR37">
            <v>72914.234791528361</v>
          </cell>
          <cell r="AS37">
            <v>74253.793296642893</v>
          </cell>
          <cell r="AT37">
            <v>75593.351801757424</v>
          </cell>
          <cell r="AU37">
            <v>76932.910306871956</v>
          </cell>
          <cell r="AV37">
            <v>78272.468811986488</v>
          </cell>
          <cell r="AW37">
            <v>79612.027317101019</v>
          </cell>
          <cell r="AX37">
            <v>80951.585822215551</v>
          </cell>
          <cell r="AY37">
            <v>82291.144327330083</v>
          </cell>
          <cell r="AZ37">
            <v>83630.702832444615</v>
          </cell>
          <cell r="BA37">
            <v>84970.261337559146</v>
          </cell>
          <cell r="BB37">
            <v>86309.819842673678</v>
          </cell>
          <cell r="BC37">
            <v>87649.37834778821</v>
          </cell>
          <cell r="BD37">
            <v>88988.936852902742</v>
          </cell>
          <cell r="BE37">
            <v>90328.495358017273</v>
          </cell>
          <cell r="BF37">
            <v>91668.053863131805</v>
          </cell>
          <cell r="BG37">
            <v>93007.612368246337</v>
          </cell>
          <cell r="BH37">
            <v>94347.170873360868</v>
          </cell>
          <cell r="BI37">
            <v>95686.7293784754</v>
          </cell>
          <cell r="BJ37">
            <v>97026.287883589932</v>
          </cell>
          <cell r="BK37">
            <v>98365.846388704464</v>
          </cell>
          <cell r="BL37">
            <v>99705.404893818995</v>
          </cell>
          <cell r="BM37">
            <v>101044.96339893353</v>
          </cell>
          <cell r="BN37">
            <v>102384.52190404806</v>
          </cell>
          <cell r="BO37">
            <v>103724.08040916259</v>
          </cell>
          <cell r="BP37">
            <v>105063.63891427712</v>
          </cell>
          <cell r="BQ37">
            <v>106403.19741939165</v>
          </cell>
          <cell r="BR37">
            <v>107742.75592450619</v>
          </cell>
          <cell r="BS37">
            <v>109082.31442962072</v>
          </cell>
        </row>
        <row r="38">
          <cell r="E38">
            <v>3.815996938384997</v>
          </cell>
          <cell r="G38">
            <v>41.975966322234974</v>
          </cell>
          <cell r="H38">
            <v>61.055951014159952</v>
          </cell>
          <cell r="K38" t="str">
            <v>11.0x - 16.0x 2010P Forward EPS ($3.82)</v>
          </cell>
          <cell r="N38">
            <v>0</v>
          </cell>
          <cell r="O38">
            <v>34067.038143206941</v>
          </cell>
          <cell r="P38">
            <v>35406.596648321472</v>
          </cell>
          <cell r="Q38">
            <v>36746.155153436004</v>
          </cell>
          <cell r="R38">
            <v>38085.713658550536</v>
          </cell>
          <cell r="S38">
            <v>39425.272163665068</v>
          </cell>
          <cell r="T38">
            <v>40764.830668779599</v>
          </cell>
          <cell r="U38">
            <v>42104.389173894131</v>
          </cell>
          <cell r="V38">
            <v>43443.947679008663</v>
          </cell>
          <cell r="W38">
            <v>44783.506184123195</v>
          </cell>
          <cell r="X38">
            <v>46123.064689237726</v>
          </cell>
          <cell r="Y38">
            <v>47462.623194352258</v>
          </cell>
          <cell r="Z38">
            <v>48802.18169946679</v>
          </cell>
          <cell r="AA38">
            <v>50141.740204581321</v>
          </cell>
          <cell r="AB38">
            <v>51481.298709695853</v>
          </cell>
          <cell r="AC38">
            <v>52820.857214810385</v>
          </cell>
          <cell r="AD38">
            <v>54160.415719924917</v>
          </cell>
          <cell r="AE38">
            <v>55499.974225039448</v>
          </cell>
          <cell r="AF38">
            <v>56839.53273015398</v>
          </cell>
          <cell r="AG38">
            <v>58179.091235268512</v>
          </cell>
          <cell r="AH38">
            <v>59518.649740383044</v>
          </cell>
          <cell r="AI38">
            <v>60858.208245497575</v>
          </cell>
          <cell r="AJ38">
            <v>62197.766750612107</v>
          </cell>
          <cell r="AK38">
            <v>63537.325255726639</v>
          </cell>
          <cell r="AL38">
            <v>64876.88376084117</v>
          </cell>
          <cell r="AM38">
            <v>66216.442265955702</v>
          </cell>
          <cell r="AN38">
            <v>67556.000771070234</v>
          </cell>
          <cell r="AO38">
            <v>68895.559276184766</v>
          </cell>
          <cell r="AP38">
            <v>70235.117781299297</v>
          </cell>
          <cell r="AQ38">
            <v>71574.676286413829</v>
          </cell>
          <cell r="AR38">
            <v>72914.234791528361</v>
          </cell>
          <cell r="AS38">
            <v>74253.793296642893</v>
          </cell>
          <cell r="AT38">
            <v>75593.351801757424</v>
          </cell>
          <cell r="AU38">
            <v>76932.910306871956</v>
          </cell>
          <cell r="AV38">
            <v>78272.468811986488</v>
          </cell>
          <cell r="AW38">
            <v>79612.027317101019</v>
          </cell>
          <cell r="AX38">
            <v>80951.585822215551</v>
          </cell>
          <cell r="AY38">
            <v>82291.144327330083</v>
          </cell>
          <cell r="AZ38">
            <v>83630.702832444615</v>
          </cell>
          <cell r="BA38">
            <v>84970.261337559146</v>
          </cell>
          <cell r="BB38">
            <v>86309.819842673678</v>
          </cell>
          <cell r="BC38">
            <v>87649.37834778821</v>
          </cell>
          <cell r="BD38">
            <v>88988.936852902742</v>
          </cell>
          <cell r="BE38">
            <v>90328.495358017273</v>
          </cell>
          <cell r="BF38">
            <v>91668.053863131805</v>
          </cell>
          <cell r="BG38">
            <v>93007.612368246337</v>
          </cell>
          <cell r="BH38">
            <v>94347.170873360868</v>
          </cell>
          <cell r="BI38">
            <v>95686.7293784754</v>
          </cell>
          <cell r="BJ38">
            <v>97026.287883589932</v>
          </cell>
          <cell r="BK38">
            <v>98365.846388704464</v>
          </cell>
          <cell r="BL38">
            <v>99705.404893818995</v>
          </cell>
          <cell r="BM38">
            <v>101044.96339893353</v>
          </cell>
          <cell r="BN38">
            <v>102384.52190404806</v>
          </cell>
          <cell r="BO38">
            <v>103724.08040916259</v>
          </cell>
          <cell r="BP38">
            <v>105063.63891427712</v>
          </cell>
          <cell r="BQ38">
            <v>106403.19741939165</v>
          </cell>
          <cell r="BR38">
            <v>107742.75592450619</v>
          </cell>
          <cell r="BS38">
            <v>109082.31442962072</v>
          </cell>
        </row>
        <row r="40">
          <cell r="B40">
            <v>9</v>
          </cell>
          <cell r="C40">
            <v>11</v>
          </cell>
          <cell r="E40" t="str">
            <v>LTM 9/30/09 EBITDA</v>
          </cell>
          <cell r="G40">
            <v>71789.399999999951</v>
          </cell>
          <cell r="H40">
            <v>87742.599999999948</v>
          </cell>
          <cell r="K40" t="str">
            <v>Precedent Transactions Analysis</v>
          </cell>
          <cell r="N40">
            <v>0</v>
          </cell>
          <cell r="O40">
            <v>34067.038143206941</v>
          </cell>
          <cell r="P40">
            <v>35406.596648321472</v>
          </cell>
          <cell r="Q40">
            <v>36746.155153436004</v>
          </cell>
          <cell r="R40">
            <v>38085.713658550536</v>
          </cell>
          <cell r="S40">
            <v>39425.272163665068</v>
          </cell>
          <cell r="T40">
            <v>40764.830668779599</v>
          </cell>
          <cell r="U40">
            <v>42104.389173894131</v>
          </cell>
          <cell r="V40">
            <v>43443.947679008663</v>
          </cell>
          <cell r="W40">
            <v>44783.506184123195</v>
          </cell>
          <cell r="X40">
            <v>46123.064689237726</v>
          </cell>
          <cell r="Y40">
            <v>47462.623194352258</v>
          </cell>
          <cell r="Z40">
            <v>48802.18169946679</v>
          </cell>
          <cell r="AA40">
            <v>50141.740204581321</v>
          </cell>
          <cell r="AB40">
            <v>51481.298709695853</v>
          </cell>
          <cell r="AC40">
            <v>52820.857214810385</v>
          </cell>
          <cell r="AD40">
            <v>54160.415719924917</v>
          </cell>
          <cell r="AE40">
            <v>55499.974225039448</v>
          </cell>
          <cell r="AF40">
            <v>56839.53273015398</v>
          </cell>
          <cell r="AG40">
            <v>58179.091235268512</v>
          </cell>
          <cell r="AH40">
            <v>59518.649740383044</v>
          </cell>
          <cell r="AI40">
            <v>60858.208245497575</v>
          </cell>
          <cell r="AJ40">
            <v>62197.766750612107</v>
          </cell>
          <cell r="AK40">
            <v>63537.325255726639</v>
          </cell>
          <cell r="AL40">
            <v>64876.88376084117</v>
          </cell>
          <cell r="AM40">
            <v>66216.442265955702</v>
          </cell>
          <cell r="AN40">
            <v>67556.000771070234</v>
          </cell>
          <cell r="AO40">
            <v>68895.559276184766</v>
          </cell>
          <cell r="AP40">
            <v>70235.117781299297</v>
          </cell>
          <cell r="AQ40">
            <v>71574.676286413829</v>
          </cell>
          <cell r="AR40">
            <v>72914.234791528361</v>
          </cell>
          <cell r="AS40">
            <v>74253.793296642893</v>
          </cell>
          <cell r="AT40">
            <v>75593.351801757424</v>
          </cell>
          <cell r="AU40">
            <v>76932.910306871956</v>
          </cell>
          <cell r="AV40">
            <v>78272.468811986488</v>
          </cell>
          <cell r="AW40">
            <v>79612.027317101019</v>
          </cell>
          <cell r="AX40">
            <v>80951.585822215551</v>
          </cell>
          <cell r="AY40">
            <v>82291.144327330083</v>
          </cell>
          <cell r="AZ40">
            <v>83630.702832444615</v>
          </cell>
          <cell r="BA40">
            <v>84970.261337559146</v>
          </cell>
          <cell r="BB40">
            <v>86309.819842673678</v>
          </cell>
          <cell r="BC40">
            <v>87649.37834778821</v>
          </cell>
          <cell r="BD40">
            <v>88988.936852902742</v>
          </cell>
          <cell r="BE40">
            <v>90328.495358017273</v>
          </cell>
          <cell r="BF40">
            <v>91668.053863131805</v>
          </cell>
          <cell r="BG40">
            <v>93007.612368246337</v>
          </cell>
          <cell r="BH40">
            <v>94347.170873360868</v>
          </cell>
          <cell r="BI40">
            <v>95686.7293784754</v>
          </cell>
          <cell r="BJ40">
            <v>97026.287883589932</v>
          </cell>
          <cell r="BK40">
            <v>98365.846388704464</v>
          </cell>
          <cell r="BL40">
            <v>99705.404893818995</v>
          </cell>
          <cell r="BM40">
            <v>101044.96339893353</v>
          </cell>
          <cell r="BN40">
            <v>102384.52190404806</v>
          </cell>
          <cell r="BO40">
            <v>103724.08040916259</v>
          </cell>
          <cell r="BP40">
            <v>105063.63891427712</v>
          </cell>
          <cell r="BQ40">
            <v>106403.19741939165</v>
          </cell>
          <cell r="BR40">
            <v>107742.75592450619</v>
          </cell>
          <cell r="BS40">
            <v>109082.31442962072</v>
          </cell>
        </row>
        <row r="41">
          <cell r="E41">
            <v>7976.5999999999949</v>
          </cell>
          <cell r="G41">
            <v>56.160294390104077</v>
          </cell>
          <cell r="H41">
            <v>68.069591325691064</v>
          </cell>
          <cell r="K41" t="str">
            <v>9.0x - 11.0x LTM 9/30/09 EBITDA ($7,976.6 mm)</v>
          </cell>
          <cell r="N41">
            <v>0</v>
          </cell>
          <cell r="O41">
            <v>34067.038143206941</v>
          </cell>
          <cell r="P41">
            <v>35406.596648321472</v>
          </cell>
          <cell r="Q41">
            <v>36746.155153436004</v>
          </cell>
          <cell r="R41">
            <v>38085.713658550536</v>
          </cell>
          <cell r="S41">
            <v>39425.272163665068</v>
          </cell>
          <cell r="T41">
            <v>40764.830668779599</v>
          </cell>
          <cell r="U41">
            <v>42104.389173894131</v>
          </cell>
          <cell r="V41">
            <v>43443.947679008663</v>
          </cell>
          <cell r="W41">
            <v>44783.506184123195</v>
          </cell>
          <cell r="X41">
            <v>46123.064689237726</v>
          </cell>
          <cell r="Y41">
            <v>47462.623194352258</v>
          </cell>
          <cell r="Z41">
            <v>48802.18169946679</v>
          </cell>
          <cell r="AA41">
            <v>50141.740204581321</v>
          </cell>
          <cell r="AB41">
            <v>51481.298709695853</v>
          </cell>
          <cell r="AC41">
            <v>52820.857214810385</v>
          </cell>
          <cell r="AD41">
            <v>54160.415719924917</v>
          </cell>
          <cell r="AE41">
            <v>55499.974225039448</v>
          </cell>
          <cell r="AF41">
            <v>56839.53273015398</v>
          </cell>
          <cell r="AG41">
            <v>58179.091235268512</v>
          </cell>
          <cell r="AH41">
            <v>59518.649740383044</v>
          </cell>
          <cell r="AI41">
            <v>60858.208245497575</v>
          </cell>
          <cell r="AJ41">
            <v>62197.766750612107</v>
          </cell>
          <cell r="AK41">
            <v>63537.325255726639</v>
          </cell>
          <cell r="AL41">
            <v>64876.88376084117</v>
          </cell>
          <cell r="AM41">
            <v>66216.442265955702</v>
          </cell>
          <cell r="AN41">
            <v>67556.000771070234</v>
          </cell>
          <cell r="AO41">
            <v>68895.559276184766</v>
          </cell>
          <cell r="AP41">
            <v>70235.117781299297</v>
          </cell>
          <cell r="AQ41">
            <v>71574.676286413829</v>
          </cell>
          <cell r="AR41">
            <v>72914.234791528361</v>
          </cell>
          <cell r="AS41">
            <v>74253.793296642893</v>
          </cell>
          <cell r="AT41">
            <v>75593.351801757424</v>
          </cell>
          <cell r="AU41">
            <v>76932.910306871956</v>
          </cell>
          <cell r="AV41">
            <v>78272.468811986488</v>
          </cell>
          <cell r="AW41">
            <v>79612.027317101019</v>
          </cell>
          <cell r="AX41">
            <v>80951.585822215551</v>
          </cell>
          <cell r="AY41">
            <v>82291.144327330083</v>
          </cell>
          <cell r="AZ41">
            <v>83630.702832444615</v>
          </cell>
          <cell r="BA41">
            <v>84970.261337559146</v>
          </cell>
          <cell r="BB41">
            <v>86309.819842673678</v>
          </cell>
          <cell r="BC41">
            <v>87649.37834778821</v>
          </cell>
          <cell r="BD41">
            <v>88988.936852902742</v>
          </cell>
          <cell r="BE41">
            <v>90328.495358017273</v>
          </cell>
          <cell r="BF41">
            <v>91668.053863131805</v>
          </cell>
          <cell r="BG41">
            <v>93007.612368246337</v>
          </cell>
          <cell r="BH41">
            <v>94347.170873360868</v>
          </cell>
          <cell r="BI41">
            <v>95686.7293784754</v>
          </cell>
          <cell r="BJ41">
            <v>97026.287883589932</v>
          </cell>
          <cell r="BK41">
            <v>98365.846388704464</v>
          </cell>
          <cell r="BL41">
            <v>99705.404893818995</v>
          </cell>
          <cell r="BM41">
            <v>101044.96339893353</v>
          </cell>
          <cell r="BN41">
            <v>102384.52190404806</v>
          </cell>
          <cell r="BO41">
            <v>103724.08040916259</v>
          </cell>
          <cell r="BP41">
            <v>105063.63891427712</v>
          </cell>
          <cell r="BQ41">
            <v>106403.19741939165</v>
          </cell>
          <cell r="BR41">
            <v>107742.75592450619</v>
          </cell>
          <cell r="BS41">
            <v>109082.31442962072</v>
          </cell>
        </row>
        <row r="42">
          <cell r="P42">
            <v>35406.596648321472</v>
          </cell>
          <cell r="Q42">
            <v>36746.155153436004</v>
          </cell>
          <cell r="R42">
            <v>38085.713658550536</v>
          </cell>
          <cell r="S42">
            <v>39425.272163665068</v>
          </cell>
          <cell r="T42">
            <v>40764.830668779599</v>
          </cell>
          <cell r="U42">
            <v>42104.389173894131</v>
          </cell>
          <cell r="V42">
            <v>43443.947679008663</v>
          </cell>
          <cell r="W42">
            <v>44783.506184123195</v>
          </cell>
          <cell r="X42">
            <v>46123.064689237726</v>
          </cell>
          <cell r="Y42">
            <v>47462.623194352258</v>
          </cell>
          <cell r="Z42">
            <v>48802.18169946679</v>
          </cell>
          <cell r="AA42">
            <v>50141.740204581321</v>
          </cell>
          <cell r="AB42">
            <v>51481.298709695853</v>
          </cell>
          <cell r="AC42">
            <v>52820.857214810385</v>
          </cell>
          <cell r="AD42">
            <v>54160.415719924917</v>
          </cell>
          <cell r="AE42">
            <v>55499.974225039448</v>
          </cell>
          <cell r="AF42">
            <v>56839.53273015398</v>
          </cell>
          <cell r="AG42">
            <v>58179.091235268512</v>
          </cell>
          <cell r="AH42">
            <v>59518.649740383044</v>
          </cell>
          <cell r="AI42">
            <v>60858.208245497575</v>
          </cell>
          <cell r="AJ42">
            <v>62197.766750612107</v>
          </cell>
          <cell r="AK42">
            <v>63537.325255726639</v>
          </cell>
          <cell r="AL42">
            <v>64876.88376084117</v>
          </cell>
          <cell r="AM42">
            <v>66216.442265955702</v>
          </cell>
          <cell r="AN42">
            <v>67556.000771070234</v>
          </cell>
          <cell r="AO42">
            <v>68895.559276184766</v>
          </cell>
          <cell r="AP42">
            <v>70235.117781299297</v>
          </cell>
          <cell r="AQ42">
            <v>71574.676286413829</v>
          </cell>
          <cell r="AR42">
            <v>72914.234791528361</v>
          </cell>
          <cell r="AS42">
            <v>74253.793296642893</v>
          </cell>
          <cell r="AT42">
            <v>75593.351801757424</v>
          </cell>
          <cell r="AU42">
            <v>76932.910306871956</v>
          </cell>
          <cell r="AV42">
            <v>78272.468811986488</v>
          </cell>
          <cell r="AW42">
            <v>79612.027317101019</v>
          </cell>
          <cell r="AX42">
            <v>80951.585822215551</v>
          </cell>
          <cell r="AY42">
            <v>82291.144327330083</v>
          </cell>
          <cell r="AZ42">
            <v>83630.702832444615</v>
          </cell>
          <cell r="BA42">
            <v>84970.261337559146</v>
          </cell>
          <cell r="BB42">
            <v>86309.819842673678</v>
          </cell>
          <cell r="BC42">
            <v>87649.37834778821</v>
          </cell>
          <cell r="BD42">
            <v>88988.936852902742</v>
          </cell>
          <cell r="BE42">
            <v>90328.495358017273</v>
          </cell>
          <cell r="BF42">
            <v>91668.053863131805</v>
          </cell>
          <cell r="BG42">
            <v>93007.612368246337</v>
          </cell>
          <cell r="BH42">
            <v>94347.170873360868</v>
          </cell>
          <cell r="BI42">
            <v>95686.7293784754</v>
          </cell>
          <cell r="BJ42">
            <v>97026.287883589932</v>
          </cell>
          <cell r="BK42">
            <v>98365.846388704464</v>
          </cell>
          <cell r="BL42">
            <v>99705.404893818995</v>
          </cell>
          <cell r="BM42">
            <v>101044.96339893353</v>
          </cell>
          <cell r="BN42">
            <v>102384.52190404806</v>
          </cell>
          <cell r="BO42">
            <v>103724.08040916259</v>
          </cell>
          <cell r="BP42">
            <v>105063.63891427712</v>
          </cell>
          <cell r="BQ42">
            <v>106403.19741939165</v>
          </cell>
          <cell r="BR42">
            <v>107742.75592450619</v>
          </cell>
          <cell r="BS42">
            <v>109082.31442962072</v>
          </cell>
        </row>
        <row r="43">
          <cell r="B43" t="str">
            <v>Discount:</v>
          </cell>
          <cell r="C43">
            <v>8.6026806624843813E-2</v>
          </cell>
          <cell r="G43">
            <v>51920.605824403639</v>
          </cell>
          <cell r="H43">
            <v>70374.341099204845</v>
          </cell>
          <cell r="K43" t="str">
            <v>Future Share Price (Discounted at 8.6%)</v>
          </cell>
          <cell r="N43">
            <v>0</v>
          </cell>
          <cell r="O43">
            <v>34067.038143206941</v>
          </cell>
          <cell r="P43">
            <v>35406.596648321472</v>
          </cell>
          <cell r="Q43">
            <v>36746.155153436004</v>
          </cell>
          <cell r="R43">
            <v>38085.713658550536</v>
          </cell>
          <cell r="S43">
            <v>39425.272163665068</v>
          </cell>
          <cell r="T43">
            <v>40764.830668779599</v>
          </cell>
          <cell r="U43">
            <v>42104.389173894131</v>
          </cell>
          <cell r="V43">
            <v>43443.947679008663</v>
          </cell>
          <cell r="W43">
            <v>44783.506184123195</v>
          </cell>
          <cell r="X43">
            <v>46123.064689237726</v>
          </cell>
          <cell r="Y43">
            <v>47462.623194352258</v>
          </cell>
          <cell r="Z43">
            <v>48802.18169946679</v>
          </cell>
          <cell r="AA43">
            <v>50141.740204581321</v>
          </cell>
          <cell r="AB43">
            <v>51481.298709695853</v>
          </cell>
          <cell r="AC43">
            <v>52820.857214810385</v>
          </cell>
          <cell r="AD43">
            <v>54160.415719924917</v>
          </cell>
          <cell r="AE43">
            <v>55499.974225039448</v>
          </cell>
          <cell r="AF43">
            <v>56839.53273015398</v>
          </cell>
          <cell r="AG43">
            <v>58179.091235268512</v>
          </cell>
          <cell r="AH43">
            <v>59518.649740383044</v>
          </cell>
          <cell r="AI43">
            <v>60858.208245497575</v>
          </cell>
          <cell r="AJ43">
            <v>62197.766750612107</v>
          </cell>
          <cell r="AK43">
            <v>63537.325255726639</v>
          </cell>
          <cell r="AL43">
            <v>64876.88376084117</v>
          </cell>
          <cell r="AM43">
            <v>66216.442265955702</v>
          </cell>
          <cell r="AN43">
            <v>67556.000771070234</v>
          </cell>
          <cell r="AO43">
            <v>68895.559276184766</v>
          </cell>
          <cell r="AP43">
            <v>70235.117781299297</v>
          </cell>
          <cell r="AQ43">
            <v>71574.676286413829</v>
          </cell>
          <cell r="AR43">
            <v>72914.234791528361</v>
          </cell>
          <cell r="AS43">
            <v>74253.793296642893</v>
          </cell>
          <cell r="AT43">
            <v>75593.351801757424</v>
          </cell>
          <cell r="AU43">
            <v>76932.910306871956</v>
          </cell>
          <cell r="AV43">
            <v>78272.468811986488</v>
          </cell>
          <cell r="AW43">
            <v>79612.027317101019</v>
          </cell>
          <cell r="AX43">
            <v>80951.585822215551</v>
          </cell>
          <cell r="AY43">
            <v>82291.144327330083</v>
          </cell>
          <cell r="AZ43">
            <v>83630.702832444615</v>
          </cell>
          <cell r="BA43">
            <v>84970.261337559146</v>
          </cell>
          <cell r="BB43">
            <v>86309.819842673678</v>
          </cell>
          <cell r="BC43">
            <v>87649.37834778821</v>
          </cell>
          <cell r="BD43">
            <v>88988.936852902742</v>
          </cell>
          <cell r="BE43">
            <v>90328.495358017273</v>
          </cell>
          <cell r="BF43">
            <v>91668.053863131805</v>
          </cell>
          <cell r="BG43">
            <v>93007.612368246337</v>
          </cell>
          <cell r="BH43">
            <v>94347.170873360868</v>
          </cell>
          <cell r="BI43">
            <v>95686.7293784754</v>
          </cell>
          <cell r="BJ43">
            <v>97026.287883589932</v>
          </cell>
          <cell r="BK43">
            <v>98365.846388704464</v>
          </cell>
          <cell r="BL43">
            <v>99705.404893818995</v>
          </cell>
          <cell r="BM43">
            <v>101044.96339893353</v>
          </cell>
          <cell r="BN43">
            <v>102384.52190404806</v>
          </cell>
          <cell r="BO43">
            <v>103724.08040916259</v>
          </cell>
          <cell r="BP43">
            <v>105063.63891427712</v>
          </cell>
          <cell r="BQ43">
            <v>106403.19741939165</v>
          </cell>
          <cell r="BR43">
            <v>107742.75592450619</v>
          </cell>
          <cell r="BS43">
            <v>109082.31442962072</v>
          </cell>
        </row>
        <row r="44">
          <cell r="G44">
            <v>41.327949181040211</v>
          </cell>
          <cell r="H44">
            <v>55.103932241386943</v>
          </cell>
          <cell r="K44" t="str">
            <v>($41.33 - $55.10)</v>
          </cell>
          <cell r="N44">
            <v>0</v>
          </cell>
          <cell r="O44">
            <v>34067.038143206941</v>
          </cell>
          <cell r="P44">
            <v>35406.596648321472</v>
          </cell>
          <cell r="Q44">
            <v>36746.155153436004</v>
          </cell>
          <cell r="R44">
            <v>38085.713658550536</v>
          </cell>
          <cell r="S44">
            <v>39425.272163665068</v>
          </cell>
          <cell r="T44">
            <v>40764.830668779599</v>
          </cell>
          <cell r="U44">
            <v>42104.389173894131</v>
          </cell>
          <cell r="V44">
            <v>43443.947679008663</v>
          </cell>
          <cell r="W44">
            <v>44783.506184123195</v>
          </cell>
          <cell r="X44">
            <v>46123.064689237726</v>
          </cell>
          <cell r="Y44">
            <v>47462.623194352258</v>
          </cell>
          <cell r="Z44">
            <v>48802.18169946679</v>
          </cell>
          <cell r="AA44">
            <v>50141.740204581321</v>
          </cell>
          <cell r="AB44">
            <v>51481.298709695853</v>
          </cell>
          <cell r="AC44">
            <v>52820.857214810385</v>
          </cell>
          <cell r="AD44">
            <v>54160.415719924917</v>
          </cell>
          <cell r="AE44">
            <v>55499.974225039448</v>
          </cell>
          <cell r="AF44">
            <v>56839.53273015398</v>
          </cell>
          <cell r="AG44">
            <v>58179.091235268512</v>
          </cell>
          <cell r="AH44">
            <v>59518.649740383044</v>
          </cell>
          <cell r="AI44">
            <v>60858.208245497575</v>
          </cell>
          <cell r="AJ44">
            <v>62197.766750612107</v>
          </cell>
          <cell r="AK44">
            <v>63537.325255726639</v>
          </cell>
          <cell r="AL44">
            <v>64876.88376084117</v>
          </cell>
          <cell r="AM44">
            <v>66216.442265955702</v>
          </cell>
          <cell r="AN44">
            <v>67556.000771070234</v>
          </cell>
          <cell r="AO44">
            <v>68895.559276184766</v>
          </cell>
          <cell r="AP44">
            <v>70235.117781299297</v>
          </cell>
          <cell r="AQ44">
            <v>71574.676286413829</v>
          </cell>
          <cell r="AR44">
            <v>72914.234791528361</v>
          </cell>
          <cell r="AS44">
            <v>74253.793296642893</v>
          </cell>
          <cell r="AT44">
            <v>75593.351801757424</v>
          </cell>
          <cell r="AU44">
            <v>76932.910306871956</v>
          </cell>
          <cell r="AV44">
            <v>78272.468811986488</v>
          </cell>
          <cell r="AW44">
            <v>79612.027317101019</v>
          </cell>
          <cell r="AX44">
            <v>80951.585822215551</v>
          </cell>
          <cell r="AY44">
            <v>82291.144327330083</v>
          </cell>
          <cell r="AZ44">
            <v>83630.702832444615</v>
          </cell>
          <cell r="BA44">
            <v>84970.261337559146</v>
          </cell>
          <cell r="BB44">
            <v>86309.819842673678</v>
          </cell>
          <cell r="BC44">
            <v>87649.37834778821</v>
          </cell>
          <cell r="BD44">
            <v>88988.936852902742</v>
          </cell>
          <cell r="BE44">
            <v>90328.495358017273</v>
          </cell>
          <cell r="BF44">
            <v>91668.053863131805</v>
          </cell>
          <cell r="BG44">
            <v>93007.612368246337</v>
          </cell>
          <cell r="BH44">
            <v>94347.170873360868</v>
          </cell>
          <cell r="BI44">
            <v>95686.7293784754</v>
          </cell>
          <cell r="BJ44">
            <v>97026.287883589932</v>
          </cell>
          <cell r="BK44">
            <v>98365.846388704464</v>
          </cell>
          <cell r="BL44">
            <v>99705.404893818995</v>
          </cell>
          <cell r="BM44">
            <v>101044.96339893353</v>
          </cell>
          <cell r="BN44">
            <v>102384.52190404806</v>
          </cell>
          <cell r="BO44">
            <v>103724.08040916259</v>
          </cell>
          <cell r="BP44">
            <v>105063.63891427712</v>
          </cell>
          <cell r="BQ44">
            <v>106403.19741939165</v>
          </cell>
          <cell r="BR44">
            <v>107742.75592450619</v>
          </cell>
          <cell r="BS44">
            <v>109082.31442962072</v>
          </cell>
        </row>
        <row r="46">
          <cell r="B46">
            <v>0.1</v>
          </cell>
          <cell r="C46">
            <v>0.3</v>
          </cell>
          <cell r="G46">
            <v>61010.917915080689</v>
          </cell>
          <cell r="H46">
            <v>72729.375717822622</v>
          </cell>
          <cell r="K46" t="str">
            <v>Premiums Paid Analysis (10.0% - 30.0%)</v>
          </cell>
          <cell r="N46">
            <v>0</v>
          </cell>
          <cell r="O46">
            <v>34067.038143206941</v>
          </cell>
          <cell r="P46">
            <v>35406.596648321472</v>
          </cell>
          <cell r="Q46">
            <v>36746.155153436004</v>
          </cell>
          <cell r="R46">
            <v>38085.713658550536</v>
          </cell>
          <cell r="S46">
            <v>39425.272163665068</v>
          </cell>
          <cell r="T46">
            <v>40764.830668779599</v>
          </cell>
          <cell r="U46">
            <v>42104.389173894131</v>
          </cell>
          <cell r="V46">
            <v>43443.947679008663</v>
          </cell>
          <cell r="W46">
            <v>44783.506184123195</v>
          </cell>
          <cell r="X46">
            <v>46123.064689237726</v>
          </cell>
          <cell r="Y46">
            <v>47462.623194352258</v>
          </cell>
          <cell r="Z46">
            <v>48802.18169946679</v>
          </cell>
          <cell r="AA46">
            <v>50141.740204581321</v>
          </cell>
          <cell r="AB46">
            <v>51481.298709695853</v>
          </cell>
          <cell r="AC46">
            <v>52820.857214810385</v>
          </cell>
          <cell r="AD46">
            <v>54160.415719924917</v>
          </cell>
          <cell r="AE46">
            <v>55499.974225039448</v>
          </cell>
          <cell r="AF46">
            <v>56839.53273015398</v>
          </cell>
          <cell r="AG46">
            <v>58179.091235268512</v>
          </cell>
          <cell r="AH46">
            <v>59518.649740383044</v>
          </cell>
          <cell r="AI46">
            <v>60858.208245497575</v>
          </cell>
          <cell r="AJ46">
            <v>62197.766750612107</v>
          </cell>
          <cell r="AK46">
            <v>63537.325255726639</v>
          </cell>
          <cell r="AL46">
            <v>64876.88376084117</v>
          </cell>
          <cell r="AM46">
            <v>66216.442265955702</v>
          </cell>
          <cell r="AN46">
            <v>67556.000771070234</v>
          </cell>
          <cell r="AO46">
            <v>68895.559276184766</v>
          </cell>
          <cell r="AP46">
            <v>70235.117781299297</v>
          </cell>
          <cell r="AQ46">
            <v>71574.676286413829</v>
          </cell>
          <cell r="AR46">
            <v>72914.234791528361</v>
          </cell>
          <cell r="AS46">
            <v>74253.793296642893</v>
          </cell>
          <cell r="AT46">
            <v>75593.351801757424</v>
          </cell>
          <cell r="AU46">
            <v>76932.910306871956</v>
          </cell>
          <cell r="AV46">
            <v>78272.468811986488</v>
          </cell>
          <cell r="AW46">
            <v>79612.027317101019</v>
          </cell>
          <cell r="AX46">
            <v>80951.585822215551</v>
          </cell>
          <cell r="AY46">
            <v>82291.144327330083</v>
          </cell>
          <cell r="AZ46">
            <v>83630.702832444615</v>
          </cell>
          <cell r="BA46">
            <v>84970.261337559146</v>
          </cell>
          <cell r="BB46">
            <v>86309.819842673678</v>
          </cell>
          <cell r="BC46">
            <v>87649.37834778821</v>
          </cell>
          <cell r="BD46">
            <v>88988.936852902742</v>
          </cell>
          <cell r="BE46">
            <v>90328.495358017273</v>
          </cell>
          <cell r="BF46">
            <v>91668.053863131805</v>
          </cell>
          <cell r="BG46">
            <v>93007.612368246337</v>
          </cell>
          <cell r="BH46">
            <v>94347.170873360868</v>
          </cell>
          <cell r="BI46">
            <v>95686.7293784754</v>
          </cell>
          <cell r="BJ46">
            <v>97026.287883589932</v>
          </cell>
          <cell r="BK46">
            <v>98365.846388704464</v>
          </cell>
          <cell r="BL46">
            <v>99705.404893818995</v>
          </cell>
          <cell r="BM46">
            <v>101044.96339893353</v>
          </cell>
          <cell r="BN46">
            <v>102384.52190404806</v>
          </cell>
          <cell r="BO46">
            <v>103724.08040916259</v>
          </cell>
          <cell r="BP46">
            <v>105063.63891427712</v>
          </cell>
          <cell r="BQ46">
            <v>106403.19741939165</v>
          </cell>
          <cell r="BR46">
            <v>107742.75592450619</v>
          </cell>
          <cell r="BS46">
            <v>109082.31442962072</v>
          </cell>
        </row>
        <row r="47">
          <cell r="G47">
            <v>48.114000000000004</v>
          </cell>
          <cell r="H47">
            <v>56.862000000000002</v>
          </cell>
          <cell r="K47" t="str">
            <v>($48.11 - $56.86)</v>
          </cell>
          <cell r="N47">
            <v>0</v>
          </cell>
          <cell r="O47">
            <v>34067.038143206941</v>
          </cell>
          <cell r="P47">
            <v>35406.596648321472</v>
          </cell>
          <cell r="Q47">
            <v>36746.155153436004</v>
          </cell>
          <cell r="R47">
            <v>38085.713658550536</v>
          </cell>
          <cell r="S47">
            <v>39425.272163665068</v>
          </cell>
          <cell r="T47">
            <v>40764.830668779599</v>
          </cell>
          <cell r="U47">
            <v>42104.389173894131</v>
          </cell>
          <cell r="V47">
            <v>43443.947679008663</v>
          </cell>
          <cell r="W47">
            <v>44783.506184123195</v>
          </cell>
          <cell r="X47">
            <v>46123.064689237726</v>
          </cell>
          <cell r="Y47">
            <v>47462.623194352258</v>
          </cell>
          <cell r="Z47">
            <v>48802.18169946679</v>
          </cell>
          <cell r="AA47">
            <v>50141.740204581321</v>
          </cell>
          <cell r="AB47">
            <v>51481.298709695853</v>
          </cell>
          <cell r="AC47">
            <v>52820.857214810385</v>
          </cell>
          <cell r="AD47">
            <v>54160.415719924917</v>
          </cell>
          <cell r="AE47">
            <v>55499.974225039448</v>
          </cell>
          <cell r="AF47">
            <v>56839.53273015398</v>
          </cell>
          <cell r="AG47">
            <v>58179.091235268512</v>
          </cell>
          <cell r="AH47">
            <v>59518.649740383044</v>
          </cell>
          <cell r="AI47">
            <v>60858.208245497575</v>
          </cell>
          <cell r="AJ47">
            <v>62197.766750612107</v>
          </cell>
          <cell r="AK47">
            <v>63537.325255726639</v>
          </cell>
          <cell r="AL47">
            <v>64876.88376084117</v>
          </cell>
          <cell r="AM47">
            <v>66216.442265955702</v>
          </cell>
          <cell r="AN47">
            <v>67556.000771070234</v>
          </cell>
          <cell r="AO47">
            <v>68895.559276184766</v>
          </cell>
          <cell r="AP47">
            <v>70235.117781299297</v>
          </cell>
          <cell r="AQ47">
            <v>71574.676286413829</v>
          </cell>
          <cell r="AR47">
            <v>72914.234791528361</v>
          </cell>
          <cell r="AS47">
            <v>74253.793296642893</v>
          </cell>
          <cell r="AT47">
            <v>75593.351801757424</v>
          </cell>
          <cell r="AU47">
            <v>76932.910306871956</v>
          </cell>
          <cell r="AV47">
            <v>78272.468811986488</v>
          </cell>
          <cell r="AW47">
            <v>79612.027317101019</v>
          </cell>
          <cell r="AX47">
            <v>80951.585822215551</v>
          </cell>
          <cell r="AY47">
            <v>82291.144327330083</v>
          </cell>
          <cell r="AZ47">
            <v>83630.702832444615</v>
          </cell>
          <cell r="BA47">
            <v>84970.261337559146</v>
          </cell>
          <cell r="BB47">
            <v>86309.819842673678</v>
          </cell>
          <cell r="BC47">
            <v>87649.37834778821</v>
          </cell>
          <cell r="BD47">
            <v>88988.936852902742</v>
          </cell>
          <cell r="BE47">
            <v>90328.495358017273</v>
          </cell>
          <cell r="BF47">
            <v>91668.053863131805</v>
          </cell>
          <cell r="BG47">
            <v>93007.612368246337</v>
          </cell>
          <cell r="BH47">
            <v>94347.170873360868</v>
          </cell>
          <cell r="BI47">
            <v>95686.7293784754</v>
          </cell>
          <cell r="BJ47">
            <v>97026.287883589932</v>
          </cell>
          <cell r="BK47">
            <v>98365.846388704464</v>
          </cell>
          <cell r="BL47">
            <v>99705.404893818995</v>
          </cell>
          <cell r="BM47">
            <v>101044.96339893353</v>
          </cell>
          <cell r="BN47">
            <v>102384.52190404806</v>
          </cell>
          <cell r="BO47">
            <v>103724.08040916259</v>
          </cell>
          <cell r="BP47">
            <v>105063.63891427712</v>
          </cell>
          <cell r="BQ47">
            <v>106403.19741939165</v>
          </cell>
          <cell r="BR47">
            <v>107742.75592450619</v>
          </cell>
          <cell r="BS47">
            <v>109082.31442962072</v>
          </cell>
        </row>
        <row r="48">
          <cell r="P48">
            <v>35406.596648321472</v>
          </cell>
          <cell r="Q48">
            <v>36746.155153436004</v>
          </cell>
          <cell r="R48">
            <v>38085.713658550536</v>
          </cell>
          <cell r="S48">
            <v>39425.272163665068</v>
          </cell>
          <cell r="T48">
            <v>40764.830668779599</v>
          </cell>
          <cell r="U48">
            <v>42104.389173894131</v>
          </cell>
          <cell r="V48">
            <v>43443.947679008663</v>
          </cell>
          <cell r="W48">
            <v>44783.506184123195</v>
          </cell>
          <cell r="X48">
            <v>46123.064689237726</v>
          </cell>
          <cell r="Y48">
            <v>47462.623194352258</v>
          </cell>
          <cell r="Z48">
            <v>48802.18169946679</v>
          </cell>
          <cell r="AA48">
            <v>50141.740204581321</v>
          </cell>
          <cell r="AB48">
            <v>51481.298709695853</v>
          </cell>
          <cell r="AC48">
            <v>52820.857214810385</v>
          </cell>
          <cell r="AD48">
            <v>54160.415719924917</v>
          </cell>
          <cell r="AE48">
            <v>55499.974225039448</v>
          </cell>
          <cell r="AF48">
            <v>56839.53273015398</v>
          </cell>
          <cell r="AG48">
            <v>58179.091235268512</v>
          </cell>
          <cell r="AH48">
            <v>59518.649740383044</v>
          </cell>
          <cell r="AI48">
            <v>60858.208245497575</v>
          </cell>
          <cell r="AJ48">
            <v>62197.766750612107</v>
          </cell>
          <cell r="AK48">
            <v>63537.325255726639</v>
          </cell>
          <cell r="AL48">
            <v>64876.88376084117</v>
          </cell>
          <cell r="AM48">
            <v>66216.442265955702</v>
          </cell>
          <cell r="AN48">
            <v>67556.000771070234</v>
          </cell>
          <cell r="AO48">
            <v>68895.559276184766</v>
          </cell>
          <cell r="AP48">
            <v>70235.117781299297</v>
          </cell>
          <cell r="AQ48">
            <v>71574.676286413829</v>
          </cell>
          <cell r="AR48">
            <v>72914.234791528361</v>
          </cell>
          <cell r="AS48">
            <v>74253.793296642893</v>
          </cell>
          <cell r="AT48">
            <v>75593.351801757424</v>
          </cell>
          <cell r="AU48">
            <v>76932.910306871956</v>
          </cell>
          <cell r="AV48">
            <v>78272.468811986488</v>
          </cell>
          <cell r="AW48">
            <v>79612.027317101019</v>
          </cell>
          <cell r="AX48">
            <v>80951.585822215551</v>
          </cell>
          <cell r="AY48">
            <v>82291.144327330083</v>
          </cell>
          <cell r="AZ48">
            <v>83630.702832444615</v>
          </cell>
          <cell r="BA48">
            <v>84970.261337559146</v>
          </cell>
          <cell r="BB48">
            <v>86309.819842673678</v>
          </cell>
          <cell r="BC48">
            <v>87649.37834778821</v>
          </cell>
          <cell r="BD48">
            <v>88988.936852902742</v>
          </cell>
          <cell r="BE48">
            <v>90328.495358017273</v>
          </cell>
          <cell r="BF48">
            <v>91668.053863131805</v>
          </cell>
          <cell r="BG48">
            <v>93007.612368246337</v>
          </cell>
          <cell r="BH48">
            <v>94347.170873360868</v>
          </cell>
          <cell r="BI48">
            <v>95686.7293784754</v>
          </cell>
          <cell r="BJ48">
            <v>97026.287883589932</v>
          </cell>
          <cell r="BK48">
            <v>98365.846388704464</v>
          </cell>
          <cell r="BL48">
            <v>99705.404893818995</v>
          </cell>
          <cell r="BM48">
            <v>101044.96339893353</v>
          </cell>
          <cell r="BN48">
            <v>102384.52190404806</v>
          </cell>
          <cell r="BO48">
            <v>103724.08040916259</v>
          </cell>
          <cell r="BP48">
            <v>105063.63891427712</v>
          </cell>
          <cell r="BQ48">
            <v>106403.19741939165</v>
          </cell>
          <cell r="BR48">
            <v>107742.75592450619</v>
          </cell>
          <cell r="BS48">
            <v>109082.31442962072</v>
          </cell>
        </row>
        <row r="49">
          <cell r="B49">
            <v>5.5</v>
          </cell>
          <cell r="C49">
            <v>6.5</v>
          </cell>
          <cell r="G49">
            <v>76409.994702970129</v>
          </cell>
          <cell r="H49">
            <v>93126.137384893009</v>
          </cell>
          <cell r="K49" t="str">
            <v>Discounted Cash Flow Analysis</v>
          </cell>
          <cell r="N49">
            <v>0</v>
          </cell>
          <cell r="O49">
            <v>34067.038143206941</v>
          </cell>
          <cell r="P49">
            <v>35406.596648321472</v>
          </cell>
          <cell r="Q49">
            <v>36746.155153436004</v>
          </cell>
          <cell r="R49">
            <v>38085.713658550536</v>
          </cell>
          <cell r="S49">
            <v>39425.272163665068</v>
          </cell>
          <cell r="T49">
            <v>40764.830668779599</v>
          </cell>
          <cell r="U49">
            <v>42104.389173894131</v>
          </cell>
          <cell r="V49">
            <v>43443.947679008663</v>
          </cell>
          <cell r="W49">
            <v>44783.506184123195</v>
          </cell>
          <cell r="X49">
            <v>46123.064689237726</v>
          </cell>
          <cell r="Y49">
            <v>47462.623194352258</v>
          </cell>
          <cell r="Z49">
            <v>48802.18169946679</v>
          </cell>
          <cell r="AA49">
            <v>50141.740204581321</v>
          </cell>
          <cell r="AB49">
            <v>51481.298709695853</v>
          </cell>
          <cell r="AC49">
            <v>52820.857214810385</v>
          </cell>
          <cell r="AD49">
            <v>54160.415719924917</v>
          </cell>
          <cell r="AE49">
            <v>55499.974225039448</v>
          </cell>
          <cell r="AF49">
            <v>56839.53273015398</v>
          </cell>
          <cell r="AG49">
            <v>58179.091235268512</v>
          </cell>
          <cell r="AH49">
            <v>59518.649740383044</v>
          </cell>
          <cell r="AI49">
            <v>60858.208245497575</v>
          </cell>
          <cell r="AJ49">
            <v>62197.766750612107</v>
          </cell>
          <cell r="AK49">
            <v>63537.325255726639</v>
          </cell>
          <cell r="AL49">
            <v>64876.88376084117</v>
          </cell>
          <cell r="AM49">
            <v>66216.442265955702</v>
          </cell>
          <cell r="AN49">
            <v>67556.000771070234</v>
          </cell>
          <cell r="AO49">
            <v>68895.559276184766</v>
          </cell>
          <cell r="AP49">
            <v>70235.117781299297</v>
          </cell>
          <cell r="AQ49">
            <v>71574.676286413829</v>
          </cell>
          <cell r="AR49">
            <v>72914.234791528361</v>
          </cell>
          <cell r="AS49">
            <v>74253.793296642893</v>
          </cell>
          <cell r="AT49">
            <v>75593.351801757424</v>
          </cell>
          <cell r="AU49">
            <v>76932.910306871956</v>
          </cell>
          <cell r="AV49">
            <v>78272.468811986488</v>
          </cell>
          <cell r="AW49">
            <v>79612.027317101019</v>
          </cell>
          <cell r="AX49">
            <v>80951.585822215551</v>
          </cell>
          <cell r="AY49">
            <v>82291.144327330083</v>
          </cell>
          <cell r="AZ49">
            <v>83630.702832444615</v>
          </cell>
          <cell r="BA49">
            <v>84970.261337559146</v>
          </cell>
          <cell r="BB49">
            <v>86309.819842673678</v>
          </cell>
          <cell r="BC49">
            <v>87649.37834778821</v>
          </cell>
          <cell r="BD49">
            <v>88988.936852902742</v>
          </cell>
          <cell r="BE49">
            <v>90328.495358017273</v>
          </cell>
          <cell r="BF49">
            <v>91668.053863131805</v>
          </cell>
          <cell r="BG49">
            <v>93007.612368246337</v>
          </cell>
          <cell r="BH49">
            <v>94347.170873360868</v>
          </cell>
          <cell r="BI49">
            <v>95686.7293784754</v>
          </cell>
          <cell r="BJ49">
            <v>97026.287883589932</v>
          </cell>
          <cell r="BK49">
            <v>98365.846388704464</v>
          </cell>
          <cell r="BL49">
            <v>99705.404893818995</v>
          </cell>
          <cell r="BM49">
            <v>101044.96339893353</v>
          </cell>
          <cell r="BN49">
            <v>102384.52190404806</v>
          </cell>
          <cell r="BO49">
            <v>103724.08040916259</v>
          </cell>
          <cell r="BP49">
            <v>105063.63891427712</v>
          </cell>
          <cell r="BQ49">
            <v>106403.19741939165</v>
          </cell>
          <cell r="BR49">
            <v>107742.75592450619</v>
          </cell>
          <cell r="BS49">
            <v>109082.31442962072</v>
          </cell>
        </row>
        <row r="50">
          <cell r="B50">
            <v>6.8125661523495029E-2</v>
          </cell>
          <cell r="C50">
            <v>8.8125661523495019E-2</v>
          </cell>
          <cell r="G50">
            <v>59.609635859945378</v>
          </cell>
          <cell r="H50">
            <v>72.088480657017996</v>
          </cell>
          <cell r="K50" t="str">
            <v>5.5x - 6.5x Exit Multiple Discounted at a WACC of 6.8% - 8.8%</v>
          </cell>
          <cell r="N50">
            <v>0</v>
          </cell>
          <cell r="O50">
            <v>34067.038143206941</v>
          </cell>
          <cell r="P50">
            <v>35406.596648321472</v>
          </cell>
          <cell r="Q50">
            <v>36746.155153436004</v>
          </cell>
          <cell r="R50">
            <v>38085.713658550536</v>
          </cell>
          <cell r="S50">
            <v>39425.272163665068</v>
          </cell>
          <cell r="T50">
            <v>40764.830668779599</v>
          </cell>
          <cell r="U50">
            <v>42104.389173894131</v>
          </cell>
          <cell r="V50">
            <v>43443.947679008663</v>
          </cell>
          <cell r="W50">
            <v>44783.506184123195</v>
          </cell>
          <cell r="X50">
            <v>46123.064689237726</v>
          </cell>
          <cell r="Y50">
            <v>47462.623194352258</v>
          </cell>
          <cell r="Z50">
            <v>48802.18169946679</v>
          </cell>
          <cell r="AA50">
            <v>50141.740204581321</v>
          </cell>
          <cell r="AB50">
            <v>51481.298709695853</v>
          </cell>
          <cell r="AC50">
            <v>52820.857214810385</v>
          </cell>
          <cell r="AD50">
            <v>54160.415719924917</v>
          </cell>
          <cell r="AE50">
            <v>55499.974225039448</v>
          </cell>
          <cell r="AF50">
            <v>56839.53273015398</v>
          </cell>
          <cell r="AG50">
            <v>58179.091235268512</v>
          </cell>
          <cell r="AH50">
            <v>59518.649740383044</v>
          </cell>
          <cell r="AI50">
            <v>60858.208245497575</v>
          </cell>
          <cell r="AJ50">
            <v>62197.766750612107</v>
          </cell>
          <cell r="AK50">
            <v>63537.325255726639</v>
          </cell>
          <cell r="AL50">
            <v>64876.88376084117</v>
          </cell>
          <cell r="AM50">
            <v>66216.442265955702</v>
          </cell>
          <cell r="AN50">
            <v>67556.000771070234</v>
          </cell>
          <cell r="AO50">
            <v>68895.559276184766</v>
          </cell>
          <cell r="AP50">
            <v>70235.117781299297</v>
          </cell>
          <cell r="AQ50">
            <v>71574.676286413829</v>
          </cell>
          <cell r="AR50">
            <v>72914.234791528361</v>
          </cell>
          <cell r="AS50">
            <v>74253.793296642893</v>
          </cell>
          <cell r="AT50">
            <v>75593.351801757424</v>
          </cell>
          <cell r="AU50">
            <v>76932.910306871956</v>
          </cell>
          <cell r="AV50">
            <v>78272.468811986488</v>
          </cell>
          <cell r="AW50">
            <v>79612.027317101019</v>
          </cell>
          <cell r="AX50">
            <v>80951.585822215551</v>
          </cell>
          <cell r="AY50">
            <v>82291.144327330083</v>
          </cell>
          <cell r="AZ50">
            <v>83630.702832444615</v>
          </cell>
          <cell r="BA50">
            <v>84970.261337559146</v>
          </cell>
          <cell r="BB50">
            <v>86309.819842673678</v>
          </cell>
          <cell r="BC50">
            <v>87649.37834778821</v>
          </cell>
          <cell r="BD50">
            <v>88988.936852902742</v>
          </cell>
          <cell r="BE50">
            <v>90328.495358017273</v>
          </cell>
          <cell r="BF50">
            <v>91668.053863131805</v>
          </cell>
          <cell r="BG50">
            <v>93007.612368246337</v>
          </cell>
          <cell r="BH50">
            <v>94347.170873360868</v>
          </cell>
          <cell r="BI50">
            <v>95686.7293784754</v>
          </cell>
          <cell r="BJ50">
            <v>97026.287883589932</v>
          </cell>
          <cell r="BK50">
            <v>98365.846388704464</v>
          </cell>
          <cell r="BL50">
            <v>99705.404893818995</v>
          </cell>
          <cell r="BM50">
            <v>101044.96339893353</v>
          </cell>
          <cell r="BN50">
            <v>102384.52190404806</v>
          </cell>
          <cell r="BO50">
            <v>103724.08040916259</v>
          </cell>
          <cell r="BP50">
            <v>105063.63891427712</v>
          </cell>
          <cell r="BQ50">
            <v>106403.19741939165</v>
          </cell>
          <cell r="BR50">
            <v>107742.75592450619</v>
          </cell>
          <cell r="BS50">
            <v>109082.31442962072</v>
          </cell>
        </row>
        <row r="52">
          <cell r="B52">
            <v>0.09</v>
          </cell>
          <cell r="C52">
            <v>0.1101</v>
          </cell>
          <cell r="G52">
            <v>49200.125327830974</v>
          </cell>
          <cell r="H52">
            <v>60188.15331771323</v>
          </cell>
          <cell r="K52" t="str">
            <v>ROIC Analysis</v>
          </cell>
          <cell r="N52">
            <v>0</v>
          </cell>
          <cell r="O52">
            <v>34067.038143206941</v>
          </cell>
          <cell r="P52">
            <v>35406.596648321472</v>
          </cell>
          <cell r="Q52">
            <v>36746.155153436004</v>
          </cell>
          <cell r="R52">
            <v>38085.713658550536</v>
          </cell>
          <cell r="S52">
            <v>39425.272163665068</v>
          </cell>
          <cell r="T52">
            <v>40764.830668779599</v>
          </cell>
          <cell r="U52">
            <v>42104.389173894131</v>
          </cell>
          <cell r="V52">
            <v>43443.947679008663</v>
          </cell>
          <cell r="W52">
            <v>44783.506184123195</v>
          </cell>
          <cell r="X52">
            <v>46123.064689237726</v>
          </cell>
          <cell r="Y52">
            <v>47462.623194352258</v>
          </cell>
          <cell r="Z52">
            <v>48802.18169946679</v>
          </cell>
          <cell r="AA52">
            <v>50141.740204581321</v>
          </cell>
          <cell r="AB52">
            <v>51481.298709695853</v>
          </cell>
          <cell r="AC52">
            <v>52820.857214810385</v>
          </cell>
          <cell r="AD52">
            <v>54160.415719924917</v>
          </cell>
          <cell r="AE52">
            <v>55499.974225039448</v>
          </cell>
          <cell r="AF52">
            <v>56839.53273015398</v>
          </cell>
          <cell r="AG52">
            <v>58179.091235268512</v>
          </cell>
          <cell r="AH52">
            <v>59518.649740383044</v>
          </cell>
          <cell r="AI52">
            <v>60858.208245497575</v>
          </cell>
          <cell r="AJ52">
            <v>62197.766750612107</v>
          </cell>
          <cell r="AK52">
            <v>63537.325255726639</v>
          </cell>
          <cell r="AL52">
            <v>64876.88376084117</v>
          </cell>
          <cell r="AM52">
            <v>66216.442265955702</v>
          </cell>
          <cell r="AN52">
            <v>67556.000771070234</v>
          </cell>
          <cell r="AO52">
            <v>68895.559276184766</v>
          </cell>
          <cell r="AP52">
            <v>70235.117781299297</v>
          </cell>
          <cell r="AQ52">
            <v>71574.676286413829</v>
          </cell>
          <cell r="AR52">
            <v>72914.234791528361</v>
          </cell>
          <cell r="AS52">
            <v>74253.793296642893</v>
          </cell>
          <cell r="AT52">
            <v>75593.351801757424</v>
          </cell>
          <cell r="AU52">
            <v>76932.910306871956</v>
          </cell>
          <cell r="AV52">
            <v>78272.468811986488</v>
          </cell>
          <cell r="AW52">
            <v>79612.027317101019</v>
          </cell>
          <cell r="AX52">
            <v>80951.585822215551</v>
          </cell>
          <cell r="AY52">
            <v>82291.144327330083</v>
          </cell>
          <cell r="AZ52">
            <v>83630.702832444615</v>
          </cell>
          <cell r="BA52">
            <v>84970.261337559146</v>
          </cell>
          <cell r="BB52">
            <v>86309.819842673678</v>
          </cell>
          <cell r="BC52">
            <v>87649.37834778821</v>
          </cell>
          <cell r="BD52">
            <v>88988.936852902742</v>
          </cell>
          <cell r="BE52">
            <v>90328.495358017273</v>
          </cell>
          <cell r="BF52">
            <v>91668.053863131805</v>
          </cell>
          <cell r="BG52">
            <v>93007.612368246337</v>
          </cell>
          <cell r="BH52">
            <v>94347.170873360868</v>
          </cell>
          <cell r="BI52">
            <v>95686.7293784754</v>
          </cell>
          <cell r="BJ52">
            <v>97026.287883589932</v>
          </cell>
          <cell r="BK52">
            <v>98365.846388704464</v>
          </cell>
          <cell r="BL52">
            <v>99705.404893818995</v>
          </cell>
          <cell r="BM52">
            <v>101044.96339893353</v>
          </cell>
          <cell r="BN52">
            <v>102384.52190404806</v>
          </cell>
          <cell r="BO52">
            <v>103724.08040916259</v>
          </cell>
          <cell r="BP52">
            <v>105063.63891427712</v>
          </cell>
          <cell r="BQ52">
            <v>106403.19741939165</v>
          </cell>
          <cell r="BR52">
            <v>107742.75592450619</v>
          </cell>
          <cell r="BS52">
            <v>109082.31442962072</v>
          </cell>
        </row>
        <row r="53">
          <cell r="B53" t="str">
            <v>2010</v>
          </cell>
          <cell r="C53">
            <v>5416.9337985941902</v>
          </cell>
          <cell r="G53">
            <v>39.297070734010333</v>
          </cell>
          <cell r="H53">
            <v>47.499794204414307</v>
          </cell>
          <cell r="K53" t="str">
            <v>Target ROIC of 9.0% - 11.0% by 2010</v>
          </cell>
          <cell r="N53">
            <v>0</v>
          </cell>
          <cell r="O53">
            <v>34067.038143206941</v>
          </cell>
          <cell r="P53">
            <v>35406.596648321472</v>
          </cell>
          <cell r="Q53">
            <v>36746.155153436004</v>
          </cell>
          <cell r="R53">
            <v>38085.713658550536</v>
          </cell>
          <cell r="S53">
            <v>39425.272163665068</v>
          </cell>
          <cell r="T53">
            <v>40764.830668779599</v>
          </cell>
          <cell r="U53">
            <v>42104.389173894131</v>
          </cell>
          <cell r="V53">
            <v>43443.947679008663</v>
          </cell>
          <cell r="W53">
            <v>44783.506184123195</v>
          </cell>
          <cell r="X53">
            <v>46123.064689237726</v>
          </cell>
          <cell r="Y53">
            <v>47462.623194352258</v>
          </cell>
          <cell r="Z53">
            <v>48802.18169946679</v>
          </cell>
          <cell r="AA53">
            <v>50141.740204581321</v>
          </cell>
          <cell r="AB53">
            <v>51481.298709695853</v>
          </cell>
          <cell r="AC53">
            <v>52820.857214810385</v>
          </cell>
          <cell r="AD53">
            <v>54160.415719924917</v>
          </cell>
          <cell r="AE53">
            <v>55499.974225039448</v>
          </cell>
          <cell r="AF53">
            <v>56839.53273015398</v>
          </cell>
          <cell r="AG53">
            <v>58179.091235268512</v>
          </cell>
          <cell r="AH53">
            <v>59518.649740383044</v>
          </cell>
          <cell r="AI53">
            <v>60858.208245497575</v>
          </cell>
          <cell r="AJ53">
            <v>62197.766750612107</v>
          </cell>
          <cell r="AK53">
            <v>63537.325255726639</v>
          </cell>
          <cell r="AL53">
            <v>64876.88376084117</v>
          </cell>
          <cell r="AM53">
            <v>66216.442265955702</v>
          </cell>
          <cell r="AN53">
            <v>67556.000771070234</v>
          </cell>
          <cell r="AO53">
            <v>68895.559276184766</v>
          </cell>
          <cell r="AP53">
            <v>70235.117781299297</v>
          </cell>
          <cell r="AQ53">
            <v>71574.676286413829</v>
          </cell>
          <cell r="AR53">
            <v>72914.234791528361</v>
          </cell>
          <cell r="AS53">
            <v>74253.793296642893</v>
          </cell>
          <cell r="AT53">
            <v>75593.351801757424</v>
          </cell>
          <cell r="AU53">
            <v>76932.910306871956</v>
          </cell>
          <cell r="AV53">
            <v>78272.468811986488</v>
          </cell>
          <cell r="AW53">
            <v>79612.027317101019</v>
          </cell>
          <cell r="AX53">
            <v>80951.585822215551</v>
          </cell>
          <cell r="AY53">
            <v>82291.144327330083</v>
          </cell>
          <cell r="AZ53">
            <v>83630.702832444615</v>
          </cell>
          <cell r="BA53">
            <v>84970.261337559146</v>
          </cell>
          <cell r="BB53">
            <v>86309.819842673678</v>
          </cell>
          <cell r="BC53">
            <v>87649.37834778821</v>
          </cell>
          <cell r="BD53">
            <v>88988.936852902742</v>
          </cell>
          <cell r="BE53">
            <v>90328.495358017273</v>
          </cell>
          <cell r="BF53">
            <v>91668.053863131805</v>
          </cell>
          <cell r="BG53">
            <v>93007.612368246337</v>
          </cell>
          <cell r="BH53">
            <v>94347.170873360868</v>
          </cell>
          <cell r="BI53">
            <v>95686.7293784754</v>
          </cell>
          <cell r="BJ53">
            <v>97026.287883589932</v>
          </cell>
          <cell r="BK53">
            <v>98365.846388704464</v>
          </cell>
          <cell r="BL53">
            <v>99705.404893818995</v>
          </cell>
          <cell r="BM53">
            <v>101044.96339893353</v>
          </cell>
          <cell r="BN53">
            <v>102384.52190404806</v>
          </cell>
          <cell r="BO53">
            <v>103724.08040916259</v>
          </cell>
          <cell r="BP53">
            <v>105063.63891427712</v>
          </cell>
          <cell r="BQ53">
            <v>106403.19741939165</v>
          </cell>
          <cell r="BR53">
            <v>107742.75592450619</v>
          </cell>
          <cell r="BS53">
            <v>109082.31442962072</v>
          </cell>
        </row>
        <row r="55">
          <cell r="B55">
            <v>9</v>
          </cell>
          <cell r="C55">
            <v>10</v>
          </cell>
          <cell r="E55" t="str">
            <v>LTM 9/30/09 EBITDA</v>
          </cell>
          <cell r="G55">
            <v>71789.399999999951</v>
          </cell>
          <cell r="H55">
            <v>79765.999999999942</v>
          </cell>
          <cell r="K55" t="str">
            <v>Leveraged Buyout Analysis</v>
          </cell>
          <cell r="N55">
            <v>0</v>
          </cell>
          <cell r="O55">
            <v>34067.038143206941</v>
          </cell>
          <cell r="P55">
            <v>35406.596648321472</v>
          </cell>
          <cell r="Q55">
            <v>36746.155153436004</v>
          </cell>
          <cell r="R55">
            <v>38085.713658550536</v>
          </cell>
          <cell r="S55">
            <v>39425.272163665068</v>
          </cell>
          <cell r="T55">
            <v>40764.830668779599</v>
          </cell>
          <cell r="U55">
            <v>42104.389173894131</v>
          </cell>
          <cell r="V55">
            <v>43443.947679008663</v>
          </cell>
          <cell r="W55">
            <v>44783.506184123195</v>
          </cell>
          <cell r="X55">
            <v>46123.064689237726</v>
          </cell>
          <cell r="Y55">
            <v>47462.623194352258</v>
          </cell>
          <cell r="Z55">
            <v>48802.18169946679</v>
          </cell>
          <cell r="AA55">
            <v>50141.740204581321</v>
          </cell>
          <cell r="AB55">
            <v>51481.298709695853</v>
          </cell>
          <cell r="AC55">
            <v>52820.857214810385</v>
          </cell>
          <cell r="AD55">
            <v>54160.415719924917</v>
          </cell>
          <cell r="AE55">
            <v>55499.974225039448</v>
          </cell>
          <cell r="AF55">
            <v>56839.53273015398</v>
          </cell>
          <cell r="AG55">
            <v>58179.091235268512</v>
          </cell>
          <cell r="AH55">
            <v>59518.649740383044</v>
          </cell>
          <cell r="AI55">
            <v>60858.208245497575</v>
          </cell>
          <cell r="AJ55">
            <v>62197.766750612107</v>
          </cell>
          <cell r="AK55">
            <v>63537.325255726639</v>
          </cell>
          <cell r="AL55">
            <v>64876.88376084117</v>
          </cell>
          <cell r="AM55">
            <v>66216.442265955702</v>
          </cell>
          <cell r="AN55">
            <v>67556.000771070234</v>
          </cell>
          <cell r="AO55">
            <v>68895.559276184766</v>
          </cell>
          <cell r="AP55">
            <v>70235.117781299297</v>
          </cell>
          <cell r="AQ55">
            <v>71574.676286413829</v>
          </cell>
          <cell r="AR55">
            <v>72914.234791528361</v>
          </cell>
          <cell r="AS55">
            <v>74253.793296642893</v>
          </cell>
          <cell r="AT55">
            <v>75593.351801757424</v>
          </cell>
          <cell r="AU55">
            <v>76932.910306871956</v>
          </cell>
          <cell r="AV55">
            <v>78272.468811986488</v>
          </cell>
          <cell r="AW55">
            <v>79612.027317101019</v>
          </cell>
          <cell r="AX55">
            <v>80951.585822215551</v>
          </cell>
          <cell r="AY55">
            <v>82291.144327330083</v>
          </cell>
          <cell r="AZ55">
            <v>83630.702832444615</v>
          </cell>
          <cell r="BA55">
            <v>84970.261337559146</v>
          </cell>
          <cell r="BB55">
            <v>86309.819842673678</v>
          </cell>
          <cell r="BC55">
            <v>87649.37834778821</v>
          </cell>
          <cell r="BD55">
            <v>88988.936852902742</v>
          </cell>
          <cell r="BE55">
            <v>90328.495358017273</v>
          </cell>
          <cell r="BF55">
            <v>91668.053863131805</v>
          </cell>
          <cell r="BG55">
            <v>93007.612368246337</v>
          </cell>
          <cell r="BH55">
            <v>94347.170873360868</v>
          </cell>
          <cell r="BI55">
            <v>95686.7293784754</v>
          </cell>
          <cell r="BJ55">
            <v>97026.287883589932</v>
          </cell>
          <cell r="BK55">
            <v>98365.846388704464</v>
          </cell>
          <cell r="BL55">
            <v>99705.404893818995</v>
          </cell>
          <cell r="BM55">
            <v>101044.96339893353</v>
          </cell>
          <cell r="BN55">
            <v>102384.52190404806</v>
          </cell>
          <cell r="BO55">
            <v>103724.08040916259</v>
          </cell>
          <cell r="BP55">
            <v>105063.63891427712</v>
          </cell>
          <cell r="BQ55">
            <v>106403.19741939165</v>
          </cell>
          <cell r="BR55">
            <v>107742.75592450619</v>
          </cell>
          <cell r="BS55">
            <v>109082.31442962072</v>
          </cell>
        </row>
        <row r="56">
          <cell r="E56">
            <v>7976.5999999999949</v>
          </cell>
          <cell r="G56">
            <v>56.160294390104077</v>
          </cell>
          <cell r="H56">
            <v>62.114942857897567</v>
          </cell>
          <cell r="K56" t="str">
            <v>9.0x - 10.0x LTM 9/30/09 EBITDA EBITDA ($7,976.6 mm)</v>
          </cell>
          <cell r="N56">
            <v>0</v>
          </cell>
          <cell r="O56">
            <v>34067.038143206941</v>
          </cell>
          <cell r="P56">
            <v>35406.596648321472</v>
          </cell>
          <cell r="Q56">
            <v>36746.155153436004</v>
          </cell>
          <cell r="R56">
            <v>38085.713658550536</v>
          </cell>
          <cell r="S56">
            <v>39425.272163665068</v>
          </cell>
          <cell r="T56">
            <v>40764.830668779599</v>
          </cell>
          <cell r="U56">
            <v>42104.389173894131</v>
          </cell>
          <cell r="V56">
            <v>43443.947679008663</v>
          </cell>
          <cell r="W56">
            <v>44783.506184123195</v>
          </cell>
          <cell r="X56">
            <v>46123.064689237726</v>
          </cell>
          <cell r="Y56">
            <v>47462.623194352258</v>
          </cell>
          <cell r="Z56">
            <v>48802.18169946679</v>
          </cell>
          <cell r="AA56">
            <v>50141.740204581321</v>
          </cell>
          <cell r="AB56">
            <v>51481.298709695853</v>
          </cell>
          <cell r="AC56">
            <v>52820.857214810385</v>
          </cell>
          <cell r="AD56">
            <v>54160.415719924917</v>
          </cell>
          <cell r="AE56">
            <v>55499.974225039448</v>
          </cell>
          <cell r="AF56">
            <v>56839.53273015398</v>
          </cell>
          <cell r="AG56">
            <v>58179.091235268512</v>
          </cell>
          <cell r="AH56">
            <v>59518.649740383044</v>
          </cell>
          <cell r="AI56">
            <v>60858.208245497575</v>
          </cell>
          <cell r="AJ56">
            <v>62197.766750612107</v>
          </cell>
          <cell r="AK56">
            <v>63537.325255726639</v>
          </cell>
          <cell r="AL56">
            <v>64876.88376084117</v>
          </cell>
          <cell r="AM56">
            <v>66216.442265955702</v>
          </cell>
          <cell r="AN56">
            <v>67556.000771070234</v>
          </cell>
          <cell r="AO56">
            <v>68895.559276184766</v>
          </cell>
          <cell r="AP56">
            <v>70235.117781299297</v>
          </cell>
          <cell r="AQ56">
            <v>71574.676286413829</v>
          </cell>
          <cell r="AR56">
            <v>72914.234791528361</v>
          </cell>
          <cell r="AS56">
            <v>74253.793296642893</v>
          </cell>
          <cell r="AT56">
            <v>75593.351801757424</v>
          </cell>
          <cell r="AU56">
            <v>76932.910306871956</v>
          </cell>
          <cell r="AV56">
            <v>78272.468811986488</v>
          </cell>
          <cell r="AW56">
            <v>79612.027317101019</v>
          </cell>
          <cell r="AX56">
            <v>80951.585822215551</v>
          </cell>
          <cell r="AY56">
            <v>82291.144327330083</v>
          </cell>
          <cell r="AZ56">
            <v>83630.702832444615</v>
          </cell>
          <cell r="BA56">
            <v>84970.261337559146</v>
          </cell>
          <cell r="BB56">
            <v>86309.819842673678</v>
          </cell>
          <cell r="BC56">
            <v>87649.37834778821</v>
          </cell>
          <cell r="BD56">
            <v>88988.936852902742</v>
          </cell>
          <cell r="BE56">
            <v>90328.495358017273</v>
          </cell>
          <cell r="BF56">
            <v>91668.053863131805</v>
          </cell>
          <cell r="BG56">
            <v>93007.612368246337</v>
          </cell>
          <cell r="BH56">
            <v>94347.170873360868</v>
          </cell>
          <cell r="BI56">
            <v>95686.7293784754</v>
          </cell>
          <cell r="BJ56">
            <v>97026.287883589932</v>
          </cell>
          <cell r="BK56">
            <v>98365.846388704464</v>
          </cell>
          <cell r="BL56">
            <v>99705.404893818995</v>
          </cell>
          <cell r="BM56">
            <v>101044.96339893353</v>
          </cell>
          <cell r="BN56">
            <v>102384.52190404806</v>
          </cell>
          <cell r="BO56">
            <v>103724.08040916259</v>
          </cell>
          <cell r="BP56">
            <v>105063.63891427712</v>
          </cell>
          <cell r="BQ56">
            <v>106403.19741939165</v>
          </cell>
          <cell r="BR56">
            <v>107742.75592450619</v>
          </cell>
          <cell r="BS56">
            <v>109082.31442962072</v>
          </cell>
        </row>
        <row r="57">
          <cell r="A57" t="str">
            <v>x</v>
          </cell>
        </row>
        <row r="59">
          <cell r="E59" t="str">
            <v>LTM 9/30/09 EBITDA</v>
          </cell>
          <cell r="F59">
            <v>7976.5999999999949</v>
          </cell>
          <cell r="K59" t="str">
            <v>Implied EV / LTM 9/30/09 EBITDA Multiple ($7976.6 mm)</v>
          </cell>
          <cell r="M59">
            <v>4.2708720687018236</v>
          </cell>
          <cell r="R59">
            <v>5.1105521987788833</v>
          </cell>
          <cell r="W59">
            <v>5.9502323288559431</v>
          </cell>
          <cell r="AB59">
            <v>6.789912458933002</v>
          </cell>
          <cell r="AG59">
            <v>7.6295925890100618</v>
          </cell>
          <cell r="AL59">
            <v>8.4692727190871206</v>
          </cell>
          <cell r="AQ59">
            <v>9.3089528491641804</v>
          </cell>
          <cell r="AV59">
            <v>10.14863297924124</v>
          </cell>
          <cell r="BA59">
            <v>10.9883131093183</v>
          </cell>
          <cell r="BF59">
            <v>11.827993239395358</v>
          </cell>
          <cell r="BK59">
            <v>12.667673369472418</v>
          </cell>
          <cell r="BP59">
            <v>13.507353499549479</v>
          </cell>
        </row>
        <row r="61">
          <cell r="E61" t="str">
            <v>2009E EBITDA</v>
          </cell>
          <cell r="F61">
            <v>8003.4999999999991</v>
          </cell>
          <cell r="K61" t="str">
            <v>Implied EV / 2009E EBITDA Multiple ($8003.5 mm)</v>
          </cell>
          <cell r="M61">
            <v>4.2565175414764722</v>
          </cell>
          <cell r="R61">
            <v>5.0933754818241539</v>
          </cell>
          <cell r="W61">
            <v>5.9302334221718365</v>
          </cell>
          <cell r="AB61">
            <v>6.7670913625195164</v>
          </cell>
          <cell r="AG61">
            <v>7.6039493028671989</v>
          </cell>
          <cell r="AL61">
            <v>8.4408072432148789</v>
          </cell>
          <cell r="AQ61">
            <v>9.2776651835625614</v>
          </cell>
          <cell r="AV61">
            <v>10.114523123910244</v>
          </cell>
          <cell r="BA61">
            <v>10.951381064257925</v>
          </cell>
          <cell r="BF61">
            <v>11.788239004605606</v>
          </cell>
          <cell r="BK61">
            <v>12.625096944953288</v>
          </cell>
          <cell r="BP61">
            <v>13.461954885300971</v>
          </cell>
        </row>
        <row r="63">
          <cell r="E63" t="str">
            <v>2009E Forward EPS</v>
          </cell>
          <cell r="F63">
            <v>3.7379984951091032</v>
          </cell>
          <cell r="K63" t="str">
            <v>Implied 2009E Forward EPS P/E Multiple ($3.74)</v>
          </cell>
          <cell r="M63">
            <v>7.4906397197954853</v>
          </cell>
          <cell r="R63">
            <v>8.8282539554732509</v>
          </cell>
          <cell r="W63">
            <v>10.165868191151016</v>
          </cell>
          <cell r="AB63">
            <v>11.503482426828782</v>
          </cell>
          <cell r="AG63">
            <v>12.841096662506548</v>
          </cell>
          <cell r="AL63">
            <v>14.178710898184312</v>
          </cell>
          <cell r="AQ63">
            <v>15.516325133862077</v>
          </cell>
          <cell r="AV63">
            <v>16.853939369539845</v>
          </cell>
          <cell r="BA63">
            <v>18.191553605217607</v>
          </cell>
          <cell r="BF63">
            <v>19.529167840895372</v>
          </cell>
          <cell r="BK63">
            <v>20.866782076573138</v>
          </cell>
          <cell r="BP63">
            <v>22.204396312250903</v>
          </cell>
        </row>
        <row r="65">
          <cell r="E65" t="str">
            <v>2010P Forward EPS</v>
          </cell>
          <cell r="F65">
            <v>3.815996938384997</v>
          </cell>
          <cell r="K65" t="str">
            <v>Implied 2010P Forward EPS P/E Multiple ($3.82)</v>
          </cell>
          <cell r="M65">
            <v>7.3375320924261898</v>
          </cell>
          <cell r="R65">
            <v>8.6478056803594381</v>
          </cell>
          <cell r="W65">
            <v>9.9580792682926855</v>
          </cell>
          <cell r="AB65">
            <v>11.268352856225935</v>
          </cell>
          <cell r="AG65">
            <v>12.578626444159182</v>
          </cell>
          <cell r="AL65">
            <v>13.88890003209243</v>
          </cell>
          <cell r="AQ65">
            <v>15.199173620025679</v>
          </cell>
          <cell r="AV65">
            <v>16.509447207958928</v>
          </cell>
          <cell r="BA65">
            <v>17.819720795892174</v>
          </cell>
          <cell r="BF65">
            <v>19.129994383825423</v>
          </cell>
          <cell r="BK65">
            <v>20.440267971758672</v>
          </cell>
          <cell r="BP65">
            <v>21.750541559691918</v>
          </cell>
        </row>
        <row r="73">
          <cell r="A73" t="str">
            <v>x</v>
          </cell>
        </row>
        <row r="74">
          <cell r="F74" t="str">
            <v>Start</v>
          </cell>
          <cell r="G74">
            <v>34067.038143206941</v>
          </cell>
          <cell r="O74">
            <v>34067.038143206941</v>
          </cell>
          <cell r="P74">
            <v>35406.596648321472</v>
          </cell>
          <cell r="Q74">
            <v>36746.155153436004</v>
          </cell>
          <cell r="R74">
            <v>38085.713658550536</v>
          </cell>
          <cell r="S74">
            <v>39425.272163665068</v>
          </cell>
          <cell r="T74">
            <v>40764.830668779599</v>
          </cell>
          <cell r="U74">
            <v>42104.389173894131</v>
          </cell>
          <cell r="V74">
            <v>43443.947679008663</v>
          </cell>
          <cell r="W74">
            <v>44783.506184123195</v>
          </cell>
          <cell r="X74">
            <v>46123.064689237726</v>
          </cell>
          <cell r="Y74">
            <v>47462.623194352258</v>
          </cell>
          <cell r="Z74">
            <v>48802.18169946679</v>
          </cell>
          <cell r="AA74">
            <v>50141.740204581321</v>
          </cell>
          <cell r="AB74">
            <v>51481.298709695853</v>
          </cell>
          <cell r="AC74">
            <v>52820.857214810385</v>
          </cell>
          <cell r="AD74">
            <v>54160.415719924917</v>
          </cell>
          <cell r="AE74">
            <v>55499.974225039448</v>
          </cell>
          <cell r="AF74">
            <v>56839.53273015398</v>
          </cell>
          <cell r="AG74">
            <v>58179.091235268512</v>
          </cell>
          <cell r="AH74">
            <v>59518.649740383044</v>
          </cell>
          <cell r="AI74">
            <v>60858.208245497575</v>
          </cell>
          <cell r="AJ74">
            <v>62197.766750612107</v>
          </cell>
          <cell r="AK74">
            <v>63537.325255726639</v>
          </cell>
          <cell r="AL74">
            <v>64876.88376084117</v>
          </cell>
          <cell r="AM74">
            <v>66216.442265955702</v>
          </cell>
          <cell r="AN74">
            <v>67556.000771070234</v>
          </cell>
          <cell r="AO74">
            <v>68895.559276184766</v>
          </cell>
          <cell r="AP74">
            <v>70235.117781299297</v>
          </cell>
          <cell r="AQ74">
            <v>71574.676286413829</v>
          </cell>
          <cell r="AR74">
            <v>72914.234791528361</v>
          </cell>
          <cell r="AS74">
            <v>74253.793296642893</v>
          </cell>
          <cell r="AT74">
            <v>75593.351801757424</v>
          </cell>
          <cell r="AU74">
            <v>76932.910306871956</v>
          </cell>
          <cell r="AV74">
            <v>78272.468811986488</v>
          </cell>
          <cell r="AW74">
            <v>79612.027317101019</v>
          </cell>
          <cell r="AX74">
            <v>80951.585822215551</v>
          </cell>
          <cell r="AY74">
            <v>82291.144327330083</v>
          </cell>
          <cell r="AZ74">
            <v>83630.702832444615</v>
          </cell>
          <cell r="BA74">
            <v>84970.261337559146</v>
          </cell>
          <cell r="BB74">
            <v>86309.819842673678</v>
          </cell>
          <cell r="BC74">
            <v>87649.37834778821</v>
          </cell>
          <cell r="BD74">
            <v>88988.936852902742</v>
          </cell>
          <cell r="BE74">
            <v>90328.495358017273</v>
          </cell>
          <cell r="BF74">
            <v>91668.053863131805</v>
          </cell>
          <cell r="BG74">
            <v>93007.612368246337</v>
          </cell>
          <cell r="BH74">
            <v>94347.170873360868</v>
          </cell>
          <cell r="BI74">
            <v>95686.7293784754</v>
          </cell>
          <cell r="BJ74">
            <v>97026.287883589932</v>
          </cell>
          <cell r="BK74">
            <v>98365.846388704464</v>
          </cell>
          <cell r="BL74">
            <v>99705.404893818995</v>
          </cell>
          <cell r="BM74">
            <v>101044.96339893353</v>
          </cell>
          <cell r="BN74">
            <v>102384.52190404806</v>
          </cell>
          <cell r="BO74">
            <v>103724.08040916259</v>
          </cell>
          <cell r="BP74">
            <v>105063.63891427712</v>
          </cell>
          <cell r="BQ74">
            <v>106403.19741939165</v>
          </cell>
          <cell r="BR74">
            <v>107742.75592450619</v>
          </cell>
          <cell r="BS74">
            <v>109082.31442962072</v>
          </cell>
        </row>
        <row r="75">
          <cell r="F75" t="str">
            <v>End</v>
          </cell>
          <cell r="G75">
            <v>107742.7559245063</v>
          </cell>
          <cell r="O75">
            <v>1339.5585051145347</v>
          </cell>
          <cell r="P75">
            <v>1339.5585051145347</v>
          </cell>
          <cell r="Q75">
            <v>1339.5585051145347</v>
          </cell>
          <cell r="R75">
            <v>1339.5585051145347</v>
          </cell>
          <cell r="S75">
            <v>1339.5585051145347</v>
          </cell>
          <cell r="T75">
            <v>1339.5585051145347</v>
          </cell>
          <cell r="U75">
            <v>1339.5585051145347</v>
          </cell>
          <cell r="V75">
            <v>1339.5585051145347</v>
          </cell>
          <cell r="W75">
            <v>1339.5585051145347</v>
          </cell>
          <cell r="X75">
            <v>1339.5585051145347</v>
          </cell>
          <cell r="Y75">
            <v>1339.5585051145317</v>
          </cell>
          <cell r="Z75">
            <v>1339.5585051145317</v>
          </cell>
          <cell r="AA75">
            <v>1339.5585051145317</v>
          </cell>
          <cell r="AB75">
            <v>1339.5585051145317</v>
          </cell>
          <cell r="AC75">
            <v>1339.5585051145317</v>
          </cell>
          <cell r="AD75">
            <v>1339.5585051145347</v>
          </cell>
          <cell r="AE75">
            <v>1339.5585051145347</v>
          </cell>
          <cell r="AF75">
            <v>1339.5585051145347</v>
          </cell>
          <cell r="AG75">
            <v>1339.5585051145347</v>
          </cell>
          <cell r="AH75">
            <v>1339.5585051145347</v>
          </cell>
          <cell r="AI75">
            <v>1339.5585051145317</v>
          </cell>
          <cell r="AJ75">
            <v>1339.5585051145317</v>
          </cell>
          <cell r="AK75">
            <v>1339.5585051145317</v>
          </cell>
          <cell r="AL75">
            <v>1339.5585051145317</v>
          </cell>
          <cell r="AM75">
            <v>1339.5585051145317</v>
          </cell>
          <cell r="AN75">
            <v>1339.5585051145347</v>
          </cell>
          <cell r="AO75">
            <v>1339.5585051145347</v>
          </cell>
          <cell r="AP75">
            <v>1339.5585051145347</v>
          </cell>
          <cell r="AQ75">
            <v>1339.5585051145347</v>
          </cell>
          <cell r="AR75">
            <v>1339.5585051145347</v>
          </cell>
          <cell r="AS75">
            <v>1339.5585051145347</v>
          </cell>
          <cell r="AT75">
            <v>1339.5585051145347</v>
          </cell>
          <cell r="AU75">
            <v>1339.5585051145347</v>
          </cell>
          <cell r="AV75">
            <v>1339.5585051145347</v>
          </cell>
          <cell r="AW75">
            <v>1339.5585051145347</v>
          </cell>
          <cell r="AX75">
            <v>1339.5585051145347</v>
          </cell>
          <cell r="AY75">
            <v>1339.5585051145347</v>
          </cell>
          <cell r="AZ75">
            <v>1339.5585051145347</v>
          </cell>
          <cell r="BA75">
            <v>1339.5585051145347</v>
          </cell>
          <cell r="BB75">
            <v>1339.5585051145347</v>
          </cell>
          <cell r="BC75">
            <v>1339.5585051145317</v>
          </cell>
          <cell r="BD75">
            <v>1339.5585051145317</v>
          </cell>
          <cell r="BE75">
            <v>1339.5585051145317</v>
          </cell>
          <cell r="BF75">
            <v>1339.5585051145317</v>
          </cell>
          <cell r="BG75">
            <v>1339.5585051145317</v>
          </cell>
          <cell r="BH75">
            <v>1339.5585051145347</v>
          </cell>
          <cell r="BI75">
            <v>1339.5585051145347</v>
          </cell>
          <cell r="BJ75">
            <v>1339.5585051145347</v>
          </cell>
          <cell r="BK75">
            <v>1339.5585051145347</v>
          </cell>
          <cell r="BL75">
            <v>1339.5585051145347</v>
          </cell>
          <cell r="BM75">
            <v>1339.5585051145347</v>
          </cell>
          <cell r="BN75">
            <v>1339.5585051145347</v>
          </cell>
          <cell r="BO75">
            <v>1339.5585051145347</v>
          </cell>
          <cell r="BP75">
            <v>1339.5585051145347</v>
          </cell>
          <cell r="BQ75">
            <v>1339.5585051145347</v>
          </cell>
          <cell r="BR75">
            <v>1339.5585051145347</v>
          </cell>
          <cell r="BS75">
            <v>1339.5585051145347</v>
          </cell>
        </row>
        <row r="76">
          <cell r="F76" t="str">
            <v>Increment</v>
          </cell>
          <cell r="G76">
            <v>1339.5585051145338</v>
          </cell>
        </row>
        <row r="78">
          <cell r="F78" t="str">
            <v>Fully Diluted Share Count based on implied price</v>
          </cell>
          <cell r="M78">
            <v>1331.486979</v>
          </cell>
          <cell r="R78">
            <v>1331.486979</v>
          </cell>
          <cell r="W78">
            <v>1331.8672945557894</v>
          </cell>
          <cell r="AB78">
            <v>1333.2491405620931</v>
          </cell>
          <cell r="AG78">
            <v>1337.8378786285416</v>
          </cell>
          <cell r="AL78">
            <v>1341.5608170598114</v>
          </cell>
          <cell r="AQ78">
            <v>1346.1086162056897</v>
          </cell>
          <cell r="AV78">
            <v>1351.9626565817462</v>
          </cell>
          <cell r="BA78">
            <v>1358.6560755095588</v>
          </cell>
          <cell r="BF78">
            <v>1364.4325877349315</v>
          </cell>
          <cell r="BK78">
            <v>1369.4685214698718</v>
          </cell>
          <cell r="BP78">
            <v>1373.8977162006024</v>
          </cell>
        </row>
        <row r="79">
          <cell r="A79" t="str">
            <v>*Football Field increments hidden</v>
          </cell>
        </row>
        <row r="86">
          <cell r="A86" t="str">
            <v>x</v>
          </cell>
        </row>
      </sheetData>
      <sheetData sheetId="16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Pfizer</v>
          </cell>
          <cell r="H5" t="str">
            <v>Wyeth</v>
          </cell>
          <cell r="J5" t="str">
            <v>Total</v>
          </cell>
          <cell r="L5" t="str">
            <v>Pfizer</v>
          </cell>
          <cell r="N5" t="str">
            <v>Wyeth</v>
          </cell>
          <cell r="P5" t="str">
            <v>Pfizer</v>
          </cell>
          <cell r="R5" t="str">
            <v>Wyeth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48341</v>
          </cell>
          <cell r="H7">
            <v>22833.9</v>
          </cell>
          <cell r="J7">
            <v>71174.899999999994</v>
          </cell>
          <cell r="L7">
            <v>0.67918606137837922</v>
          </cell>
          <cell r="N7">
            <v>0.32081393862162089</v>
          </cell>
          <cell r="P7">
            <v>0.69938854677060391</v>
          </cell>
          <cell r="R7">
            <v>0.30061145322939636</v>
          </cell>
          <cell r="T7">
            <v>2.1726111016918392</v>
          </cell>
        </row>
        <row r="8">
          <cell r="D8">
            <v>2009</v>
          </cell>
          <cell r="F8">
            <v>46093.3</v>
          </cell>
          <cell r="H8">
            <v>23060.6</v>
          </cell>
          <cell r="J8">
            <v>69153.899999999994</v>
          </cell>
          <cell r="L8">
            <v>0.66653218401276004</v>
          </cell>
          <cell r="N8">
            <v>0.33346781598724007</v>
          </cell>
          <cell r="P8">
            <v>0.6883025259415958</v>
          </cell>
          <cell r="R8">
            <v>0.31169747405840448</v>
          </cell>
          <cell r="T8">
            <v>2.2890164134177304</v>
          </cell>
        </row>
        <row r="9">
          <cell r="D9">
            <v>2010</v>
          </cell>
          <cell r="F9">
            <v>47370.2</v>
          </cell>
          <cell r="H9">
            <v>23050.6</v>
          </cell>
          <cell r="J9">
            <v>70420.799999999988</v>
          </cell>
          <cell r="L9">
            <v>0.67267341467293762</v>
          </cell>
          <cell r="N9">
            <v>0.32732658532706249</v>
          </cell>
          <cell r="P9">
            <v>0.69368283816110976</v>
          </cell>
          <cell r="R9">
            <v>0.30631716183889052</v>
          </cell>
          <cell r="T9">
            <v>2.2320574401280591</v>
          </cell>
        </row>
        <row r="10">
          <cell r="J10" t="str">
            <v>Average</v>
          </cell>
          <cell r="L10">
            <v>0.67279722002135889</v>
          </cell>
          <cell r="N10">
            <v>0.32720277997864117</v>
          </cell>
          <cell r="P10">
            <v>0.69379130362443642</v>
          </cell>
          <cell r="R10">
            <v>0.30620869637556375</v>
          </cell>
          <cell r="T10">
            <v>2.2312283184125428</v>
          </cell>
        </row>
        <row r="12">
          <cell r="B12" t="str">
            <v>EBITDA</v>
          </cell>
          <cell r="D12">
            <v>2008</v>
          </cell>
          <cell r="F12">
            <v>25043</v>
          </cell>
          <cell r="H12">
            <v>7895.9</v>
          </cell>
          <cell r="J12">
            <v>32938.9</v>
          </cell>
          <cell r="L12">
            <v>0.76028646979710912</v>
          </cell>
          <cell r="N12">
            <v>0.2397135302028908</v>
          </cell>
          <cell r="P12">
            <v>0.7704403509720511</v>
          </cell>
          <cell r="R12">
            <v>0.22955964902794893</v>
          </cell>
          <cell r="T12">
            <v>1.5060920600112342</v>
          </cell>
        </row>
        <row r="13">
          <cell r="D13">
            <v>2009</v>
          </cell>
          <cell r="F13">
            <v>21863.500000000004</v>
          </cell>
          <cell r="H13">
            <v>8003.4999999999991</v>
          </cell>
          <cell r="J13">
            <v>29867.000000000004</v>
          </cell>
          <cell r="L13">
            <v>0.73202866039441528</v>
          </cell>
          <cell r="N13">
            <v>0.26797133960558467</v>
          </cell>
          <cell r="P13">
            <v>0.74568377600542834</v>
          </cell>
          <cell r="R13">
            <v>0.25431622399457182</v>
          </cell>
          <cell r="T13">
            <v>1.7239090906379879</v>
          </cell>
        </row>
        <row r="14">
          <cell r="D14">
            <v>2010</v>
          </cell>
          <cell r="F14">
            <v>24203.999999999993</v>
          </cell>
          <cell r="H14">
            <v>8000.2999999999984</v>
          </cell>
          <cell r="J14">
            <v>32204.299999999992</v>
          </cell>
          <cell r="L14">
            <v>0.75157665280723374</v>
          </cell>
          <cell r="N14">
            <v>0.24842334719276618</v>
          </cell>
          <cell r="P14">
            <v>0.76280970861819408</v>
          </cell>
          <cell r="R14">
            <v>0.237190291381806</v>
          </cell>
          <cell r="T14">
            <v>1.5717218257053003</v>
          </cell>
        </row>
        <row r="15">
          <cell r="J15" t="str">
            <v>Average</v>
          </cell>
          <cell r="L15">
            <v>0.74796392766625264</v>
          </cell>
          <cell r="N15">
            <v>0.2520360723337472</v>
          </cell>
          <cell r="P15">
            <v>0.75964461186522447</v>
          </cell>
          <cell r="R15">
            <v>0.24035538813477561</v>
          </cell>
          <cell r="T15">
            <v>1.6005743254515075</v>
          </cell>
        </row>
        <row r="17">
          <cell r="B17" t="str">
            <v>EBIT</v>
          </cell>
          <cell r="D17">
            <v>2008</v>
          </cell>
          <cell r="F17">
            <v>19769</v>
          </cell>
          <cell r="H17">
            <v>6946.2</v>
          </cell>
          <cell r="J17">
            <v>26715.200000000001</v>
          </cell>
          <cell r="L17">
            <v>0.73999071689525064</v>
          </cell>
          <cell r="N17">
            <v>0.26000928310474936</v>
          </cell>
          <cell r="P17">
            <v>0.75265930782540813</v>
          </cell>
          <cell r="R17">
            <v>0.24734069217459198</v>
          </cell>
          <cell r="T17">
            <v>1.6610860170034287</v>
          </cell>
        </row>
        <row r="18">
          <cell r="D18">
            <v>2009</v>
          </cell>
          <cell r="F18">
            <v>17040.100000000006</v>
          </cell>
          <cell r="H18">
            <v>7065.3999999999987</v>
          </cell>
          <cell r="J18">
            <v>24105.500000000004</v>
          </cell>
          <cell r="L18">
            <v>0.7068967662981479</v>
          </cell>
          <cell r="N18">
            <v>0.29310323370185215</v>
          </cell>
          <cell r="P18">
            <v>0.72366580527808111</v>
          </cell>
          <cell r="R18">
            <v>0.27633419472191911</v>
          </cell>
          <cell r="T18">
            <v>1.9301522397824813</v>
          </cell>
        </row>
        <row r="19">
          <cell r="D19">
            <v>2010</v>
          </cell>
          <cell r="F19">
            <v>19413.599999999991</v>
          </cell>
          <cell r="H19">
            <v>7012.9999999999982</v>
          </cell>
          <cell r="J19">
            <v>26426.599999999991</v>
          </cell>
          <cell r="L19">
            <v>0.73462344758690101</v>
          </cell>
          <cell r="N19">
            <v>0.26537655241309893</v>
          </cell>
          <cell r="P19">
            <v>0.74795706063049494</v>
          </cell>
          <cell r="R19">
            <v>0.25204293936950517</v>
          </cell>
          <cell r="T19">
            <v>1.7033067083447155</v>
          </cell>
        </row>
        <row r="20">
          <cell r="J20" t="str">
            <v>Average</v>
          </cell>
          <cell r="L20">
            <v>0.72717031026009982</v>
          </cell>
          <cell r="N20">
            <v>0.27282968973990013</v>
          </cell>
          <cell r="P20">
            <v>0.74142739124466139</v>
          </cell>
          <cell r="R20">
            <v>0.25857260875533877</v>
          </cell>
          <cell r="T20">
            <v>1.7648483217102084</v>
          </cell>
        </row>
        <row r="22">
          <cell r="B22" t="str">
            <v>Net Income</v>
          </cell>
          <cell r="D22">
            <v>2008</v>
          </cell>
          <cell r="F22">
            <v>16366</v>
          </cell>
          <cell r="H22">
            <v>4766.6000000000004</v>
          </cell>
          <cell r="J22">
            <v>21132.6</v>
          </cell>
          <cell r="L22">
            <v>0.77444327721151207</v>
          </cell>
          <cell r="N22">
            <v>0.22555672278848796</v>
          </cell>
          <cell r="P22">
            <v>0.78284308393157409</v>
          </cell>
          <cell r="R22">
            <v>0.21715691606842605</v>
          </cell>
          <cell r="T22">
            <v>1.4021482477948253</v>
          </cell>
        </row>
        <row r="23">
          <cell r="D23">
            <v>2009</v>
          </cell>
          <cell r="F23">
            <v>12376.000000000005</v>
          </cell>
          <cell r="H23">
            <v>4967.7999999999984</v>
          </cell>
          <cell r="J23">
            <v>17343.800000000003</v>
          </cell>
          <cell r="L23">
            <v>0.7135691140349868</v>
          </cell>
          <cell r="N23">
            <v>0.28643088596501332</v>
          </cell>
          <cell r="P23">
            <v>0.72951142744207942</v>
          </cell>
          <cell r="R23">
            <v>0.2704885725579208</v>
          </cell>
          <cell r="T23">
            <v>1.874182204948426</v>
          </cell>
        </row>
        <row r="24">
          <cell r="D24">
            <v>2010</v>
          </cell>
          <cell r="F24">
            <v>14223.79999999999</v>
          </cell>
          <cell r="H24">
            <v>4985.5999999999985</v>
          </cell>
          <cell r="J24">
            <v>19209.399999999987</v>
          </cell>
          <cell r="L24">
            <v>0.74046039959603105</v>
          </cell>
          <cell r="N24">
            <v>0.25953960040396901</v>
          </cell>
          <cell r="P24">
            <v>0.75307079531287369</v>
          </cell>
          <cell r="R24">
            <v>0.24692920468712645</v>
          </cell>
          <cell r="T24">
            <v>1.657416428397789</v>
          </cell>
        </row>
        <row r="25">
          <cell r="J25" t="str">
            <v>Average</v>
          </cell>
          <cell r="L25">
            <v>0.74282426361417675</v>
          </cell>
          <cell r="N25">
            <v>0.25717573638582342</v>
          </cell>
          <cell r="P25">
            <v>0.7551417688955091</v>
          </cell>
          <cell r="R25">
            <v>0.24485823110449109</v>
          </cell>
          <cell r="T25">
            <v>1.64458229371368</v>
          </cell>
        </row>
        <row r="27">
          <cell r="B27" t="str">
            <v>Equity Market Value</v>
          </cell>
          <cell r="F27">
            <v>117664.22281725</v>
          </cell>
          <cell r="H27">
            <v>58348.915803410004</v>
          </cell>
          <cell r="J27">
            <v>176013.13862066</v>
          </cell>
          <cell r="L27">
            <v>0.6684968164270827</v>
          </cell>
          <cell r="N27">
            <v>0.33150318357291736</v>
          </cell>
          <cell r="P27">
            <v>0.69002373401381101</v>
          </cell>
          <cell r="R27">
            <v>0.3099762659861891</v>
          </cell>
          <cell r="T27">
            <v>2.2706981217702165</v>
          </cell>
        </row>
        <row r="31">
          <cell r="B31" t="str">
            <v>Other Assumptions</v>
          </cell>
          <cell r="F31" t="str">
            <v>Pfizer</v>
          </cell>
          <cell r="H31" t="str">
            <v>Wyeth</v>
          </cell>
          <cell r="J31" t="str">
            <v>Total</v>
          </cell>
        </row>
        <row r="32">
          <cell r="B32" t="str">
            <v>Net Debt</v>
          </cell>
          <cell r="F32">
            <v>-18368</v>
          </cell>
          <cell r="H32">
            <v>-3440.6000000000022</v>
          </cell>
          <cell r="J32">
            <v>-21808.600000000002</v>
          </cell>
        </row>
        <row r="33">
          <cell r="B33" t="str">
            <v>Equity Value</v>
          </cell>
          <cell r="F33">
            <v>117664.22281725</v>
          </cell>
          <cell r="H33">
            <v>58348.915803410004</v>
          </cell>
          <cell r="J33">
            <v>176013.13862066</v>
          </cell>
        </row>
        <row r="34">
          <cell r="B34" t="str">
            <v>Enterprise Value</v>
          </cell>
          <cell r="F34">
            <v>99296.222817250004</v>
          </cell>
          <cell r="H34">
            <v>54908.315803410005</v>
          </cell>
          <cell r="J34">
            <v>154204.53862066002</v>
          </cell>
        </row>
        <row r="35">
          <cell r="B35" t="str">
            <v>Fully Diluted Shares Out</v>
          </cell>
          <cell r="F35">
            <v>6742.9354050000002</v>
          </cell>
          <cell r="H35">
            <v>1333.9944170875629</v>
          </cell>
        </row>
        <row r="36">
          <cell r="B36" t="str">
            <v>Share Price</v>
          </cell>
          <cell r="F36">
            <v>17.45</v>
          </cell>
          <cell r="H36">
            <v>43.74</v>
          </cell>
        </row>
        <row r="39">
          <cell r="B39" t="str">
            <v>Calculation Steps (Based on 2009P EBITDA)</v>
          </cell>
        </row>
        <row r="41">
          <cell r="B41" t="str">
            <v>Combined Enterprise Value</v>
          </cell>
          <cell r="H41">
            <v>154204.53862066002</v>
          </cell>
        </row>
        <row r="42">
          <cell r="B42" t="str">
            <v>% Contributed by Pfizer</v>
          </cell>
          <cell r="H42">
            <v>0.73202866039441528</v>
          </cell>
        </row>
        <row r="43">
          <cell r="B43" t="str">
            <v>Pfizer Enterprise Value based on EBITDA Contribution</v>
          </cell>
          <cell r="H43">
            <v>112882.14183322064</v>
          </cell>
        </row>
        <row r="45">
          <cell r="B45" t="str">
            <v>Pfizer Net Debt of ($18,368.0)</v>
          </cell>
          <cell r="H45">
            <v>-18368</v>
          </cell>
        </row>
        <row r="46">
          <cell r="B46" t="str">
            <v>Implied Pfizer Equity Value</v>
          </cell>
          <cell r="H46">
            <v>131250.14183322064</v>
          </cell>
        </row>
        <row r="48">
          <cell r="B48" t="str">
            <v>Combined Equity Value</v>
          </cell>
          <cell r="H48">
            <v>176013.13862066</v>
          </cell>
        </row>
        <row r="49">
          <cell r="B49" t="str">
            <v>Pfizer Equity Value as a % of Combined Equity Value</v>
          </cell>
          <cell r="H49">
            <v>0.74568377600542834</v>
          </cell>
        </row>
        <row r="51">
          <cell r="B51" t="str">
            <v>Pfizer Fully Diluted Pfizer Share Count</v>
          </cell>
          <cell r="H51">
            <v>6742.9354050000002</v>
          </cell>
        </row>
        <row r="52">
          <cell r="B52" t="str">
            <v>Pro Forma Share Count to Yield 74.6% Pfizer Ownership</v>
          </cell>
          <cell r="H52">
            <v>9042.6205074775735</v>
          </cell>
        </row>
        <row r="53">
          <cell r="B53" t="str">
            <v>Implied Shares Issued</v>
          </cell>
          <cell r="H53">
            <v>2299.6851024775733</v>
          </cell>
        </row>
        <row r="55">
          <cell r="B55" t="str">
            <v>Fully Diluted Wyeth Share Count</v>
          </cell>
          <cell r="H55">
            <v>1333.9944170875629</v>
          </cell>
        </row>
        <row r="57">
          <cell r="B57" t="str">
            <v>Implied Exchange Ratio</v>
          </cell>
          <cell r="H57">
            <v>1.7239090906379879</v>
          </cell>
        </row>
        <row r="60">
          <cell r="B60" t="str">
            <v>Alternative Calculation Steps (Based on 2009P EBITDA)</v>
          </cell>
        </row>
        <row r="62">
          <cell r="B62" t="str">
            <v>Combined Enterprise Value</v>
          </cell>
          <cell r="H62">
            <v>154204.53862066002</v>
          </cell>
        </row>
        <row r="63">
          <cell r="B63" t="str">
            <v>% Contributed by Wyeth</v>
          </cell>
          <cell r="H63">
            <v>0.26797133960558467</v>
          </cell>
        </row>
        <row r="64">
          <cell r="B64" t="str">
            <v>Enterprise Value based on EBITDA Contribution</v>
          </cell>
          <cell r="H64">
            <v>41322.396787439386</v>
          </cell>
        </row>
        <row r="66">
          <cell r="B66" t="str">
            <v>Wyeth Net Debt of ($3,440.6)</v>
          </cell>
          <cell r="H66">
            <v>-3440.6000000000022</v>
          </cell>
        </row>
        <row r="67">
          <cell r="B67" t="str">
            <v>Implied Wyeth Equity Value</v>
          </cell>
          <cell r="H67">
            <v>44762.996787439391</v>
          </cell>
        </row>
        <row r="69">
          <cell r="B69" t="str">
            <v>Combined Equity Value</v>
          </cell>
          <cell r="H69">
            <v>176013.13862066</v>
          </cell>
        </row>
        <row r="70">
          <cell r="B70" t="str">
            <v>Wyeth Equity Value as a % of Combined Equity Value</v>
          </cell>
          <cell r="H70">
            <v>0.25431622399457182</v>
          </cell>
        </row>
        <row r="72">
          <cell r="B72" t="str">
            <v>Fully Diluted Pfizer Share Count</v>
          </cell>
          <cell r="H72">
            <v>6742.9354050000002</v>
          </cell>
        </row>
        <row r="73">
          <cell r="B73" t="str">
            <v>Implied Pfizer Share Price (Based on Equity Value of $54,908.3 mm)</v>
          </cell>
          <cell r="H73">
            <v>19.464837485451284</v>
          </cell>
        </row>
        <row r="75">
          <cell r="B75" t="str">
            <v>Implied Shares Issued (Based on Pfizer Price of $19.46)</v>
          </cell>
          <cell r="H75">
            <v>2299.6851024775756</v>
          </cell>
        </row>
        <row r="76">
          <cell r="B76" t="str">
            <v>Pro Forma Combined Share Count</v>
          </cell>
          <cell r="H76">
            <v>9042.6205074775753</v>
          </cell>
        </row>
        <row r="78">
          <cell r="B78" t="str">
            <v>Fully Diluted Wyeth Share Count</v>
          </cell>
          <cell r="H78">
            <v>1333.9944170875629</v>
          </cell>
        </row>
        <row r="80">
          <cell r="B80" t="str">
            <v>Implied Exchange Ratio</v>
          </cell>
          <cell r="H80">
            <v>1.7239090906379897</v>
          </cell>
        </row>
        <row r="82">
          <cell r="B82" t="str">
            <v>Implied Pfizer Ownership</v>
          </cell>
          <cell r="H82">
            <v>0.74568377600542823</v>
          </cell>
        </row>
        <row r="83">
          <cell r="B83" t="str">
            <v>Implied Wyeth Ownership</v>
          </cell>
          <cell r="H83">
            <v>0.25431622399457182</v>
          </cell>
        </row>
        <row r="85">
          <cell r="A85" t="str">
            <v>x</v>
          </cell>
          <cell r="U85" t="str">
            <v>x</v>
          </cell>
          <cell r="AT85" t="str">
            <v>x</v>
          </cell>
          <cell r="BH85" t="str">
            <v>x</v>
          </cell>
        </row>
        <row r="87">
          <cell r="AC87" t="str">
            <v>Implied Enterprise Value of Combined Firm</v>
          </cell>
        </row>
        <row r="89">
          <cell r="V89" t="str">
            <v>Multiple</v>
          </cell>
          <cell r="Y89" t="str">
            <v>($ in Millions)</v>
          </cell>
          <cell r="AC89" t="str">
            <v>EV / EBITDA Multiple</v>
          </cell>
          <cell r="AI89" t="str">
            <v>EV / EBITDA Multiple</v>
          </cell>
          <cell r="AO89" t="str">
            <v>EV / EBITDA Multiple</v>
          </cell>
        </row>
        <row r="90">
          <cell r="V90" t="str">
            <v>Start</v>
          </cell>
          <cell r="W90">
            <v>6</v>
          </cell>
          <cell r="AC90">
            <v>6</v>
          </cell>
          <cell r="AE90">
            <v>6.5</v>
          </cell>
          <cell r="AG90">
            <v>7</v>
          </cell>
          <cell r="AI90">
            <v>6</v>
          </cell>
          <cell r="AK90">
            <v>6.5</v>
          </cell>
          <cell r="AM90">
            <v>7</v>
          </cell>
          <cell r="AO90">
            <v>6</v>
          </cell>
          <cell r="AQ90">
            <v>6.5</v>
          </cell>
          <cell r="AS90">
            <v>7</v>
          </cell>
        </row>
        <row r="91">
          <cell r="V91" t="str">
            <v>Step</v>
          </cell>
          <cell r="W91">
            <v>0.5</v>
          </cell>
          <cell r="Y91" t="str">
            <v>2008A EBITDA</v>
          </cell>
        </row>
        <row r="92">
          <cell r="Y92" t="str">
            <v>Pfizer</v>
          </cell>
          <cell r="AA92">
            <v>25043</v>
          </cell>
          <cell r="AC92">
            <v>150258</v>
          </cell>
          <cell r="AE92">
            <v>162779.5</v>
          </cell>
          <cell r="AG92">
            <v>175301</v>
          </cell>
        </row>
        <row r="93">
          <cell r="Y93" t="str">
            <v>Wyeth</v>
          </cell>
          <cell r="AA93">
            <v>7895.9</v>
          </cell>
          <cell r="AC93">
            <v>47375.399999999994</v>
          </cell>
          <cell r="AE93">
            <v>51323.35</v>
          </cell>
          <cell r="AG93">
            <v>55271.299999999996</v>
          </cell>
        </row>
        <row r="94">
          <cell r="Y94" t="str">
            <v>Total</v>
          </cell>
          <cell r="AA94">
            <v>32938.9</v>
          </cell>
          <cell r="AC94">
            <v>197633.4</v>
          </cell>
          <cell r="AE94">
            <v>214102.85</v>
          </cell>
          <cell r="AG94">
            <v>230572.3</v>
          </cell>
        </row>
        <row r="96">
          <cell r="Y96" t="str">
            <v>2009P EBITDA</v>
          </cell>
        </row>
        <row r="97">
          <cell r="Y97" t="str">
            <v>Pfizer</v>
          </cell>
          <cell r="AA97">
            <v>21863.500000000004</v>
          </cell>
          <cell r="AI97">
            <v>131181.00000000003</v>
          </cell>
          <cell r="AK97">
            <v>142112.75000000003</v>
          </cell>
          <cell r="AM97">
            <v>153044.50000000003</v>
          </cell>
        </row>
        <row r="98">
          <cell r="Y98" t="str">
            <v>Wyeth</v>
          </cell>
          <cell r="AA98">
            <v>8003.4999999999991</v>
          </cell>
          <cell r="AI98">
            <v>48020.999999999993</v>
          </cell>
          <cell r="AK98">
            <v>52022.749999999993</v>
          </cell>
          <cell r="AM98">
            <v>56024.499999999993</v>
          </cell>
        </row>
        <row r="99">
          <cell r="Y99" t="str">
            <v>Total</v>
          </cell>
          <cell r="AA99">
            <v>29867.000000000004</v>
          </cell>
          <cell r="AI99">
            <v>179202.00000000003</v>
          </cell>
          <cell r="AK99">
            <v>194135.50000000003</v>
          </cell>
          <cell r="AM99">
            <v>209069.00000000003</v>
          </cell>
        </row>
        <row r="101">
          <cell r="Y101" t="str">
            <v>2010P EBITDA</v>
          </cell>
        </row>
        <row r="102">
          <cell r="Y102" t="str">
            <v>Pfizer</v>
          </cell>
          <cell r="AA102">
            <v>24203.999999999993</v>
          </cell>
          <cell r="AO102">
            <v>145223.99999999994</v>
          </cell>
          <cell r="AQ102">
            <v>157325.99999999994</v>
          </cell>
          <cell r="AS102">
            <v>169427.99999999994</v>
          </cell>
        </row>
        <row r="103">
          <cell r="Y103" t="str">
            <v>Wyeth</v>
          </cell>
          <cell r="AA103">
            <v>8000.2999999999984</v>
          </cell>
          <cell r="AO103">
            <v>48001.799999999988</v>
          </cell>
          <cell r="AQ103">
            <v>52001.94999999999</v>
          </cell>
          <cell r="AS103">
            <v>56002.099999999991</v>
          </cell>
        </row>
        <row r="104">
          <cell r="Y104" t="str">
            <v>Total</v>
          </cell>
          <cell r="AA104">
            <v>32204.299999999992</v>
          </cell>
          <cell r="AO104">
            <v>193225.79999999993</v>
          </cell>
          <cell r="AQ104">
            <v>209327.94999999992</v>
          </cell>
          <cell r="AS104">
            <v>225430.09999999992</v>
          </cell>
        </row>
        <row r="106">
          <cell r="AC106" t="str">
            <v>Implied % of Combined Equity Value 1</v>
          </cell>
        </row>
        <row r="108">
          <cell r="Y108" t="str">
            <v>($ in Millions)</v>
          </cell>
          <cell r="AC108" t="str">
            <v>EV / EBITDA Multiple</v>
          </cell>
          <cell r="AI108" t="str">
            <v>EV / EBITDA Multiple</v>
          </cell>
          <cell r="AO108" t="str">
            <v>EV / EBITDA Multiple</v>
          </cell>
        </row>
        <row r="109">
          <cell r="AC109">
            <v>6</v>
          </cell>
          <cell r="AE109">
            <v>6.5</v>
          </cell>
          <cell r="AG109">
            <v>7</v>
          </cell>
          <cell r="AI109">
            <v>6</v>
          </cell>
          <cell r="AK109">
            <v>6.5</v>
          </cell>
          <cell r="AM109">
            <v>7</v>
          </cell>
          <cell r="AO109">
            <v>6</v>
          </cell>
          <cell r="AQ109">
            <v>6.5</v>
          </cell>
          <cell r="AS109">
            <v>7</v>
          </cell>
        </row>
        <row r="110">
          <cell r="Y110" t="str">
            <v>Net Debt</v>
          </cell>
        </row>
        <row r="111">
          <cell r="Y111" t="str">
            <v>Pfizer</v>
          </cell>
          <cell r="AA111">
            <v>-18368</v>
          </cell>
        </row>
        <row r="112">
          <cell r="Y112" t="str">
            <v>Wyeth</v>
          </cell>
          <cell r="AA112">
            <v>-3440.6000000000022</v>
          </cell>
        </row>
        <row r="113">
          <cell r="Y113" t="str">
            <v>Total</v>
          </cell>
          <cell r="AA113">
            <v>-21808.600000000002</v>
          </cell>
        </row>
        <row r="115">
          <cell r="Y115" t="str">
            <v>Implied Equity Value of Combined Firm 1</v>
          </cell>
          <cell r="AC115">
            <v>219442</v>
          </cell>
          <cell r="AE115">
            <v>235911.45</v>
          </cell>
          <cell r="AG115">
            <v>252380.9</v>
          </cell>
          <cell r="AI115">
            <v>201010.60000000003</v>
          </cell>
          <cell r="AK115">
            <v>215944.10000000003</v>
          </cell>
          <cell r="AM115">
            <v>230877.60000000003</v>
          </cell>
          <cell r="AO115">
            <v>215034.39999999994</v>
          </cell>
          <cell r="AQ115">
            <v>231136.54999999993</v>
          </cell>
          <cell r="AS115">
            <v>247238.69999999992</v>
          </cell>
        </row>
        <row r="117">
          <cell r="Y117" t="str">
            <v>2008A EBITDA</v>
          </cell>
        </row>
        <row r="118">
          <cell r="Y118" t="str">
            <v>Pfizer</v>
          </cell>
          <cell r="AA118">
            <v>0.76028646979710912</v>
          </cell>
          <cell r="AC118">
            <v>0.76843083821693192</v>
          </cell>
          <cell r="AE118">
            <v>0.76786226357389598</v>
          </cell>
          <cell r="AG118">
            <v>0.76736789511409131</v>
          </cell>
          <cell r="AI118">
            <v>0.76917762526245648</v>
          </cell>
          <cell r="AK118">
            <v>0.76856276210971575</v>
          </cell>
          <cell r="AM118">
            <v>0.76802743944848617</v>
          </cell>
          <cell r="AO118">
            <v>0.76859777484775571</v>
          </cell>
          <cell r="AQ118">
            <v>0.76801876698153437</v>
          </cell>
          <cell r="AS118">
            <v>0.76751517830747895</v>
          </cell>
        </row>
        <row r="119">
          <cell r="Y119" t="str">
            <v>Wyeth</v>
          </cell>
          <cell r="AA119">
            <v>0.2397135302028908</v>
          </cell>
          <cell r="AC119">
            <v>0.23156916178306797</v>
          </cell>
          <cell r="AE119">
            <v>0.23213773642610391</v>
          </cell>
          <cell r="AG119">
            <v>0.23263210488590855</v>
          </cell>
          <cell r="AI119">
            <v>0.23082237473754341</v>
          </cell>
          <cell r="AK119">
            <v>0.23143723789028414</v>
          </cell>
          <cell r="AM119">
            <v>0.23197256055151375</v>
          </cell>
          <cell r="AO119">
            <v>0.23140222515224415</v>
          </cell>
          <cell r="AQ119">
            <v>0.23198123301846557</v>
          </cell>
          <cell r="AS119">
            <v>0.23248482169252099</v>
          </cell>
        </row>
        <row r="121">
          <cell r="Y121" t="str">
            <v>2009P EBITDA</v>
          </cell>
        </row>
        <row r="122">
          <cell r="Y122" t="str">
            <v>Pfizer</v>
          </cell>
          <cell r="AA122">
            <v>0.73202866039441528</v>
          </cell>
          <cell r="AC122">
            <v>0.74298134837995289</v>
          </cell>
          <cell r="AE122">
            <v>0.74221671933314992</v>
          </cell>
          <cell r="AG122">
            <v>0.74155188404930494</v>
          </cell>
          <cell r="AI122">
            <v>0.74398564055825911</v>
          </cell>
          <cell r="AK122">
            <v>0.74315876192033037</v>
          </cell>
          <cell r="AM122">
            <v>0.74243885071570392</v>
          </cell>
          <cell r="AO122">
            <v>0.74320584765804543</v>
          </cell>
          <cell r="AQ122">
            <v>0.74242718783164818</v>
          </cell>
          <cell r="AS122">
            <v>0.7417499530436743</v>
          </cell>
        </row>
        <row r="123">
          <cell r="Y123" t="str">
            <v>Wyeth</v>
          </cell>
          <cell r="AA123">
            <v>0.26797133960558467</v>
          </cell>
          <cell r="AC123">
            <v>0.257018651620047</v>
          </cell>
          <cell r="AE123">
            <v>0.25778328066685002</v>
          </cell>
          <cell r="AG123">
            <v>0.25844811595069495</v>
          </cell>
          <cell r="AI123">
            <v>0.25601435944174078</v>
          </cell>
          <cell r="AK123">
            <v>0.25684123807966963</v>
          </cell>
          <cell r="AM123">
            <v>0.25756114928429602</v>
          </cell>
          <cell r="AO123">
            <v>0.25679415234195452</v>
          </cell>
          <cell r="AQ123">
            <v>0.25757281216835176</v>
          </cell>
          <cell r="AS123">
            <v>0.25825004695632564</v>
          </cell>
        </row>
        <row r="125">
          <cell r="Y125" t="str">
            <v>2010P EBITDA</v>
          </cell>
        </row>
        <row r="126">
          <cell r="Y126" t="str">
            <v>Pfizer</v>
          </cell>
          <cell r="AA126">
            <v>0.75157665280723374</v>
          </cell>
          <cell r="AC126">
            <v>0.76058662086069739</v>
          </cell>
          <cell r="AE126">
            <v>0.75995761697657838</v>
          </cell>
          <cell r="AG126">
            <v>0.75941070605606575</v>
          </cell>
          <cell r="AI126">
            <v>0.76141277791500495</v>
          </cell>
          <cell r="AK126">
            <v>0.76073256588653604</v>
          </cell>
          <cell r="AM126">
            <v>0.76014034807081998</v>
          </cell>
          <cell r="AO126">
            <v>0.7607712998478382</v>
          </cell>
          <cell r="AQ126">
            <v>0.76013075387687479</v>
          </cell>
          <cell r="AS126">
            <v>0.75957364279944839</v>
          </cell>
        </row>
        <row r="127">
          <cell r="Y127" t="str">
            <v>Wyeth</v>
          </cell>
          <cell r="AA127">
            <v>0.24842334719276618</v>
          </cell>
          <cell r="AC127">
            <v>0.23941337913930258</v>
          </cell>
          <cell r="AE127">
            <v>0.24004238302342146</v>
          </cell>
          <cell r="AG127">
            <v>0.24058929394393413</v>
          </cell>
          <cell r="AI127">
            <v>0.23858722208499497</v>
          </cell>
          <cell r="AK127">
            <v>0.23926743411346391</v>
          </cell>
          <cell r="AM127">
            <v>0.23985965192917993</v>
          </cell>
          <cell r="AO127">
            <v>0.23922870015216169</v>
          </cell>
          <cell r="AQ127">
            <v>0.23986924612312507</v>
          </cell>
          <cell r="AS127">
            <v>0.24042635720055153</v>
          </cell>
        </row>
        <row r="130">
          <cell r="Y130" t="str">
            <v>Pfizer - Average Equity %</v>
          </cell>
          <cell r="AC130">
            <v>0.75733293581919403</v>
          </cell>
          <cell r="AE130">
            <v>0.75667886662787476</v>
          </cell>
          <cell r="AG130">
            <v>0.75611016173982071</v>
          </cell>
          <cell r="AI130">
            <v>0.75819201457857355</v>
          </cell>
          <cell r="AK130">
            <v>0.75748469663886075</v>
          </cell>
          <cell r="AM130">
            <v>0.75686887941167003</v>
          </cell>
          <cell r="AO130">
            <v>0.75752497411787978</v>
          </cell>
          <cell r="AQ130">
            <v>0.75685890289668578</v>
          </cell>
          <cell r="AS130">
            <v>0.75627959138353384</v>
          </cell>
        </row>
        <row r="131">
          <cell r="Y131" t="str">
            <v>Wyeth - Average Equity %</v>
          </cell>
          <cell r="AC131">
            <v>0.24266706418080586</v>
          </cell>
          <cell r="AE131">
            <v>0.24332113337212513</v>
          </cell>
          <cell r="AG131">
            <v>0.24388983826017921</v>
          </cell>
          <cell r="AI131">
            <v>0.24180798542142637</v>
          </cell>
          <cell r="AK131">
            <v>0.24251530336113922</v>
          </cell>
          <cell r="AM131">
            <v>0.24313112058832989</v>
          </cell>
          <cell r="AO131">
            <v>0.24247502588212011</v>
          </cell>
          <cell r="AQ131">
            <v>0.24314109710331411</v>
          </cell>
          <cell r="AS131">
            <v>0.24372040861646607</v>
          </cell>
        </row>
        <row r="134">
          <cell r="Y134" t="str">
            <v>¹ Based on pro forma net debt of ($18,368.0) and ($3,440.6) for Pfizer and Wyeth, respectively.  Net debt based on current capital structure</v>
          </cell>
        </row>
        <row r="136">
          <cell r="A136" t="str">
            <v>x</v>
          </cell>
          <cell r="U136" t="str">
            <v>x</v>
          </cell>
          <cell r="AT136" t="str">
            <v>x</v>
          </cell>
          <cell r="AV136" t="str">
            <v>* Delete entire row to remove from chart</v>
          </cell>
          <cell r="BN136" t="str">
            <v>x</v>
          </cell>
        </row>
        <row r="137">
          <cell r="AW137" t="str">
            <v>Pfizer</v>
          </cell>
          <cell r="AY137" t="str">
            <v>Wyeth</v>
          </cell>
        </row>
        <row r="138">
          <cell r="AV138" t="str">
            <v>2008A Revenue</v>
          </cell>
          <cell r="AW138">
            <v>48341</v>
          </cell>
          <cell r="AY138">
            <v>22833.9</v>
          </cell>
        </row>
        <row r="139">
          <cell r="AV139" t="str">
            <v>2009P Revenue</v>
          </cell>
          <cell r="AW139">
            <v>46093.3</v>
          </cell>
          <cell r="AY139">
            <v>23060.6</v>
          </cell>
        </row>
        <row r="140">
          <cell r="AV140" t="str">
            <v>2010P Revenue</v>
          </cell>
          <cell r="AW140">
            <v>47370.2</v>
          </cell>
          <cell r="AY140">
            <v>23050.6</v>
          </cell>
        </row>
        <row r="142">
          <cell r="AV142" t="str">
            <v>2008A EBITDA</v>
          </cell>
          <cell r="AW142">
            <v>25043</v>
          </cell>
          <cell r="AY142">
            <v>7895.9</v>
          </cell>
        </row>
        <row r="143">
          <cell r="AV143" t="str">
            <v>2009P EBITDA</v>
          </cell>
          <cell r="AW143">
            <v>21863.500000000004</v>
          </cell>
          <cell r="AY143">
            <v>8003.4999999999991</v>
          </cell>
        </row>
        <row r="144">
          <cell r="AV144" t="str">
            <v>2010P EBITDA</v>
          </cell>
          <cell r="AW144">
            <v>24203.999999999993</v>
          </cell>
          <cell r="AY144">
            <v>8000.2999999999984</v>
          </cell>
        </row>
        <row r="146">
          <cell r="AV146" t="str">
            <v>2008A EBIT</v>
          </cell>
          <cell r="AW146">
            <v>19769</v>
          </cell>
          <cell r="AY146">
            <v>6946.2</v>
          </cell>
        </row>
        <row r="147">
          <cell r="AV147" t="str">
            <v>2009P EBIT</v>
          </cell>
          <cell r="AW147">
            <v>17040.100000000006</v>
          </cell>
          <cell r="AY147">
            <v>7065.3999999999987</v>
          </cell>
        </row>
        <row r="148">
          <cell r="AV148" t="str">
            <v>2010P EBIT</v>
          </cell>
          <cell r="AW148">
            <v>19413.599999999991</v>
          </cell>
          <cell r="AY148">
            <v>7012.9999999999982</v>
          </cell>
        </row>
        <row r="150">
          <cell r="AV150" t="str">
            <v>2008A Net Income</v>
          </cell>
          <cell r="AW150">
            <v>16366</v>
          </cell>
          <cell r="AY150">
            <v>4766.6000000000004</v>
          </cell>
        </row>
        <row r="151">
          <cell r="AV151" t="str">
            <v>2009P Net Income</v>
          </cell>
          <cell r="AW151">
            <v>12376.000000000005</v>
          </cell>
          <cell r="AY151">
            <v>4967.7999999999984</v>
          </cell>
        </row>
        <row r="152">
          <cell r="AV152" t="str">
            <v>2010P Net Income</v>
          </cell>
          <cell r="AW152">
            <v>14223.79999999999</v>
          </cell>
          <cell r="AY152">
            <v>4985.5999999999985</v>
          </cell>
        </row>
        <row r="154">
          <cell r="AV154" t="str">
            <v>Equity Market Value</v>
          </cell>
          <cell r="AW154">
            <v>117664.22281725</v>
          </cell>
          <cell r="AY154">
            <v>58348.915803410004</v>
          </cell>
        </row>
        <row r="155">
          <cell r="BH155" t="str">
            <v>Implied Contribution</v>
          </cell>
        </row>
        <row r="156">
          <cell r="BH156" t="str">
            <v>Pfizer</v>
          </cell>
          <cell r="BJ156" t="str">
            <v>Wyeth</v>
          </cell>
        </row>
        <row r="158">
          <cell r="BH158">
            <v>0.67918606137837922</v>
          </cell>
          <cell r="BJ158">
            <v>0.32081393862162089</v>
          </cell>
        </row>
        <row r="159">
          <cell r="BH159">
            <v>0.66653218401276004</v>
          </cell>
          <cell r="BJ159">
            <v>0.33346781598724007</v>
          </cell>
        </row>
        <row r="160">
          <cell r="BH160">
            <v>0.67267341467293762</v>
          </cell>
          <cell r="BJ160">
            <v>0.32732658532706249</v>
          </cell>
        </row>
        <row r="161">
          <cell r="BG161" t="str">
            <v>Average</v>
          </cell>
          <cell r="BH161">
            <v>0.67279722002135889</v>
          </cell>
          <cell r="BJ161">
            <v>0.32720277997864117</v>
          </cell>
        </row>
        <row r="163">
          <cell r="BH163">
            <v>0.76028646979710912</v>
          </cell>
          <cell r="BJ163">
            <v>0.2397135302028908</v>
          </cell>
        </row>
        <row r="164">
          <cell r="BH164">
            <v>0.73202866039441528</v>
          </cell>
          <cell r="BJ164">
            <v>0.26797133960558467</v>
          </cell>
        </row>
        <row r="165">
          <cell r="BH165">
            <v>0.75157665280723374</v>
          </cell>
          <cell r="BJ165">
            <v>0.24842334719276618</v>
          </cell>
        </row>
        <row r="166">
          <cell r="BG166" t="str">
            <v>Average</v>
          </cell>
          <cell r="BH166">
            <v>0.74796392766625264</v>
          </cell>
          <cell r="BJ166">
            <v>0.2520360723337472</v>
          </cell>
        </row>
        <row r="168">
          <cell r="BH168">
            <v>0.73999071689525064</v>
          </cell>
          <cell r="BJ168">
            <v>0.26000928310474936</v>
          </cell>
        </row>
        <row r="169">
          <cell r="BH169">
            <v>0.7068967662981479</v>
          </cell>
          <cell r="BJ169">
            <v>0.29310323370185215</v>
          </cell>
        </row>
        <row r="170">
          <cell r="BH170">
            <v>0.73462344758690101</v>
          </cell>
          <cell r="BJ170">
            <v>0.26537655241309893</v>
          </cell>
        </row>
        <row r="171">
          <cell r="BG171" t="str">
            <v>Average</v>
          </cell>
          <cell r="BH171">
            <v>0.72717031026009982</v>
          </cell>
          <cell r="BJ171">
            <v>0.27282968973990013</v>
          </cell>
        </row>
        <row r="173">
          <cell r="BH173">
            <v>0.77444327721151207</v>
          </cell>
          <cell r="BJ173">
            <v>0.22555672278848796</v>
          </cell>
        </row>
        <row r="174">
          <cell r="BH174">
            <v>0.7135691140349868</v>
          </cell>
          <cell r="BJ174">
            <v>0.28643088596501332</v>
          </cell>
        </row>
        <row r="175">
          <cell r="BH175">
            <v>0.74046039959603105</v>
          </cell>
          <cell r="BJ175">
            <v>0.25953960040396901</v>
          </cell>
        </row>
        <row r="176">
          <cell r="BG176" t="str">
            <v>Average</v>
          </cell>
          <cell r="BH176">
            <v>0.74282426361417675</v>
          </cell>
          <cell r="BJ176">
            <v>0.25717573638582342</v>
          </cell>
        </row>
        <row r="178">
          <cell r="BH178">
            <v>0.6684968164270827</v>
          </cell>
          <cell r="BJ178">
            <v>0.33150318357291736</v>
          </cell>
        </row>
        <row r="183">
          <cell r="A183" t="str">
            <v>x</v>
          </cell>
          <cell r="U183" t="str">
            <v>x</v>
          </cell>
          <cell r="AT183" t="str">
            <v>x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heet1"/>
      <sheetName val="Table"/>
      <sheetName val="Graph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Exhibit 9 - Rate Base Recon"/>
      <sheetName val="Sch.D-Rev Req"/>
      <sheetName val="Sch.E-Present Revenue"/>
      <sheetName val="COSS&gt;&gt;"/>
      <sheetName val="Sch.F-Proposed Revenue"/>
      <sheetName val="Residential"/>
      <sheetName val="Commercial"/>
      <sheetName val="Industrial"/>
      <sheetName val="Public"/>
      <sheetName val="Public Fire"/>
      <sheetName val="Private Fire"/>
      <sheetName val="Sch.G-Avg Bills"/>
      <sheetName val="Middlesboro"/>
      <sheetName val="Clinton"/>
      <sheetName val="Present vs Proposed rates"/>
      <sheetName val="Consumption &amp; Billing Data"/>
      <sheetName val="Summary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k-Expense Reports"/>
      <sheetName val="Ex 19 - PF Plant Adj Summary"/>
      <sheetName val="wp-l-Computers"/>
      <sheetName val="wp-m-Vehicles"/>
      <sheetName val="wp-n-GL Spending 6.30.18 "/>
      <sheetName val="2018.01.01-2018.06.25 GL Add"/>
      <sheetName val="wp-o-Rev Bridge"/>
      <sheetName val="wp-p-Leases"/>
      <sheetName val="wp-q-Rent"/>
      <sheetName val="wp-r-PF Fuel"/>
      <sheetName val="ERC"/>
      <sheetName val="TB&gt;&gt;"/>
      <sheetName val="TB Hard Code"/>
      <sheetName val="TB Clean"/>
      <sheetName val="Linked TB"/>
      <sheetName val="CO"/>
      <sheetName val="2017 Misc Revenue"/>
    </sheetNames>
    <sheetDataSet>
      <sheetData sheetId="0"/>
      <sheetData sheetId="1">
        <row r="4">
          <cell r="G4" t="str">
            <v>Case No. 2018 - 00208</v>
          </cell>
        </row>
        <row r="6">
          <cell r="G6" t="str">
            <v>WATER SERVICE CORPORATION OF KENTUCKY</v>
          </cell>
        </row>
        <row r="9">
          <cell r="G9" t="str">
            <v>Test Year Ended 12/31/2017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>
            <v>208936.42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8"/>
  <sheetViews>
    <sheetView showGridLines="0" tabSelected="1" view="pageBreakPreview" zoomScale="90" zoomScaleNormal="100" zoomScaleSheetLayoutView="90" workbookViewId="0">
      <selection activeCell="G16" sqref="G16"/>
    </sheetView>
  </sheetViews>
  <sheetFormatPr defaultColWidth="10.875" defaultRowHeight="13.5"/>
  <cols>
    <col min="1" max="1" width="6.125" style="7" customWidth="1"/>
    <col min="2" max="2" width="3.875" style="2" customWidth="1"/>
    <col min="3" max="3" width="19" style="2" bestFit="1" customWidth="1"/>
    <col min="4" max="4" width="5.25" style="2" bestFit="1" customWidth="1"/>
    <col min="5" max="5" width="10.125" style="2" bestFit="1" customWidth="1"/>
    <col min="6" max="6" width="7.5" style="2" bestFit="1" customWidth="1"/>
    <col min="7" max="7" width="14.375" style="2" bestFit="1" customWidth="1"/>
    <col min="8" max="8" width="2" style="2" customWidth="1"/>
    <col min="9" max="9" width="12.125" style="2" bestFit="1" customWidth="1"/>
    <col min="10" max="10" width="2" style="2" customWidth="1"/>
    <col min="11" max="11" width="12.125" style="2" bestFit="1" customWidth="1"/>
    <col min="12" max="12" width="2" style="2" customWidth="1"/>
    <col min="13" max="13" width="12.125" style="2" bestFit="1" customWidth="1"/>
    <col min="14" max="14" width="2.625" style="2" customWidth="1"/>
    <col min="15" max="15" width="9.875" style="4" customWidth="1"/>
    <col min="16" max="16" width="2.625" style="4" customWidth="1"/>
    <col min="17" max="17" width="7.25" style="4" bestFit="1" customWidth="1"/>
    <col min="18" max="18" width="12.5" style="6" customWidth="1"/>
    <col min="19" max="19" width="26.625" style="4" customWidth="1"/>
    <col min="20" max="21" width="10.875" style="7" customWidth="1"/>
    <col min="22" max="26" width="0" style="7" hidden="1" customWidth="1"/>
    <col min="27" max="28" width="10.875" style="7"/>
    <col min="29" max="29" width="11.25" style="7" bestFit="1" customWidth="1"/>
    <col min="30" max="30" width="9.625" style="7" bestFit="1" customWidth="1"/>
    <col min="31" max="31" width="11" style="7" bestFit="1" customWidth="1"/>
    <col min="32" max="32" width="9.625" style="7" bestFit="1" customWidth="1"/>
    <col min="33" max="33" width="8.75" style="7" bestFit="1" customWidth="1"/>
    <col min="34" max="34" width="29.875" style="7" bestFit="1" customWidth="1"/>
    <col min="35" max="35" width="27.625" style="7" bestFit="1" customWidth="1"/>
    <col min="36" max="36" width="7.125" style="7" bestFit="1" customWidth="1"/>
    <col min="37" max="37" width="16" style="7" bestFit="1" customWidth="1"/>
    <col min="38" max="39" width="10.875" style="7"/>
    <col min="40" max="41" width="11" style="7" bestFit="1" customWidth="1"/>
    <col min="42" max="16384" width="10.875" style="7"/>
  </cols>
  <sheetData>
    <row r="1" spans="1:43" ht="15">
      <c r="A1" s="1" t="s">
        <v>78</v>
      </c>
      <c r="B1" s="1"/>
      <c r="M1" s="3"/>
      <c r="Q1" s="5"/>
      <c r="AB1" s="8" t="s">
        <v>0</v>
      </c>
      <c r="AC1" s="8" t="s">
        <v>1</v>
      </c>
      <c r="AD1" s="8" t="s">
        <v>2</v>
      </c>
      <c r="AE1" s="8" t="s">
        <v>3</v>
      </c>
      <c r="AF1" s="8" t="s">
        <v>4</v>
      </c>
      <c r="AG1" s="8" t="s">
        <v>5</v>
      </c>
      <c r="AH1" s="8" t="s">
        <v>6</v>
      </c>
      <c r="AI1" s="8" t="s">
        <v>7</v>
      </c>
      <c r="AJ1" s="8" t="s">
        <v>8</v>
      </c>
      <c r="AK1" s="8" t="s">
        <v>9</v>
      </c>
      <c r="AL1" s="8" t="s">
        <v>10</v>
      </c>
      <c r="AM1" s="8" t="s">
        <v>11</v>
      </c>
      <c r="AN1" s="8" t="s">
        <v>12</v>
      </c>
      <c r="AO1" s="8" t="s">
        <v>13</v>
      </c>
      <c r="AP1" s="8" t="s">
        <v>14</v>
      </c>
      <c r="AQ1" s="8" t="s">
        <v>15</v>
      </c>
    </row>
    <row r="2" spans="1:43" ht="15">
      <c r="A2" s="1" t="s">
        <v>80</v>
      </c>
      <c r="B2" s="1"/>
      <c r="Q2" s="5"/>
      <c r="AB2" s="9" t="s">
        <v>16</v>
      </c>
      <c r="AC2" s="9" t="s">
        <v>17</v>
      </c>
      <c r="AD2" s="10">
        <v>147670.21</v>
      </c>
      <c r="AE2" s="10">
        <v>57348.639999999999</v>
      </c>
      <c r="AF2" s="10">
        <v>90321.57</v>
      </c>
      <c r="AG2" s="10">
        <v>12305.85</v>
      </c>
      <c r="AH2" s="10">
        <v>0</v>
      </c>
      <c r="AI2" s="11">
        <v>0</v>
      </c>
      <c r="AJ2" s="9" t="s">
        <v>18</v>
      </c>
      <c r="AK2" s="11">
        <v>36</v>
      </c>
      <c r="AL2" s="9" t="s">
        <v>19</v>
      </c>
      <c r="AM2" s="9"/>
      <c r="AN2" s="12">
        <v>43507</v>
      </c>
      <c r="AO2" s="11">
        <v>5100153</v>
      </c>
      <c r="AP2" s="9" t="s">
        <v>20</v>
      </c>
      <c r="AQ2" s="9" t="s">
        <v>20</v>
      </c>
    </row>
    <row r="3" spans="1:43" ht="15">
      <c r="A3" s="1" t="s">
        <v>119</v>
      </c>
      <c r="B3" s="1"/>
      <c r="AB3" s="9"/>
      <c r="AC3" s="9" t="s">
        <v>21</v>
      </c>
      <c r="AD3" s="10">
        <v>147670.21</v>
      </c>
      <c r="AE3" s="10">
        <v>57348.639999999999</v>
      </c>
      <c r="AF3" s="10">
        <v>90321.57</v>
      </c>
      <c r="AG3" s="10">
        <v>12305.85</v>
      </c>
      <c r="AH3" s="10">
        <v>0</v>
      </c>
      <c r="AI3" s="11"/>
      <c r="AJ3" s="9"/>
      <c r="AK3" s="11"/>
      <c r="AL3" s="9"/>
      <c r="AM3" s="9"/>
      <c r="AN3" s="12"/>
      <c r="AO3" s="11"/>
      <c r="AP3" s="9"/>
      <c r="AQ3" s="9"/>
    </row>
    <row r="4" spans="1:43" ht="15">
      <c r="A4" s="1" t="s">
        <v>79</v>
      </c>
      <c r="B4" s="1"/>
    </row>
    <row r="5" spans="1:43" ht="15">
      <c r="B5" s="1"/>
      <c r="O5" s="2"/>
    </row>
    <row r="6" spans="1:43" s="13" customFormat="1" ht="15">
      <c r="B6" s="14" t="s">
        <v>22</v>
      </c>
      <c r="C6" s="14"/>
      <c r="D6" s="14"/>
      <c r="E6" s="14" t="s">
        <v>23</v>
      </c>
      <c r="F6" s="14" t="s">
        <v>24</v>
      </c>
      <c r="G6" s="14" t="s">
        <v>25</v>
      </c>
      <c r="H6" s="14"/>
      <c r="I6" s="14" t="s">
        <v>26</v>
      </c>
      <c r="J6" s="14"/>
      <c r="K6" s="14" t="s">
        <v>81</v>
      </c>
      <c r="L6" s="14"/>
      <c r="M6" s="14" t="s">
        <v>82</v>
      </c>
      <c r="N6" s="14"/>
      <c r="O6" s="14"/>
      <c r="P6" s="15"/>
      <c r="Q6" s="15"/>
      <c r="R6" s="16"/>
      <c r="S6" s="15"/>
    </row>
    <row r="7" spans="1:43" s="13" customFormat="1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5"/>
      <c r="R7" s="16"/>
      <c r="S7" s="15"/>
    </row>
    <row r="8" spans="1:43" ht="25.5" customHeight="1">
      <c r="A8" s="17" t="s">
        <v>27</v>
      </c>
      <c r="B8" s="18" t="s">
        <v>28</v>
      </c>
      <c r="C8" s="19"/>
      <c r="D8" s="20"/>
      <c r="E8" s="20"/>
      <c r="I8" s="21" t="s">
        <v>29</v>
      </c>
      <c r="K8" s="21" t="s">
        <v>115</v>
      </c>
      <c r="M8" s="21" t="s">
        <v>116</v>
      </c>
      <c r="O8" s="2"/>
      <c r="P8" s="22"/>
      <c r="Q8" s="22"/>
      <c r="S8" s="22"/>
    </row>
    <row r="9" spans="1:43" ht="15">
      <c r="A9" s="23">
        <v>1</v>
      </c>
      <c r="B9" s="2" t="s">
        <v>30</v>
      </c>
      <c r="I9" s="24">
        <v>143375</v>
      </c>
      <c r="K9" s="24">
        <f>+SUM('2020096 - 2020.10.30'!M3:M4,'2020096 - 2020.10.30'!M6:M7)+SUM('2020096 - 2020.10.30'!M9:M12)+'2020096 - 2020.10.30'!M17+'2020096 - 2020.10.30'!M16</f>
        <v>69164.399999999994</v>
      </c>
      <c r="M9" s="24">
        <f>+I9-K9-K10</f>
        <v>69210.600000000006</v>
      </c>
      <c r="O9" s="2"/>
      <c r="P9" s="22"/>
      <c r="Q9" s="22"/>
      <c r="R9" s="6" t="s">
        <v>31</v>
      </c>
      <c r="S9" s="22"/>
    </row>
    <row r="10" spans="1:43" ht="15">
      <c r="A10" s="23">
        <v>2</v>
      </c>
      <c r="C10" s="2" t="s">
        <v>121</v>
      </c>
      <c r="K10" s="2">
        <v>5000</v>
      </c>
      <c r="O10" s="2"/>
      <c r="P10" s="22"/>
      <c r="Q10" s="22"/>
      <c r="S10" s="22"/>
    </row>
    <row r="11" spans="1:43" ht="15">
      <c r="A11" s="23">
        <v>3</v>
      </c>
      <c r="B11" s="2" t="s">
        <v>32</v>
      </c>
      <c r="O11" s="2"/>
      <c r="P11" s="22"/>
      <c r="Q11" s="22"/>
      <c r="S11" s="22"/>
    </row>
    <row r="12" spans="1:43" ht="15">
      <c r="A12" s="23">
        <v>4</v>
      </c>
      <c r="C12" s="2" t="s">
        <v>33</v>
      </c>
      <c r="I12" s="24">
        <v>26550</v>
      </c>
      <c r="K12" s="24">
        <f>+'2020096 - 2020.10.30'!M5+885+'2020096 - 2020.10.30'!M14+'2020096 - 2020.10.30'!M15</f>
        <v>25666</v>
      </c>
      <c r="M12" s="24">
        <f>+I12-K12</f>
        <v>884</v>
      </c>
      <c r="O12" s="2"/>
      <c r="P12" s="22"/>
      <c r="Q12" s="22"/>
      <c r="R12" s="6" t="s">
        <v>34</v>
      </c>
      <c r="S12" s="22"/>
    </row>
    <row r="13" spans="1:43" ht="15.75">
      <c r="A13" s="23">
        <v>6</v>
      </c>
      <c r="I13" s="24"/>
      <c r="K13" s="24"/>
      <c r="M13" s="24"/>
      <c r="O13" s="2"/>
      <c r="P13" s="22"/>
      <c r="Q13" s="22"/>
      <c r="S13" s="22"/>
      <c r="AC13" s="25" t="s">
        <v>35</v>
      </c>
      <c r="AD13" s="25" t="s">
        <v>36</v>
      </c>
      <c r="AE13" s="26" t="s">
        <v>29</v>
      </c>
      <c r="AF13" s="25" t="s">
        <v>37</v>
      </c>
      <c r="AG13" s="25" t="s">
        <v>38</v>
      </c>
      <c r="AH13" s="25" t="s">
        <v>39</v>
      </c>
      <c r="AI13" s="25" t="s">
        <v>40</v>
      </c>
      <c r="AJ13" s="25" t="s">
        <v>41</v>
      </c>
      <c r="AK13" s="25" t="s">
        <v>42</v>
      </c>
    </row>
    <row r="14" spans="1:43" ht="15.75">
      <c r="A14" s="23">
        <v>7</v>
      </c>
      <c r="B14" s="2" t="s">
        <v>43</v>
      </c>
      <c r="F14" s="27"/>
      <c r="I14" s="28"/>
      <c r="K14" s="28"/>
      <c r="M14" s="28"/>
      <c r="O14" s="2"/>
      <c r="AC14" s="25">
        <v>2018064</v>
      </c>
      <c r="AD14" s="25">
        <v>2908</v>
      </c>
      <c r="AE14" s="26">
        <v>1128.3800000000001</v>
      </c>
      <c r="AF14" s="29">
        <v>43318</v>
      </c>
      <c r="AG14" s="25" t="s">
        <v>44</v>
      </c>
      <c r="AH14" s="25" t="s">
        <v>45</v>
      </c>
      <c r="AI14" s="25"/>
      <c r="AJ14" s="25"/>
      <c r="AK14" s="25">
        <v>982630</v>
      </c>
    </row>
    <row r="15" spans="1:43" ht="15.75">
      <c r="A15" s="23">
        <v>8</v>
      </c>
      <c r="C15" s="2" t="s">
        <v>46</v>
      </c>
      <c r="E15" s="2">
        <v>6954.6</v>
      </c>
      <c r="F15" s="27" t="s">
        <v>47</v>
      </c>
      <c r="G15" s="2" t="s">
        <v>48</v>
      </c>
      <c r="I15" s="28">
        <f>+(E15*0.41)*2</f>
        <v>5702.7719999999999</v>
      </c>
      <c r="K15" s="28">
        <v>0</v>
      </c>
      <c r="M15" s="28">
        <f>+I15-K15</f>
        <v>5702.7719999999999</v>
      </c>
      <c r="O15" s="2"/>
      <c r="P15" s="2"/>
      <c r="R15" s="6" t="s">
        <v>49</v>
      </c>
      <c r="T15" s="4"/>
      <c r="AC15" s="25">
        <v>2018064</v>
      </c>
      <c r="AD15" s="25">
        <v>2908</v>
      </c>
      <c r="AE15" s="26">
        <v>375</v>
      </c>
      <c r="AF15" s="29">
        <v>43333</v>
      </c>
      <c r="AG15" s="25" t="s">
        <v>44</v>
      </c>
      <c r="AH15" s="25" t="s">
        <v>50</v>
      </c>
      <c r="AI15" s="25"/>
      <c r="AJ15" s="25"/>
      <c r="AK15" s="25">
        <v>986742</v>
      </c>
    </row>
    <row r="16" spans="1:43" ht="15.75">
      <c r="A16" s="23">
        <v>9</v>
      </c>
      <c r="C16" s="2" t="s">
        <v>51</v>
      </c>
      <c r="E16" s="2">
        <f>+E15</f>
        <v>6954.6</v>
      </c>
      <c r="F16" s="27" t="s">
        <v>47</v>
      </c>
      <c r="G16" s="2" t="s">
        <v>52</v>
      </c>
      <c r="I16" s="28">
        <f>+(E16*0.085)*2</f>
        <v>1182.2820000000002</v>
      </c>
      <c r="K16" s="28">
        <v>0</v>
      </c>
      <c r="M16" s="28">
        <f>+I16-K16</f>
        <v>1182.2820000000002</v>
      </c>
      <c r="O16" s="2"/>
      <c r="P16" s="2"/>
      <c r="R16" s="6" t="s">
        <v>49</v>
      </c>
      <c r="T16" s="4"/>
      <c r="AC16" s="25">
        <v>2018064</v>
      </c>
      <c r="AD16" s="25">
        <v>2908</v>
      </c>
      <c r="AE16" s="26">
        <v>20</v>
      </c>
      <c r="AF16" s="29">
        <v>43439</v>
      </c>
      <c r="AG16" s="25" t="s">
        <v>44</v>
      </c>
      <c r="AH16" s="25" t="s">
        <v>50</v>
      </c>
      <c r="AI16" s="25"/>
      <c r="AJ16" s="25"/>
      <c r="AK16" s="25">
        <v>1015340</v>
      </c>
    </row>
    <row r="17" spans="1:37" ht="15.75">
      <c r="A17" s="23">
        <v>10</v>
      </c>
      <c r="F17" s="27"/>
      <c r="I17" s="28"/>
      <c r="K17" s="28"/>
      <c r="M17" s="28"/>
      <c r="O17" s="2"/>
      <c r="AC17" s="25">
        <v>2018064</v>
      </c>
      <c r="AD17" s="25">
        <v>2908</v>
      </c>
      <c r="AE17" s="26">
        <v>145.96</v>
      </c>
      <c r="AF17" s="29">
        <v>43439</v>
      </c>
      <c r="AG17" s="25" t="s">
        <v>44</v>
      </c>
      <c r="AH17" s="25" t="s">
        <v>53</v>
      </c>
      <c r="AI17" s="25"/>
      <c r="AJ17" s="25"/>
      <c r="AK17" s="25">
        <v>1015609</v>
      </c>
    </row>
    <row r="18" spans="1:37" ht="15.75">
      <c r="A18" s="23">
        <v>11</v>
      </c>
      <c r="B18" s="2" t="s">
        <v>54</v>
      </c>
      <c r="I18" s="30">
        <f>+SUM(AE14:AE19)</f>
        <v>2683.42</v>
      </c>
      <c r="K18" s="30">
        <f>+'2020096 - 2020.10.30'!M2</f>
        <v>2914.17</v>
      </c>
      <c r="M18" s="30">
        <f>+I18-K18</f>
        <v>-230.75</v>
      </c>
      <c r="N18" s="7"/>
      <c r="O18" s="2"/>
      <c r="R18" s="6" t="s">
        <v>55</v>
      </c>
      <c r="AC18" s="25">
        <v>2018064</v>
      </c>
      <c r="AD18" s="25">
        <v>2908</v>
      </c>
      <c r="AE18" s="26">
        <v>77.98</v>
      </c>
      <c r="AF18" s="29">
        <v>43439</v>
      </c>
      <c r="AG18" s="25" t="s">
        <v>44</v>
      </c>
      <c r="AH18" s="25" t="s">
        <v>53</v>
      </c>
      <c r="AI18" s="25"/>
      <c r="AJ18" s="25"/>
      <c r="AK18" s="25">
        <v>1015610</v>
      </c>
    </row>
    <row r="19" spans="1:37" ht="15.75">
      <c r="A19" s="23">
        <v>12</v>
      </c>
      <c r="I19" s="28"/>
      <c r="K19" s="28"/>
      <c r="M19" s="28"/>
      <c r="O19" s="2"/>
      <c r="AC19" s="25">
        <v>2018064</v>
      </c>
      <c r="AD19" s="25">
        <v>2908</v>
      </c>
      <c r="AE19" s="26">
        <v>936.1</v>
      </c>
      <c r="AF19" s="29">
        <v>43318</v>
      </c>
      <c r="AG19" s="25" t="s">
        <v>44</v>
      </c>
      <c r="AH19" s="25" t="s">
        <v>45</v>
      </c>
      <c r="AI19" s="25"/>
      <c r="AJ19" s="25"/>
      <c r="AK19" s="25">
        <v>944729</v>
      </c>
    </row>
    <row r="20" spans="1:37" ht="15">
      <c r="A20" s="23">
        <v>13</v>
      </c>
      <c r="G20" s="27" t="s">
        <v>56</v>
      </c>
      <c r="I20" s="28"/>
      <c r="K20" s="28"/>
      <c r="M20" s="28"/>
      <c r="O20" s="2"/>
    </row>
    <row r="21" spans="1:37" ht="15">
      <c r="A21" s="23">
        <v>14</v>
      </c>
      <c r="E21" s="20" t="s">
        <v>57</v>
      </c>
      <c r="F21" s="31" t="s">
        <v>58</v>
      </c>
      <c r="G21" s="31" t="s">
        <v>59</v>
      </c>
      <c r="I21" s="28"/>
      <c r="K21" s="28"/>
      <c r="M21" s="28"/>
      <c r="O21" s="2"/>
    </row>
    <row r="22" spans="1:37" ht="15">
      <c r="A22" s="23">
        <v>15</v>
      </c>
      <c r="B22" s="2" t="s">
        <v>60</v>
      </c>
      <c r="I22" s="28"/>
      <c r="K22" s="28"/>
      <c r="M22" s="28"/>
      <c r="O22" s="2"/>
    </row>
    <row r="23" spans="1:37" ht="15">
      <c r="A23" s="23">
        <v>16</v>
      </c>
      <c r="C23" s="2" t="s">
        <v>61</v>
      </c>
      <c r="E23" s="27">
        <v>5</v>
      </c>
      <c r="F23" s="28">
        <v>500</v>
      </c>
      <c r="G23" s="2">
        <v>2</v>
      </c>
      <c r="I23" s="28">
        <f>E23*F23*G23</f>
        <v>5000</v>
      </c>
      <c r="K23" s="28">
        <v>0</v>
      </c>
      <c r="M23" s="28">
        <f>+I23-K23</f>
        <v>5000</v>
      </c>
      <c r="O23" s="2"/>
      <c r="R23" s="6" t="s">
        <v>62</v>
      </c>
    </row>
    <row r="24" spans="1:37" ht="15">
      <c r="A24" s="23">
        <v>17</v>
      </c>
      <c r="C24" s="2" t="s">
        <v>63</v>
      </c>
      <c r="E24" s="27">
        <v>5</v>
      </c>
      <c r="F24" s="28">
        <v>200</v>
      </c>
      <c r="G24" s="2">
        <v>2</v>
      </c>
      <c r="I24" s="28">
        <f>E24*F24*G24</f>
        <v>2000</v>
      </c>
      <c r="K24" s="28">
        <v>0</v>
      </c>
      <c r="M24" s="28">
        <f>+I24-K24</f>
        <v>2000</v>
      </c>
      <c r="O24" s="2"/>
      <c r="R24" s="6" t="s">
        <v>62</v>
      </c>
    </row>
    <row r="25" spans="1:37" ht="15">
      <c r="A25" s="23">
        <v>18</v>
      </c>
      <c r="C25" s="2" t="s">
        <v>64</v>
      </c>
      <c r="F25" s="28">
        <v>400</v>
      </c>
      <c r="I25" s="28">
        <f>+F25</f>
        <v>400</v>
      </c>
      <c r="K25" s="28">
        <v>0</v>
      </c>
      <c r="M25" s="28">
        <f>+I25-K25</f>
        <v>400</v>
      </c>
    </row>
    <row r="26" spans="1:37" ht="15">
      <c r="A26" s="23">
        <v>19</v>
      </c>
      <c r="I26" s="28"/>
      <c r="K26" s="28"/>
      <c r="M26" s="28"/>
    </row>
    <row r="27" spans="1:37" ht="15">
      <c r="A27" s="23">
        <v>20</v>
      </c>
      <c r="B27" s="2" t="s">
        <v>65</v>
      </c>
      <c r="I27" s="28">
        <f>SUM(I9:I26)</f>
        <v>186893.47400000002</v>
      </c>
      <c r="K27" s="28">
        <f>SUM(K9:K26)</f>
        <v>102744.56999999999</v>
      </c>
      <c r="M27" s="28">
        <f>SUM(M9:M26)</f>
        <v>84148.90400000001</v>
      </c>
      <c r="O27" s="4">
        <f>+K27-'2020096 - 2020.10.30'!M18</f>
        <v>5000</v>
      </c>
    </row>
    <row r="28" spans="1:37" ht="15">
      <c r="A28" s="23">
        <v>21</v>
      </c>
      <c r="I28" s="32"/>
      <c r="K28" s="32"/>
      <c r="M28" s="32"/>
      <c r="T28" s="7">
        <v>12000</v>
      </c>
    </row>
    <row r="29" spans="1:37" ht="15">
      <c r="A29" s="23">
        <v>22</v>
      </c>
      <c r="B29" s="2" t="s">
        <v>66</v>
      </c>
      <c r="I29" s="28">
        <f>+E68</f>
        <v>57427.30388888887</v>
      </c>
      <c r="K29" s="28">
        <f>+E67</f>
        <v>61529.254166666644</v>
      </c>
      <c r="M29" s="28">
        <f>+I29-K29</f>
        <v>-4101.9502777777743</v>
      </c>
      <c r="T29" s="7">
        <v>200</v>
      </c>
    </row>
    <row r="30" spans="1:37" ht="15">
      <c r="A30" s="23">
        <v>23</v>
      </c>
      <c r="I30" s="28"/>
      <c r="K30" s="28"/>
      <c r="M30" s="28"/>
      <c r="T30" s="7">
        <f>+T28/T29</f>
        <v>60</v>
      </c>
    </row>
    <row r="31" spans="1:37" ht="15">
      <c r="A31" s="23">
        <v>24</v>
      </c>
      <c r="B31" s="2" t="s">
        <v>67</v>
      </c>
      <c r="I31" s="28">
        <f>SUM(I29,I27)</f>
        <v>244320.7778888889</v>
      </c>
      <c r="K31" s="28">
        <f>SUM(K29,K27)</f>
        <v>164273.82416666663</v>
      </c>
      <c r="M31" s="28">
        <f>SUM(M29,M27)</f>
        <v>80046.953722222243</v>
      </c>
    </row>
    <row r="32" spans="1:37" ht="15">
      <c r="A32" s="23">
        <v>25</v>
      </c>
    </row>
    <row r="33" spans="1:17" ht="15">
      <c r="A33" s="23">
        <v>26</v>
      </c>
      <c r="B33" s="2" t="s">
        <v>68</v>
      </c>
      <c r="I33" s="33">
        <v>2.5</v>
      </c>
      <c r="K33" s="33">
        <v>2.5</v>
      </c>
      <c r="M33" s="33">
        <v>2.5</v>
      </c>
    </row>
    <row r="34" spans="1:17" ht="15">
      <c r="A34" s="23">
        <v>27</v>
      </c>
      <c r="O34" s="7"/>
      <c r="P34" s="7"/>
      <c r="Q34" s="7"/>
    </row>
    <row r="35" spans="1:17" ht="15.75" thickBot="1">
      <c r="A35" s="23">
        <v>28</v>
      </c>
      <c r="B35" s="1" t="s">
        <v>69</v>
      </c>
      <c r="I35" s="34">
        <f>ROUND(I31/I33,0)</f>
        <v>97728</v>
      </c>
      <c r="K35" s="34">
        <f>ROUND(K31/K33,0)</f>
        <v>65710</v>
      </c>
      <c r="M35" s="34">
        <f>ROUND(M31/M33,0)</f>
        <v>32019</v>
      </c>
      <c r="N35" s="35"/>
      <c r="O35" s="7"/>
      <c r="P35" s="7"/>
      <c r="Q35" s="7"/>
    </row>
    <row r="36" spans="1:17" ht="15.75" thickTop="1">
      <c r="A36" s="13"/>
    </row>
    <row r="37" spans="1:17" ht="15">
      <c r="A37" s="13"/>
      <c r="B37" s="1"/>
      <c r="O37" s="36" t="s">
        <v>70</v>
      </c>
      <c r="Q37" s="36" t="s">
        <v>71</v>
      </c>
    </row>
    <row r="38" spans="1:17" ht="15">
      <c r="A38" s="13"/>
      <c r="B38" s="1"/>
      <c r="O38" s="35">
        <v>97728</v>
      </c>
      <c r="P38" s="35"/>
      <c r="Q38" s="35">
        <f>I35-O38</f>
        <v>0</v>
      </c>
    </row>
    <row r="39" spans="1:17" ht="15">
      <c r="A39" s="13"/>
      <c r="O39" s="37"/>
      <c r="P39" s="37"/>
      <c r="Q39" s="37"/>
    </row>
    <row r="40" spans="1:17" ht="15">
      <c r="A40" s="13"/>
    </row>
    <row r="41" spans="1:17" ht="15">
      <c r="A41" s="13"/>
      <c r="C41" s="2" t="s">
        <v>72</v>
      </c>
      <c r="E41" s="2">
        <f>+AD3</f>
        <v>147670.21</v>
      </c>
    </row>
    <row r="42" spans="1:17" ht="15">
      <c r="A42" s="13"/>
      <c r="C42" s="2" t="s">
        <v>73</v>
      </c>
      <c r="E42" s="2">
        <v>3</v>
      </c>
    </row>
    <row r="43" spans="1:17" ht="15">
      <c r="A43" s="13"/>
      <c r="C43" s="2" t="s">
        <v>74</v>
      </c>
      <c r="E43" s="2">
        <f>E41/E42</f>
        <v>49223.403333333328</v>
      </c>
    </row>
    <row r="44" spans="1:17" ht="15">
      <c r="A44" s="13"/>
      <c r="C44" s="2" t="s">
        <v>75</v>
      </c>
      <c r="E44" s="2">
        <f>E43/12</f>
        <v>4101.950277777777</v>
      </c>
    </row>
    <row r="45" spans="1:17" ht="15">
      <c r="A45" s="13"/>
    </row>
    <row r="46" spans="1:17">
      <c r="C46" s="2" t="s">
        <v>76</v>
      </c>
      <c r="E46" s="2" t="s">
        <v>77</v>
      </c>
    </row>
    <row r="47" spans="1:17">
      <c r="C47" s="38">
        <v>43524</v>
      </c>
      <c r="E47" s="2">
        <f>+E41-E44</f>
        <v>143568.25972222222</v>
      </c>
    </row>
    <row r="48" spans="1:17">
      <c r="C48" s="38">
        <v>43555</v>
      </c>
      <c r="E48" s="2">
        <f>+E47-$E$44</f>
        <v>139466.30944444446</v>
      </c>
    </row>
    <row r="49" spans="3:5">
      <c r="C49" s="38">
        <v>43585</v>
      </c>
      <c r="E49" s="2">
        <f t="shared" ref="E49:E68" si="0">+E48-$E$44</f>
        <v>135364.35916666669</v>
      </c>
    </row>
    <row r="50" spans="3:5">
      <c r="C50" s="38">
        <v>43616</v>
      </c>
      <c r="E50" s="2">
        <f t="shared" si="0"/>
        <v>131262.40888888892</v>
      </c>
    </row>
    <row r="51" spans="3:5">
      <c r="C51" s="38">
        <v>43646</v>
      </c>
      <c r="E51" s="2">
        <f t="shared" si="0"/>
        <v>127160.45861111114</v>
      </c>
    </row>
    <row r="52" spans="3:5">
      <c r="C52" s="38">
        <v>43677</v>
      </c>
      <c r="E52" s="2">
        <f t="shared" si="0"/>
        <v>123058.50833333336</v>
      </c>
    </row>
    <row r="53" spans="3:5">
      <c r="C53" s="38">
        <v>43708</v>
      </c>
      <c r="E53" s="2">
        <f t="shared" si="0"/>
        <v>118956.55805555558</v>
      </c>
    </row>
    <row r="54" spans="3:5">
      <c r="C54" s="38">
        <v>43738</v>
      </c>
      <c r="E54" s="2">
        <f t="shared" si="0"/>
        <v>114854.6077777778</v>
      </c>
    </row>
    <row r="55" spans="3:5">
      <c r="C55" s="38">
        <v>43769</v>
      </c>
      <c r="E55" s="2">
        <f t="shared" si="0"/>
        <v>110752.65750000002</v>
      </c>
    </row>
    <row r="56" spans="3:5">
      <c r="C56" s="38">
        <v>43799</v>
      </c>
      <c r="E56" s="2">
        <f t="shared" si="0"/>
        <v>106650.70722222223</v>
      </c>
    </row>
    <row r="57" spans="3:5">
      <c r="C57" s="38">
        <v>43830</v>
      </c>
      <c r="E57" s="2">
        <f t="shared" si="0"/>
        <v>102548.75694444445</v>
      </c>
    </row>
    <row r="58" spans="3:5">
      <c r="C58" s="38">
        <v>43861</v>
      </c>
      <c r="E58" s="2">
        <f t="shared" si="0"/>
        <v>98446.806666666671</v>
      </c>
    </row>
    <row r="59" spans="3:5">
      <c r="C59" s="38">
        <v>43890</v>
      </c>
      <c r="E59" s="2">
        <f t="shared" si="0"/>
        <v>94344.856388888889</v>
      </c>
    </row>
    <row r="60" spans="3:5">
      <c r="C60" s="38">
        <v>43921</v>
      </c>
      <c r="E60" s="2">
        <f t="shared" si="0"/>
        <v>90242.906111111108</v>
      </c>
    </row>
    <row r="61" spans="3:5">
      <c r="C61" s="38">
        <v>43951</v>
      </c>
      <c r="E61" s="2">
        <f t="shared" si="0"/>
        <v>86140.955833333326</v>
      </c>
    </row>
    <row r="62" spans="3:5">
      <c r="C62" s="38">
        <v>43982</v>
      </c>
      <c r="E62" s="2">
        <f t="shared" si="0"/>
        <v>82039.005555555545</v>
      </c>
    </row>
    <row r="63" spans="3:5">
      <c r="C63" s="38">
        <v>44012</v>
      </c>
      <c r="E63" s="2">
        <f t="shared" si="0"/>
        <v>77937.055277777763</v>
      </c>
    </row>
    <row r="64" spans="3:5">
      <c r="C64" s="38">
        <v>44043</v>
      </c>
      <c r="E64" s="2">
        <f t="shared" si="0"/>
        <v>73835.104999999981</v>
      </c>
    </row>
    <row r="65" spans="3:5">
      <c r="C65" s="38">
        <v>44074</v>
      </c>
      <c r="E65" s="2">
        <f t="shared" si="0"/>
        <v>69733.1547222222</v>
      </c>
    </row>
    <row r="66" spans="3:5">
      <c r="C66" s="38">
        <v>44104</v>
      </c>
      <c r="E66" s="2">
        <f t="shared" si="0"/>
        <v>65631.204444444418</v>
      </c>
    </row>
    <row r="67" spans="3:5">
      <c r="C67" s="38">
        <v>44135</v>
      </c>
      <c r="E67" s="2">
        <f t="shared" si="0"/>
        <v>61529.254166666644</v>
      </c>
    </row>
    <row r="68" spans="3:5">
      <c r="C68" s="38">
        <v>44165</v>
      </c>
      <c r="E68" s="2">
        <f t="shared" si="0"/>
        <v>57427.30388888887</v>
      </c>
    </row>
  </sheetData>
  <printOptions horizontalCentered="1"/>
  <pageMargins left="0.25" right="0" top="0.25" bottom="0.5" header="0.5" footer="0.5"/>
  <pageSetup scale="88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"/>
  <sheetViews>
    <sheetView workbookViewId="0"/>
  </sheetViews>
  <sheetFormatPr defaultRowHeight="15"/>
  <cols>
    <col min="1" max="16384" width="9" style="39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showGridLines="0" zoomScale="85" zoomScaleNormal="85" workbookViewId="0">
      <pane ySplit="1" topLeftCell="A2" activePane="bottomLeft" state="frozen"/>
      <selection pane="bottomLeft" activeCell="M17" sqref="M17"/>
    </sheetView>
  </sheetViews>
  <sheetFormatPr defaultRowHeight="15"/>
  <cols>
    <col min="1" max="1" width="19.5" style="40" bestFit="1" customWidth="1"/>
    <col min="2" max="4" width="9" style="40"/>
    <col min="5" max="5" width="15.625" style="40" bestFit="1" customWidth="1"/>
    <col min="6" max="11" width="9" style="40"/>
    <col min="12" max="12" width="15.25" style="40" bestFit="1" customWidth="1"/>
    <col min="13" max="13" width="9.25" style="42" bestFit="1" customWidth="1"/>
    <col min="14" max="19" width="9" style="40"/>
    <col min="20" max="20" width="13.625" style="40" bestFit="1" customWidth="1"/>
    <col min="21" max="21" width="18.75" style="40" bestFit="1" customWidth="1"/>
    <col min="22" max="22" width="27" style="40" bestFit="1" customWidth="1"/>
    <col min="23" max="16384" width="9" style="40"/>
  </cols>
  <sheetData>
    <row r="1" spans="1:27">
      <c r="A1" s="40" t="s">
        <v>83</v>
      </c>
      <c r="B1" s="40" t="s">
        <v>84</v>
      </c>
      <c r="C1" s="40" t="s">
        <v>85</v>
      </c>
      <c r="D1" s="40" t="s">
        <v>86</v>
      </c>
      <c r="E1" s="40" t="s">
        <v>87</v>
      </c>
      <c r="F1" s="40" t="s">
        <v>88</v>
      </c>
      <c r="G1" s="40" t="s">
        <v>89</v>
      </c>
      <c r="H1" s="40" t="s">
        <v>90</v>
      </c>
      <c r="I1" s="40" t="s">
        <v>91</v>
      </c>
      <c r="J1" s="40" t="s">
        <v>0</v>
      </c>
      <c r="K1" s="40" t="s">
        <v>1</v>
      </c>
      <c r="L1" s="40" t="s">
        <v>92</v>
      </c>
      <c r="M1" s="42" t="s">
        <v>93</v>
      </c>
      <c r="N1" s="40" t="s">
        <v>94</v>
      </c>
      <c r="O1" s="40" t="s">
        <v>95</v>
      </c>
      <c r="P1" s="40" t="s">
        <v>96</v>
      </c>
      <c r="Q1" s="40" t="s">
        <v>97</v>
      </c>
      <c r="R1" s="40" t="s">
        <v>98</v>
      </c>
      <c r="S1" s="40" t="s">
        <v>99</v>
      </c>
      <c r="T1" s="40" t="s">
        <v>100</v>
      </c>
      <c r="U1" s="40" t="s">
        <v>101</v>
      </c>
      <c r="V1" s="40" t="s">
        <v>102</v>
      </c>
      <c r="W1" s="40" t="s">
        <v>103</v>
      </c>
      <c r="X1" s="40" t="s">
        <v>104</v>
      </c>
      <c r="Y1" s="40" t="s">
        <v>105</v>
      </c>
      <c r="Z1" s="40" t="s">
        <v>106</v>
      </c>
    </row>
    <row r="2" spans="1:27">
      <c r="A2" s="40" t="s">
        <v>107</v>
      </c>
      <c r="B2" s="40" t="s">
        <v>107</v>
      </c>
      <c r="D2" s="40">
        <v>226014</v>
      </c>
      <c r="F2" s="40">
        <v>1</v>
      </c>
      <c r="G2" s="40">
        <v>0</v>
      </c>
      <c r="H2" s="40">
        <v>0</v>
      </c>
      <c r="L2" s="40" t="s">
        <v>108</v>
      </c>
      <c r="M2" s="45">
        <v>2914.17</v>
      </c>
      <c r="R2" s="40">
        <v>2020096</v>
      </c>
      <c r="T2" s="41">
        <v>44067</v>
      </c>
      <c r="U2" s="41">
        <v>43987</v>
      </c>
      <c r="V2" s="40" t="s">
        <v>109</v>
      </c>
      <c r="W2" s="40" t="s">
        <v>110</v>
      </c>
      <c r="X2" s="40" t="s">
        <v>111</v>
      </c>
      <c r="Y2" s="41">
        <v>44044</v>
      </c>
      <c r="Z2" s="40" t="s">
        <v>112</v>
      </c>
    </row>
    <row r="3" spans="1:27">
      <c r="A3" s="40" t="s">
        <v>113</v>
      </c>
      <c r="B3" s="40" t="s">
        <v>113</v>
      </c>
      <c r="D3" s="40">
        <v>158289</v>
      </c>
      <c r="F3" s="40">
        <v>1</v>
      </c>
      <c r="G3" s="40">
        <v>0</v>
      </c>
      <c r="H3" s="40">
        <v>0</v>
      </c>
      <c r="L3" s="40" t="s">
        <v>108</v>
      </c>
      <c r="M3" s="45">
        <v>4648</v>
      </c>
      <c r="R3" s="40">
        <v>2020096</v>
      </c>
      <c r="T3" s="41">
        <v>44025</v>
      </c>
      <c r="U3" s="41">
        <v>43957</v>
      </c>
      <c r="V3" s="40" t="s">
        <v>109</v>
      </c>
      <c r="W3" s="40" t="s">
        <v>110</v>
      </c>
      <c r="X3" s="40" t="s">
        <v>111</v>
      </c>
      <c r="Y3" s="41">
        <v>44013</v>
      </c>
      <c r="Z3" s="40" t="s">
        <v>112</v>
      </c>
    </row>
    <row r="4" spans="1:27">
      <c r="A4" s="40" t="s">
        <v>113</v>
      </c>
      <c r="B4" s="40" t="s">
        <v>113</v>
      </c>
      <c r="D4" s="40">
        <v>158290</v>
      </c>
      <c r="F4" s="40">
        <v>1</v>
      </c>
      <c r="G4" s="40">
        <v>0</v>
      </c>
      <c r="H4" s="40">
        <v>0</v>
      </c>
      <c r="L4" s="40" t="s">
        <v>108</v>
      </c>
      <c r="M4" s="45">
        <v>9082</v>
      </c>
      <c r="R4" s="40">
        <v>2020096</v>
      </c>
      <c r="T4" s="41">
        <v>44025</v>
      </c>
      <c r="U4" s="41">
        <v>43984</v>
      </c>
      <c r="V4" s="40" t="s">
        <v>109</v>
      </c>
      <c r="W4" s="40" t="s">
        <v>110</v>
      </c>
      <c r="X4" s="40" t="s">
        <v>111</v>
      </c>
      <c r="Y4" s="41">
        <v>44013</v>
      </c>
      <c r="Z4" s="40" t="s">
        <v>112</v>
      </c>
    </row>
    <row r="5" spans="1:27">
      <c r="A5" s="40" t="s">
        <v>117</v>
      </c>
      <c r="B5" s="40" t="s">
        <v>117</v>
      </c>
      <c r="D5" s="40">
        <v>64724</v>
      </c>
      <c r="F5" s="40">
        <v>1</v>
      </c>
      <c r="G5" s="40">
        <v>0</v>
      </c>
      <c r="H5" s="40">
        <v>0</v>
      </c>
      <c r="L5" s="40" t="s">
        <v>108</v>
      </c>
      <c r="M5" s="45">
        <v>16668</v>
      </c>
      <c r="R5" s="40">
        <v>2020096</v>
      </c>
      <c r="T5" s="41">
        <v>43958</v>
      </c>
      <c r="U5" s="41">
        <v>43958</v>
      </c>
      <c r="V5" s="40" t="s">
        <v>109</v>
      </c>
      <c r="W5" s="40" t="s">
        <v>110</v>
      </c>
      <c r="X5" s="40" t="s">
        <v>111</v>
      </c>
      <c r="Y5" s="41">
        <v>43952</v>
      </c>
      <c r="Z5" s="40" t="s">
        <v>114</v>
      </c>
    </row>
    <row r="6" spans="1:27">
      <c r="A6" s="40" t="s">
        <v>113</v>
      </c>
      <c r="B6" s="40" t="s">
        <v>113</v>
      </c>
      <c r="D6" s="40">
        <v>64819</v>
      </c>
      <c r="F6" s="40">
        <v>1</v>
      </c>
      <c r="G6" s="40">
        <v>0</v>
      </c>
      <c r="H6" s="40">
        <v>0</v>
      </c>
      <c r="L6" s="40" t="s">
        <v>108</v>
      </c>
      <c r="M6" s="45">
        <v>2721.5</v>
      </c>
      <c r="R6" s="40">
        <v>2020096</v>
      </c>
      <c r="T6" s="41">
        <v>43963</v>
      </c>
      <c r="U6" s="41">
        <v>43963</v>
      </c>
      <c r="V6" s="40" t="s">
        <v>109</v>
      </c>
      <c r="W6" s="40" t="s">
        <v>110</v>
      </c>
      <c r="X6" s="40" t="s">
        <v>111</v>
      </c>
      <c r="Y6" s="41">
        <v>43952</v>
      </c>
      <c r="Z6" s="40" t="s">
        <v>114</v>
      </c>
    </row>
    <row r="7" spans="1:27">
      <c r="A7" s="40" t="s">
        <v>113</v>
      </c>
      <c r="B7" s="40" t="s">
        <v>113</v>
      </c>
      <c r="D7" s="40">
        <v>64820</v>
      </c>
      <c r="F7" s="40">
        <v>1</v>
      </c>
      <c r="G7" s="40">
        <v>0</v>
      </c>
      <c r="H7" s="40">
        <v>0</v>
      </c>
      <c r="L7" s="40" t="s">
        <v>108</v>
      </c>
      <c r="M7" s="45">
        <v>3436.5</v>
      </c>
      <c r="R7" s="40">
        <v>2020096</v>
      </c>
      <c r="T7" s="41">
        <v>43963</v>
      </c>
      <c r="U7" s="41">
        <v>43963</v>
      </c>
      <c r="V7" s="40" t="s">
        <v>109</v>
      </c>
      <c r="W7" s="40" t="s">
        <v>110</v>
      </c>
      <c r="X7" s="40" t="s">
        <v>111</v>
      </c>
      <c r="Y7" s="41">
        <v>43952</v>
      </c>
      <c r="Z7" s="40" t="s">
        <v>114</v>
      </c>
    </row>
    <row r="9" spans="1:27">
      <c r="A9" s="43" t="s">
        <v>113</v>
      </c>
      <c r="B9" s="43" t="s">
        <v>113</v>
      </c>
      <c r="C9" s="43"/>
      <c r="D9" s="43"/>
      <c r="E9" s="43">
        <v>131783</v>
      </c>
      <c r="F9" s="43"/>
      <c r="G9" s="43"/>
      <c r="H9" s="43"/>
      <c r="I9" s="43"/>
      <c r="J9" s="43"/>
      <c r="K9" s="43"/>
      <c r="L9" s="43" t="s">
        <v>118</v>
      </c>
      <c r="M9" s="44">
        <v>5737.5</v>
      </c>
      <c r="N9" s="43"/>
      <c r="O9" s="43"/>
      <c r="P9" s="43"/>
      <c r="Q9" s="43"/>
      <c r="R9" s="43">
        <v>2020096</v>
      </c>
      <c r="S9" s="43"/>
      <c r="T9" s="43"/>
      <c r="U9" s="43"/>
      <c r="V9" s="43"/>
      <c r="W9" s="43"/>
      <c r="X9" s="43"/>
      <c r="Y9" s="43"/>
      <c r="Z9" s="43"/>
      <c r="AA9" s="43"/>
    </row>
    <row r="10" spans="1:27">
      <c r="A10" s="43" t="s">
        <v>113</v>
      </c>
      <c r="B10" s="43" t="s">
        <v>113</v>
      </c>
      <c r="C10" s="43"/>
      <c r="D10" s="43"/>
      <c r="E10" s="43">
        <v>129380</v>
      </c>
      <c r="F10" s="43"/>
      <c r="G10" s="43"/>
      <c r="H10" s="43"/>
      <c r="I10" s="43"/>
      <c r="J10" s="43"/>
      <c r="K10" s="43"/>
      <c r="L10" s="43" t="s">
        <v>118</v>
      </c>
      <c r="M10" s="44">
        <v>4488</v>
      </c>
      <c r="N10" s="43"/>
      <c r="O10" s="43"/>
      <c r="P10" s="43"/>
      <c r="Q10" s="43"/>
      <c r="R10" s="43">
        <v>2020096</v>
      </c>
      <c r="S10" s="43"/>
      <c r="T10" s="43"/>
      <c r="U10" s="43"/>
      <c r="V10" s="43"/>
      <c r="W10" s="43"/>
      <c r="X10" s="43"/>
      <c r="Y10" s="43"/>
      <c r="Z10" s="43"/>
      <c r="AA10" s="43"/>
    </row>
    <row r="11" spans="1:27">
      <c r="A11" s="43" t="s">
        <v>113</v>
      </c>
      <c r="B11" s="43" t="s">
        <v>113</v>
      </c>
      <c r="C11" s="43"/>
      <c r="D11" s="43"/>
      <c r="E11" s="43">
        <v>128612</v>
      </c>
      <c r="F11" s="43"/>
      <c r="G11" s="43"/>
      <c r="H11" s="43"/>
      <c r="I11" s="43"/>
      <c r="J11" s="43"/>
      <c r="K11" s="43"/>
      <c r="L11" s="43" t="s">
        <v>118</v>
      </c>
      <c r="M11" s="44">
        <v>3452.2</v>
      </c>
      <c r="N11" s="43"/>
      <c r="O11" s="43"/>
      <c r="P11" s="43"/>
      <c r="Q11" s="43"/>
      <c r="R11" s="43">
        <v>2020096</v>
      </c>
      <c r="S11" s="43"/>
      <c r="T11" s="43"/>
      <c r="U11" s="43"/>
      <c r="V11" s="43"/>
      <c r="W11" s="43"/>
      <c r="X11" s="43"/>
      <c r="Y11" s="43"/>
      <c r="Z11" s="43"/>
      <c r="AA11" s="43"/>
    </row>
    <row r="12" spans="1:27">
      <c r="A12" s="43" t="s">
        <v>113</v>
      </c>
      <c r="B12" s="43" t="s">
        <v>113</v>
      </c>
      <c r="C12" s="43"/>
      <c r="D12" s="43"/>
      <c r="E12" s="43">
        <v>128259</v>
      </c>
      <c r="F12" s="43"/>
      <c r="G12" s="43"/>
      <c r="H12" s="43"/>
      <c r="I12" s="43"/>
      <c r="J12" s="43"/>
      <c r="K12" s="43"/>
      <c r="L12" s="43" t="s">
        <v>118</v>
      </c>
      <c r="M12" s="44">
        <v>4411.7</v>
      </c>
      <c r="N12" s="43"/>
      <c r="O12" s="43"/>
      <c r="P12" s="43"/>
      <c r="Q12" s="43"/>
      <c r="R12" s="43">
        <v>2020096</v>
      </c>
      <c r="S12" s="43"/>
      <c r="T12" s="43"/>
      <c r="U12" s="43"/>
      <c r="V12" s="43"/>
      <c r="W12" s="43"/>
      <c r="X12" s="43"/>
      <c r="Y12" s="43"/>
      <c r="Z12" s="43"/>
      <c r="AA12" s="43"/>
    </row>
    <row r="13" spans="1:27">
      <c r="A13" s="43" t="s">
        <v>117</v>
      </c>
      <c r="B13" s="43" t="s">
        <v>117</v>
      </c>
      <c r="C13" s="43"/>
      <c r="D13" s="43"/>
      <c r="E13" s="46">
        <v>44044</v>
      </c>
      <c r="F13" s="43"/>
      <c r="G13" s="43"/>
      <c r="H13" s="43"/>
      <c r="I13" s="43"/>
      <c r="J13" s="43"/>
      <c r="K13" s="43"/>
      <c r="L13" s="43" t="s">
        <v>118</v>
      </c>
      <c r="M13" s="44">
        <v>885</v>
      </c>
      <c r="N13" s="43"/>
      <c r="O13" s="43"/>
      <c r="P13" s="43"/>
      <c r="Q13" s="43"/>
      <c r="R13" s="43">
        <v>2020096</v>
      </c>
      <c r="S13" s="43"/>
      <c r="T13" s="43"/>
      <c r="U13" s="43"/>
      <c r="V13" s="43"/>
      <c r="W13" s="43"/>
      <c r="X13" s="43"/>
      <c r="Y13" s="43"/>
      <c r="Z13" s="43"/>
      <c r="AA13" s="43"/>
    </row>
    <row r="14" spans="1:27">
      <c r="A14" s="43" t="s">
        <v>117</v>
      </c>
      <c r="B14" s="43" t="s">
        <v>117</v>
      </c>
      <c r="C14" s="43"/>
      <c r="D14" s="43"/>
      <c r="E14" s="46">
        <v>44148</v>
      </c>
      <c r="F14" s="43"/>
      <c r="G14" s="43"/>
      <c r="H14" s="43"/>
      <c r="I14" s="43"/>
      <c r="J14" s="43"/>
      <c r="K14" s="43"/>
      <c r="L14" s="43" t="s">
        <v>118</v>
      </c>
      <c r="M14" s="44">
        <v>4720</v>
      </c>
      <c r="N14" s="43"/>
      <c r="O14" s="43"/>
      <c r="P14" s="43"/>
      <c r="Q14" s="43"/>
      <c r="R14" s="43">
        <v>2020096</v>
      </c>
      <c r="S14" s="43"/>
      <c r="T14" s="43"/>
      <c r="U14" s="43"/>
      <c r="V14" s="43"/>
      <c r="W14" s="43"/>
      <c r="X14" s="43"/>
      <c r="Y14" s="43"/>
      <c r="Z14" s="43"/>
      <c r="AA14" s="43"/>
    </row>
    <row r="15" spans="1:27">
      <c r="A15" s="43" t="s">
        <v>117</v>
      </c>
      <c r="B15" s="43" t="s">
        <v>117</v>
      </c>
      <c r="C15" s="43"/>
      <c r="D15" s="43"/>
      <c r="E15" s="48">
        <v>43952</v>
      </c>
      <c r="F15" s="43"/>
      <c r="G15" s="43"/>
      <c r="H15" s="43"/>
      <c r="I15" s="43"/>
      <c r="J15" s="43"/>
      <c r="K15" s="43"/>
      <c r="L15" s="43" t="s">
        <v>118</v>
      </c>
      <c r="M15" s="44">
        <v>3393</v>
      </c>
      <c r="N15" s="43"/>
      <c r="O15" s="43"/>
      <c r="P15" s="43"/>
      <c r="Q15" s="43"/>
      <c r="R15" s="43">
        <v>2020096</v>
      </c>
      <c r="S15" s="43"/>
      <c r="T15" s="43"/>
      <c r="U15" s="43"/>
      <c r="V15" s="43"/>
      <c r="W15" s="43"/>
      <c r="X15" s="43"/>
      <c r="Y15" s="43"/>
      <c r="Z15" s="43"/>
      <c r="AA15" s="43"/>
    </row>
    <row r="16" spans="1:27">
      <c r="A16" s="43" t="s">
        <v>113</v>
      </c>
      <c r="B16" s="43" t="s">
        <v>113</v>
      </c>
      <c r="C16" s="43"/>
      <c r="D16" s="43"/>
      <c r="E16" s="49">
        <v>44139</v>
      </c>
      <c r="F16" s="43"/>
      <c r="G16" s="43"/>
      <c r="H16" s="43"/>
      <c r="I16" s="43"/>
      <c r="J16" s="43"/>
      <c r="K16" s="43"/>
      <c r="L16" s="43" t="s">
        <v>118</v>
      </c>
      <c r="M16" s="44">
        <v>4947</v>
      </c>
      <c r="N16" s="43"/>
      <c r="O16" s="43"/>
      <c r="P16" s="43"/>
      <c r="Q16" s="43"/>
      <c r="R16" s="43">
        <v>2020096</v>
      </c>
      <c r="S16" s="43"/>
      <c r="T16" s="43"/>
      <c r="U16" s="43"/>
      <c r="V16" s="43"/>
      <c r="W16" s="43"/>
      <c r="X16" s="43"/>
      <c r="Y16" s="43"/>
      <c r="Z16" s="43"/>
      <c r="AA16" s="43"/>
    </row>
    <row r="17" spans="1:27">
      <c r="A17" s="43" t="s">
        <v>113</v>
      </c>
      <c r="B17" s="43" t="s">
        <v>113</v>
      </c>
      <c r="C17" s="43"/>
      <c r="D17" s="43"/>
      <c r="E17" s="47" t="s">
        <v>120</v>
      </c>
      <c r="F17" s="43"/>
      <c r="G17" s="43"/>
      <c r="H17" s="43"/>
      <c r="I17" s="43"/>
      <c r="J17" s="43"/>
      <c r="K17" s="43"/>
      <c r="L17" s="43" t="s">
        <v>118</v>
      </c>
      <c r="M17" s="44">
        <v>26240</v>
      </c>
      <c r="N17" s="43"/>
      <c r="O17" s="43"/>
      <c r="P17" s="43"/>
      <c r="Q17" s="43"/>
      <c r="R17" s="43">
        <v>2020096</v>
      </c>
      <c r="S17" s="43"/>
      <c r="T17" s="43"/>
      <c r="U17" s="43"/>
      <c r="V17" s="43"/>
      <c r="W17" s="43"/>
      <c r="X17" s="43"/>
      <c r="Y17" s="43"/>
      <c r="Z17" s="43"/>
      <c r="AA17" s="43"/>
    </row>
    <row r="18" spans="1:27">
      <c r="M18" s="42">
        <f>SUM(M2:M17)</f>
        <v>97744.569999999992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408D87-5C18-4D43-8DB9-24BDF099BC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60795E-90CA-4137-94A7-D306AF246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9BB97A-BA26-419B-8CA9-54BA249FE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ae66f-53df-467a-af4c-c770ce507cf7"/>
    <ds:schemaRef ds:uri="95e4d656-0ac5-42b1-a052-84b7cbe36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RC Expense Update 2020.10.30</vt:lpstr>
      <vt:lpstr>Rate Case Cost&gt;&gt;&gt;</vt:lpstr>
      <vt:lpstr>2020096 - 2020.10.30</vt:lpstr>
      <vt:lpstr>'RC Expense Update 2020.10.30'!Print_Area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Todd Osterloh</cp:lastModifiedBy>
  <dcterms:created xsi:type="dcterms:W3CDTF">2020-10-30T21:45:50Z</dcterms:created>
  <dcterms:modified xsi:type="dcterms:W3CDTF">2020-11-20T18:02:38Z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