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2. AG\Set 2\"/>
    </mc:Choice>
  </mc:AlternateContent>
  <xr:revisionPtr revIDLastSave="1" documentId="8_{3333FD59-CA4E-4519-B704-457B95699955}" xr6:coauthVersionLast="45" xr6:coauthVersionMax="45" xr10:uidLastSave="{F2C13633-0248-434A-A687-242B5FAD680A}"/>
  <bookViews>
    <workbookView xWindow="-120" yWindow="-120" windowWidth="29040" windowHeight="15840" xr2:uid="{00000000-000D-0000-FFFF-FFFF00000000}"/>
  </bookViews>
  <sheets>
    <sheet name="Adaptive" sheetId="1" r:id="rId1"/>
    <sheet name="Corporate Costs Summary" sheetId="3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abc" localSheetId="1" hidden="1">[1]Table!#REF!</definedName>
    <definedName name="abc" hidden="1">[1]Table!#REF!</definedName>
    <definedName name="acbd" hidden="1">[1]Table!#REF!</definedName>
    <definedName name="AS2DocOpenMode" hidden="1">"AS2DocumentEdit"</definedName>
    <definedName name="AS2HasNoAutoHeaderFooter" hidden="1">" "</definedName>
    <definedName name="bbb" localSheetId="1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egin_Print1" localSheetId="1">#REF!</definedName>
    <definedName name="Begin_Print1">#REF!</definedName>
    <definedName name="Begin_Print2" localSheetId="1">#REF!</definedName>
    <definedName name="Begin_Print2">#REF!</definedName>
    <definedName name="BEx3O85IKWARA6NCJOLRBRJFMEWW" localSheetId="1" hidden="1">[1]Table!#REF!</definedName>
    <definedName name="BEx3O85IKWARA6NCJOLRBRJFMEWW" hidden="1">[1]Table!#REF!</definedName>
    <definedName name="BEx5MLQZM68YQSKARVWTTPINFQ2C" localSheetId="1" hidden="1">[1]Table!#REF!</definedName>
    <definedName name="BEx5MLQZM68YQSKARVWTTPINFQ2C" hidden="1">[1]Table!#REF!</definedName>
    <definedName name="BExERWCEBKQRYWRQLYJ4UCMMKTHG" localSheetId="1" hidden="1">[1]Table!#REF!</definedName>
    <definedName name="BExERWCEBKQRYWRQLYJ4UCMMKTHG" hidden="1">[1]Table!#REF!</definedName>
    <definedName name="BExMBYPQDG9AYDQ5E8IECVFREPO6" localSheetId="1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S_Begin" localSheetId="1">#REF!</definedName>
    <definedName name="BS_Begin">#REF!</definedName>
    <definedName name="BS_Break" localSheetId="1">#REF!</definedName>
    <definedName name="BS_Break">#REF!</definedName>
    <definedName name="BS_End" localSheetId="1">#REF!</definedName>
    <definedName name="BS_End">#REF!</definedName>
    <definedName name="Cities">'[2]2012 Q3 - 2013 Q3 Index'!$D$5:$D$338</definedName>
    <definedName name="Class">#REF!</definedName>
    <definedName name="Collapse_Level" localSheetId="1">#REF!</definedName>
    <definedName name="Collapse_Level">#REF!</definedName>
    <definedName name="CompanyList">[3]BU!$A$4:$A$91</definedName>
    <definedName name="Date_budget">'[4]Budget Load'!$P$3:$AY$3</definedName>
    <definedName name="End_of_Report" localSheetId="1">#REF!</definedName>
    <definedName name="End_of_Report">#REF!</definedName>
    <definedName name="End_Print1" localSheetId="1">#REF!</definedName>
    <definedName name="End_Print1">#REF!</definedName>
    <definedName name="End_Print2" localSheetId="1">#REF!</definedName>
    <definedName name="End_Print2">#REF!</definedName>
    <definedName name="Fiscal_Period" localSheetId="1">#REF!</definedName>
    <definedName name="Fiscal_Period">#REF!</definedName>
    <definedName name="Fiscal_Year" localSheetId="1">#REF!</definedName>
    <definedName name="Fiscal_Year">#REF!</definedName>
    <definedName name="FT_Budget">'[4]Budget Load'!$P$7:$AY$66</definedName>
    <definedName name="howToChange" localSheetId="1">#REF!</definedName>
    <definedName name="howToChange">#REF!</definedName>
    <definedName name="howToCheck" localSheetId="1">#REF!</definedName>
    <definedName name="howToCheck">#REF!</definedName>
    <definedName name="IS_Begin" localSheetId="1">#REF!</definedName>
    <definedName name="IS_Begin">#REF!</definedName>
    <definedName name="IS_END" localSheetId="1">#REF!</definedName>
    <definedName name="IS_END">#REF!</definedName>
    <definedName name="LOLD">1</definedName>
    <definedName name="LOLD_Table">5</definedName>
    <definedName name="newwrn" localSheetId="1" hidden="1">{#N/A,#N/A,FALSE,"Aging Summary";#N/A,#N/A,FALSE,"Ratio Analysis";#N/A,#N/A,FALSE,"Test 120 Day Accts";#N/A,#N/A,FALSE,"Tickmarks"}</definedName>
    <definedName name="newwrn" hidden="1">{#N/A,#N/A,FALSE,"Aging Summary";#N/A,#N/A,FALSE,"Ratio Analysis";#N/A,#N/A,FALSE,"Test 120 Day Accts";#N/A,#N/A,FALSE,"Tickmarks"}</definedName>
    <definedName name="NvsASD">"V2016-09-30"</definedName>
    <definedName name="NvsAutoDrillOk">"VN"</definedName>
    <definedName name="NvsElapsedTime">0.000509259261889383</definedName>
    <definedName name="NvsEndTime">42651.6490740741</definedName>
    <definedName name="NvsInstanceHook">"""nvsMacro"""</definedName>
    <definedName name="NvsInstLang">"VENG"</definedName>
    <definedName name="NvsInstSpec">"%,FBUSINESS_UNIT,V374"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"VX998"</definedName>
    <definedName name="NvsReqBUOnly">"VN"</definedName>
    <definedName name="NvsTransLed">"VN"</definedName>
    <definedName name="NvsTreeASD">"V2016-09-30"</definedName>
    <definedName name="NvsValTbl.ACCOUNT">"GL_ACCOUNT_TBL"</definedName>
    <definedName name="NvsValTbl.CURRENCY_CD">"CURRENCY_CD_TBL"</definedName>
    <definedName name="OPR_ID" localSheetId="1">#REF!</definedName>
    <definedName name="OPR_ID">#REF!</definedName>
    <definedName name="_xlnm.Print_Area" localSheetId="1">'Corporate Costs Summary'!$A$1:$U$74</definedName>
    <definedName name="PT_Budget">'[4]Budget Load'!$P$75:$AY$134</definedName>
    <definedName name="Range_SFD" localSheetId="1">#REF!</definedName>
    <definedName name="Range_SFD">#REF!</definedName>
    <definedName name="Reserved_Section" localSheetId="1">#REF!</definedName>
    <definedName name="Reserved_Section">#REF!</definedName>
    <definedName name="SAPBEXhrIndnt" hidden="1">"Wide"</definedName>
    <definedName name="SAPsysID" hidden="1">"708C5W7SBKP804JT78WJ0JNKI"</definedName>
    <definedName name="SAPwbID" hidden="1">"ARS"</definedName>
    <definedName name="search_directory_name">"R:\fcm90prd\nvision\rpts\Fin_Reports\"</definedName>
    <definedName name="some" localSheetId="1" hidden="1">{#N/A,#N/A,FALSE,"Aging Summary";#N/A,#N/A,FALSE,"Ratio Analysis";#N/A,#N/A,FALSE,"Test 120 Day Accts";#N/A,#N/A,FALSE,"Tickmarks"}</definedName>
    <definedName name="some" hidden="1">{#N/A,#N/A,FALSE,"Aging Summary";#N/A,#N/A,FALSE,"Ratio Analysis";#N/A,#N/A,FALSE,"Test 120 Day Accts";#N/A,#N/A,FALSE,"Tickmarks"}</definedName>
    <definedName name="test" hidden="1">[1]Table!#REF!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8" iterate="1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3" l="1"/>
  <c r="W53" i="3"/>
  <c r="W50" i="3"/>
  <c r="C37" i="3"/>
  <c r="G37" i="3" s="1"/>
  <c r="K37" i="3" s="1"/>
  <c r="C34" i="3"/>
  <c r="S31" i="3"/>
  <c r="N31" i="3"/>
  <c r="C31" i="3"/>
  <c r="G30" i="3"/>
  <c r="I30" i="3" s="1"/>
  <c r="U30" i="3" s="1"/>
  <c r="C57" i="3" s="1"/>
  <c r="G57" i="3" s="1"/>
  <c r="K57" i="3" s="1"/>
  <c r="U29" i="3"/>
  <c r="C56" i="3" s="1"/>
  <c r="G56" i="3" s="1"/>
  <c r="K56" i="3" s="1"/>
  <c r="I29" i="3"/>
  <c r="P28" i="3"/>
  <c r="K28" i="3"/>
  <c r="I28" i="3"/>
  <c r="U28" i="3" s="1"/>
  <c r="C55" i="3" s="1"/>
  <c r="G55" i="3" s="1"/>
  <c r="K55" i="3" s="1"/>
  <c r="G28" i="3"/>
  <c r="I27" i="3"/>
  <c r="U27" i="3" s="1"/>
  <c r="C54" i="3" s="1"/>
  <c r="G54" i="3" s="1"/>
  <c r="K54" i="3" s="1"/>
  <c r="U26" i="3"/>
  <c r="C53" i="3" s="1"/>
  <c r="G53" i="3" s="1"/>
  <c r="K53" i="3" s="1"/>
  <c r="I26" i="3"/>
  <c r="I25" i="3"/>
  <c r="U25" i="3" s="1"/>
  <c r="C52" i="3" s="1"/>
  <c r="G52" i="3" s="1"/>
  <c r="K52" i="3" s="1"/>
  <c r="G24" i="3"/>
  <c r="I24" i="3" s="1"/>
  <c r="U24" i="3" s="1"/>
  <c r="C51" i="3" s="1"/>
  <c r="G51" i="3" s="1"/>
  <c r="K51" i="3" s="1"/>
  <c r="U23" i="3"/>
  <c r="C50" i="3" s="1"/>
  <c r="G50" i="3" s="1"/>
  <c r="K50" i="3" s="1"/>
  <c r="I23" i="3"/>
  <c r="G23" i="3"/>
  <c r="P22" i="3"/>
  <c r="K22" i="3"/>
  <c r="G22" i="3"/>
  <c r="I22" i="3" s="1"/>
  <c r="U22" i="3" s="1"/>
  <c r="C49" i="3" s="1"/>
  <c r="G49" i="3" s="1"/>
  <c r="K49" i="3" s="1"/>
  <c r="P21" i="3"/>
  <c r="K21" i="3"/>
  <c r="G21" i="3"/>
  <c r="I21" i="3" s="1"/>
  <c r="U21" i="3" s="1"/>
  <c r="C48" i="3" s="1"/>
  <c r="G48" i="3" s="1"/>
  <c r="K48" i="3" s="1"/>
  <c r="P20" i="3"/>
  <c r="K20" i="3"/>
  <c r="I20" i="3"/>
  <c r="U20" i="3" s="1"/>
  <c r="C47" i="3" s="1"/>
  <c r="G47" i="3" s="1"/>
  <c r="K47" i="3" s="1"/>
  <c r="G20" i="3"/>
  <c r="P19" i="3"/>
  <c r="K19" i="3"/>
  <c r="I19" i="3"/>
  <c r="U19" i="3" s="1"/>
  <c r="C46" i="3" s="1"/>
  <c r="G46" i="3" s="1"/>
  <c r="K46" i="3" s="1"/>
  <c r="G19" i="3"/>
  <c r="I18" i="3"/>
  <c r="U18" i="3" s="1"/>
  <c r="C45" i="3" s="1"/>
  <c r="G45" i="3" s="1"/>
  <c r="K45" i="3" s="1"/>
  <c r="P17" i="3"/>
  <c r="K17" i="3"/>
  <c r="G17" i="3"/>
  <c r="I17" i="3" s="1"/>
  <c r="U17" i="3" s="1"/>
  <c r="C44" i="3" s="1"/>
  <c r="G44" i="3" s="1"/>
  <c r="K44" i="3" s="1"/>
  <c r="G16" i="3"/>
  <c r="I16" i="3" s="1"/>
  <c r="U16" i="3" s="1"/>
  <c r="C43" i="3" s="1"/>
  <c r="G43" i="3" s="1"/>
  <c r="K43" i="3" s="1"/>
  <c r="P15" i="3"/>
  <c r="K15" i="3"/>
  <c r="G15" i="3"/>
  <c r="I15" i="3" s="1"/>
  <c r="U15" i="3" s="1"/>
  <c r="C42" i="3" s="1"/>
  <c r="G42" i="3" s="1"/>
  <c r="K42" i="3" s="1"/>
  <c r="P14" i="3"/>
  <c r="K14" i="3"/>
  <c r="G14" i="3"/>
  <c r="I14" i="3" s="1"/>
  <c r="U14" i="3" s="1"/>
  <c r="I13" i="3"/>
  <c r="U13" i="3" s="1"/>
  <c r="C40" i="3" s="1"/>
  <c r="G40" i="3" s="1"/>
  <c r="K40" i="3" s="1"/>
  <c r="U12" i="3"/>
  <c r="C39" i="3" s="1"/>
  <c r="G39" i="3" s="1"/>
  <c r="K39" i="3" s="1"/>
  <c r="P12" i="3"/>
  <c r="K12" i="3"/>
  <c r="I12" i="3"/>
  <c r="G12" i="3"/>
  <c r="G11" i="3"/>
  <c r="I11" i="3" s="1"/>
  <c r="U11" i="3" s="1"/>
  <c r="C38" i="3" s="1"/>
  <c r="G38" i="3" s="1"/>
  <c r="K38" i="3" s="1"/>
  <c r="U10" i="3"/>
  <c r="P10" i="3"/>
  <c r="K10" i="3"/>
  <c r="I10" i="3"/>
  <c r="G10" i="3"/>
  <c r="P9" i="3"/>
  <c r="K9" i="3"/>
  <c r="G9" i="3"/>
  <c r="I9" i="3" s="1"/>
  <c r="U9" i="3" s="1"/>
  <c r="C36" i="3" s="1"/>
  <c r="G36" i="3" s="1"/>
  <c r="K36" i="3" s="1"/>
  <c r="U8" i="3"/>
  <c r="I8" i="3"/>
  <c r="G8" i="3"/>
  <c r="G31" i="3" s="1"/>
  <c r="U31" i="3" l="1"/>
  <c r="W51" i="3" s="1"/>
  <c r="W52" i="3" s="1"/>
  <c r="W54" i="3" s="1"/>
  <c r="V14" i="3"/>
  <c r="L15" i="1" s="1"/>
  <c r="C41" i="3"/>
  <c r="G41" i="3" s="1"/>
  <c r="K41" i="3" s="1"/>
  <c r="I31" i="3"/>
  <c r="C35" i="3"/>
  <c r="C58" i="3" l="1"/>
  <c r="G35" i="3"/>
  <c r="G58" i="3" l="1"/>
  <c r="K35" i="3"/>
  <c r="K58" i="3" s="1"/>
  <c r="K61" i="3" s="1"/>
  <c r="L11" i="1" l="1"/>
  <c r="L13" i="1" s="1"/>
  <c r="L16" i="1" s="1"/>
  <c r="L18" i="1" s="1"/>
  <c r="L12" i="1"/>
  <c r="C29" i="1" l="1"/>
  <c r="C26" i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B17" i="1"/>
  <c r="E17" i="1" s="1"/>
  <c r="B16" i="1"/>
  <c r="B15" i="1"/>
  <c r="B14" i="1"/>
  <c r="B13" i="1"/>
  <c r="B12" i="1"/>
  <c r="B11" i="1"/>
  <c r="B10" i="1"/>
  <c r="B9" i="1"/>
  <c r="B8" i="1"/>
  <c r="B7" i="1"/>
  <c r="B18" i="1" l="1"/>
  <c r="E18" i="1" s="1"/>
  <c r="B19" i="1" s="1"/>
  <c r="E19" i="1" s="1"/>
  <c r="B20" i="1" s="1"/>
  <c r="E20" i="1" s="1"/>
  <c r="B21" i="1" s="1"/>
  <c r="E21" i="1" s="1"/>
  <c r="B22" i="1" s="1"/>
  <c r="E22" i="1" s="1"/>
  <c r="B23" i="1" s="1"/>
  <c r="D23" i="1"/>
  <c r="D24" i="1" l="1"/>
  <c r="E23" i="1"/>
  <c r="B24" i="1" s="1"/>
  <c r="E24" i="1" l="1"/>
  <c r="B25" i="1" s="1"/>
  <c r="D25" i="1"/>
  <c r="D26" i="1" s="1"/>
  <c r="D27" i="1" l="1"/>
  <c r="E25" i="1"/>
  <c r="B26" i="1" s="1"/>
  <c r="E26" i="1" s="1"/>
  <c r="B27" i="1" s="1"/>
  <c r="E27" i="1" l="1"/>
  <c r="B28" i="1" s="1"/>
  <c r="D28" i="1"/>
  <c r="E28" i="1" s="1"/>
  <c r="B29" i="1" s="1"/>
  <c r="D29" i="1" l="1"/>
  <c r="D30" i="1" s="1"/>
  <c r="D31" i="1" s="1"/>
  <c r="D32" i="1" s="1"/>
  <c r="D33" i="1" s="1"/>
  <c r="D34" i="1" s="1"/>
  <c r="D35" i="1" s="1"/>
  <c r="D36" i="1" l="1"/>
  <c r="D37" i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E29" i="1"/>
  <c r="B30" i="1" l="1"/>
  <c r="E30" i="1" s="1"/>
  <c r="B31" i="1" l="1"/>
  <c r="E31" i="1" s="1"/>
  <c r="B32" i="1" l="1"/>
  <c r="E32" i="1" s="1"/>
  <c r="B33" i="1" l="1"/>
  <c r="E33" i="1" s="1"/>
  <c r="B34" i="1" l="1"/>
  <c r="E34" i="1" s="1"/>
  <c r="B35" i="1" l="1"/>
  <c r="E35" i="1" s="1"/>
  <c r="B36" i="1" l="1"/>
  <c r="E36" i="1" s="1"/>
  <c r="B37" i="1" l="1"/>
  <c r="E37" i="1" s="1"/>
  <c r="B38" i="1" l="1"/>
  <c r="E38" i="1" s="1"/>
  <c r="B39" i="1" l="1"/>
  <c r="E39" i="1" s="1"/>
  <c r="B40" i="1" l="1"/>
  <c r="E40" i="1" s="1"/>
  <c r="B41" i="1" l="1"/>
  <c r="E41" i="1" s="1"/>
  <c r="B42" i="1" l="1"/>
  <c r="E42" i="1" s="1"/>
  <c r="B43" i="1" l="1"/>
  <c r="E43" i="1" s="1"/>
  <c r="B44" i="1" l="1"/>
  <c r="E44" i="1" s="1"/>
  <c r="B45" i="1" l="1"/>
  <c r="E45" i="1" s="1"/>
  <c r="B46" i="1" l="1"/>
  <c r="E46" i="1" s="1"/>
  <c r="B47" i="1" l="1"/>
  <c r="E47" i="1" s="1"/>
  <c r="B48" i="1" l="1"/>
  <c r="E48" i="1" s="1"/>
  <c r="B49" i="1" l="1"/>
  <c r="E49" i="1" s="1"/>
  <c r="B50" i="1" l="1"/>
  <c r="E50" i="1" s="1"/>
  <c r="B51" i="1" l="1"/>
  <c r="E51" i="1" s="1"/>
  <c r="B52" i="1" l="1"/>
  <c r="E52" i="1" s="1"/>
  <c r="B53" i="1" l="1"/>
  <c r="E53" i="1" s="1"/>
  <c r="B54" i="1" l="1"/>
  <c r="E54" i="1" s="1"/>
  <c r="B55" i="1" l="1"/>
  <c r="E55" i="1" s="1"/>
  <c r="B56" i="1" l="1"/>
  <c r="E56" i="1" s="1"/>
  <c r="B57" i="1" l="1"/>
  <c r="E57" i="1" s="1"/>
  <c r="B58" i="1" l="1"/>
  <c r="E58" i="1" s="1"/>
  <c r="B59" i="1" l="1"/>
  <c r="E59" i="1" s="1"/>
  <c r="B60" i="1" l="1"/>
  <c r="E60" i="1" s="1"/>
  <c r="B61" i="1" l="1"/>
  <c r="E61" i="1" s="1"/>
  <c r="B62" i="1" l="1"/>
  <c r="E62" i="1" s="1"/>
  <c r="B63" i="1" l="1"/>
  <c r="E63" i="1" s="1"/>
  <c r="B64" i="1" l="1"/>
  <c r="E64" i="1" s="1"/>
  <c r="B65" i="1" l="1"/>
  <c r="E65" i="1" s="1"/>
  <c r="B66" i="1" l="1"/>
  <c r="E66" i="1" s="1"/>
  <c r="B67" i="1" l="1"/>
  <c r="E67" i="1" s="1"/>
  <c r="B68" i="1" l="1"/>
  <c r="E68" i="1" s="1"/>
  <c r="B69" i="1" l="1"/>
  <c r="E69" i="1" s="1"/>
  <c r="B70" i="1" l="1"/>
  <c r="E70" i="1" s="1"/>
  <c r="B71" i="1" l="1"/>
  <c r="E71" i="1" s="1"/>
  <c r="B72" i="1" l="1"/>
  <c r="E72" i="1" s="1"/>
  <c r="B73" i="1" l="1"/>
  <c r="E73" i="1" s="1"/>
  <c r="B74" i="1" l="1"/>
  <c r="E74" i="1" s="1"/>
  <c r="B75" i="1" l="1"/>
  <c r="E75" i="1" s="1"/>
  <c r="B76" i="1" l="1"/>
  <c r="E76" i="1" s="1"/>
  <c r="B77" i="1" l="1"/>
  <c r="E77" i="1" s="1"/>
  <c r="B78" i="1" l="1"/>
  <c r="E78" i="1" s="1"/>
  <c r="B79" i="1" l="1"/>
  <c r="E79" i="1" s="1"/>
  <c r="B80" i="1" l="1"/>
  <c r="E80" i="1" s="1"/>
  <c r="B81" i="1" l="1"/>
  <c r="E81" i="1" s="1"/>
  <c r="B82" i="1" l="1"/>
  <c r="E82" i="1" s="1"/>
  <c r="B83" i="1" l="1"/>
  <c r="E83" i="1" s="1"/>
  <c r="B84" i="1" l="1"/>
  <c r="E84" i="1" s="1"/>
  <c r="B85" i="1" l="1"/>
  <c r="E85" i="1" s="1"/>
  <c r="B86" i="1" l="1"/>
  <c r="E86" i="1" s="1"/>
  <c r="B87" i="1" l="1"/>
  <c r="E87" i="1" s="1"/>
  <c r="B88" i="1" l="1"/>
  <c r="E88" i="1" s="1"/>
  <c r="B89" i="1" l="1"/>
  <c r="E89" i="1" s="1"/>
  <c r="B90" i="1" l="1"/>
  <c r="E90" i="1" s="1"/>
  <c r="B91" i="1" l="1"/>
  <c r="E91" i="1" s="1"/>
  <c r="B92" i="1" l="1"/>
  <c r="E92" i="1" s="1"/>
  <c r="B93" i="1" l="1"/>
  <c r="E93" i="1" s="1"/>
  <c r="B94" i="1" l="1"/>
  <c r="E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Kim</author>
  </authors>
  <commentList>
    <comment ref="G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Andrew Kim:</t>
        </r>
        <r>
          <rPr>
            <sz val="8"/>
            <color indexed="81"/>
            <rFont val="Tahoma"/>
            <family val="2"/>
          </rPr>
          <t xml:space="preserve">
3 + 3 years renewal period</t>
        </r>
      </text>
    </comment>
  </commentList>
</comments>
</file>

<file path=xl/sharedStrings.xml><?xml version="1.0" encoding="utf-8"?>
<sst xmlns="http://schemas.openxmlformats.org/spreadsheetml/2006/main" count="215" uniqueCount="190">
  <si>
    <t>Corix Infrastructure Inc.</t>
  </si>
  <si>
    <t>Expense to:</t>
  </si>
  <si>
    <t>Implementation Cost Amortization</t>
  </si>
  <si>
    <t>64248-8030 IT</t>
  </si>
  <si>
    <t xml:space="preserve">GL#13299 - Prepaid Other - Adaptive Insights </t>
  </si>
  <si>
    <t>Date</t>
  </si>
  <si>
    <t>Beginning Balance</t>
  </si>
  <si>
    <t>Additions</t>
  </si>
  <si>
    <t>Amortization</t>
  </si>
  <si>
    <t>Ending Balance (A)</t>
  </si>
  <si>
    <t>Check</t>
  </si>
  <si>
    <t>Amortization Months Remaining</t>
  </si>
  <si>
    <t>2018/01/31</t>
  </si>
  <si>
    <t>2018/02/28</t>
  </si>
  <si>
    <t>2018/03/31</t>
  </si>
  <si>
    <t>2018/04/30</t>
  </si>
  <si>
    <t>2018/05/31</t>
  </si>
  <si>
    <t>2018/06/30</t>
  </si>
  <si>
    <t>Amortization of Prepaid Expense</t>
  </si>
  <si>
    <t>2018/07/31</t>
  </si>
  <si>
    <t>Annual Subscription Fees</t>
  </si>
  <si>
    <t>2018/08/31</t>
  </si>
  <si>
    <t>2018/09/30</t>
  </si>
  <si>
    <t>2018/10/31</t>
  </si>
  <si>
    <t>WSC Allocation Percentage</t>
  </si>
  <si>
    <t>2018/11/30</t>
  </si>
  <si>
    <t>"Tier 1" Amount to be Allocated from WSC</t>
  </si>
  <si>
    <t>2018/12/31</t>
  </si>
  <si>
    <t>WSC Percentage</t>
  </si>
  <si>
    <t>2019/01/31</t>
  </si>
  <si>
    <t>Full Costs &gt;&gt;</t>
  </si>
  <si>
    <t>2019/02/28</t>
  </si>
  <si>
    <t>2019/03/31</t>
  </si>
  <si>
    <t>2019/04/30</t>
  </si>
  <si>
    <t>2019/05/31</t>
  </si>
  <si>
    <t>2019/06/30</t>
  </si>
  <si>
    <t>2019/07/31</t>
  </si>
  <si>
    <t>2019/08/31</t>
  </si>
  <si>
    <t>2019/09/30</t>
  </si>
  <si>
    <t>2019/10/31</t>
  </si>
  <si>
    <t>2019/11/30</t>
  </si>
  <si>
    <t>2019/12/31</t>
  </si>
  <si>
    <t>2020/01/31</t>
  </si>
  <si>
    <t>2020/02/28</t>
  </si>
  <si>
    <t>2020/03/31</t>
  </si>
  <si>
    <t>2020/04/30</t>
  </si>
  <si>
    <t>2020/05/31</t>
  </si>
  <si>
    <t>2020/06/30</t>
  </si>
  <si>
    <t>2020/07/31</t>
  </si>
  <si>
    <t>2020/08/31</t>
  </si>
  <si>
    <t>2020/09/30</t>
  </si>
  <si>
    <t>2020/10/31</t>
  </si>
  <si>
    <t>2020/11/30</t>
  </si>
  <si>
    <t>2020/12/31</t>
  </si>
  <si>
    <t>2021/01/31</t>
  </si>
  <si>
    <t>2021/02/28</t>
  </si>
  <si>
    <t>2021/03/31</t>
  </si>
  <si>
    <t>2021/04/30</t>
  </si>
  <si>
    <t>2021/05/31</t>
  </si>
  <si>
    <t>2021/06/30</t>
  </si>
  <si>
    <t>2021/07/31</t>
  </si>
  <si>
    <t>2021/08/31</t>
  </si>
  <si>
    <t>2021/09/30</t>
  </si>
  <si>
    <t>2021/10/31</t>
  </si>
  <si>
    <t>2021/11/30</t>
  </si>
  <si>
    <t>2021/12/31</t>
  </si>
  <si>
    <t>2022/01/31</t>
  </si>
  <si>
    <t>2022/02/28</t>
  </si>
  <si>
    <t>2022/03/31</t>
  </si>
  <si>
    <t>2022/04/30</t>
  </si>
  <si>
    <t>2022/05/31</t>
  </si>
  <si>
    <t>2022/06/30</t>
  </si>
  <si>
    <t>2022/07/31</t>
  </si>
  <si>
    <t>2022/08/31</t>
  </si>
  <si>
    <t>2022/09/30</t>
  </si>
  <si>
    <t>2022/10/31</t>
  </si>
  <si>
    <t>2022/11/30</t>
  </si>
  <si>
    <t>2022/12/31</t>
  </si>
  <si>
    <t>2023/01/31</t>
  </si>
  <si>
    <t>2023/02/28</t>
  </si>
  <si>
    <t>2023/03/31</t>
  </si>
  <si>
    <t>2023/04/30</t>
  </si>
  <si>
    <t>2023/05/31</t>
  </si>
  <si>
    <t>2023/06/30</t>
  </si>
  <si>
    <t>2023/07/31</t>
  </si>
  <si>
    <t>2023/08/31</t>
  </si>
  <si>
    <t>2023/09/30</t>
  </si>
  <si>
    <t>2023/10/31</t>
  </si>
  <si>
    <t>2023/11/30</t>
  </si>
  <si>
    <t>2023/12/31</t>
  </si>
  <si>
    <t>2024/01/31</t>
  </si>
  <si>
    <t>2024/02/28</t>
  </si>
  <si>
    <t>2024/03/31</t>
  </si>
  <si>
    <t>2024/04/30</t>
  </si>
  <si>
    <t>2024/05/31</t>
  </si>
  <si>
    <t>2024/06/30</t>
  </si>
  <si>
    <t>2024/07/31</t>
  </si>
  <si>
    <t>2024/08/31</t>
  </si>
  <si>
    <t>2024/09/30</t>
  </si>
  <si>
    <t>2024/10/31</t>
  </si>
  <si>
    <t>2024/11/30</t>
  </si>
  <si>
    <t>2024/12/31</t>
  </si>
  <si>
    <t>2025/01/31</t>
  </si>
  <si>
    <t>2025/02/28</t>
  </si>
  <si>
    <t>2025/03/31</t>
  </si>
  <si>
    <t>2025/04/30</t>
  </si>
  <si>
    <t>2025/05/31</t>
  </si>
  <si>
    <t>2025/06/30</t>
  </si>
  <si>
    <t>2025/07/31</t>
  </si>
  <si>
    <t>2025/08/31</t>
  </si>
  <si>
    <t>2025/09/30</t>
  </si>
  <si>
    <t>2025/10/31</t>
  </si>
  <si>
    <t>2025/11/30</t>
  </si>
  <si>
    <t>2025/12/31</t>
  </si>
  <si>
    <t>WATER SERVICE CORPORATION OF KENTUCKY</t>
  </si>
  <si>
    <t>Case No. 2020-00160</t>
  </si>
  <si>
    <t>Allocation of Corporate Costs</t>
  </si>
  <si>
    <t>Test Year Ended 3/31/2020</t>
  </si>
  <si>
    <t>Tier 1 Allocation</t>
  </si>
  <si>
    <t>Corix Cost Centers</t>
  </si>
  <si>
    <t>TTM Q1 2020 Actuals</t>
  </si>
  <si>
    <t>Tribus Allocation %</t>
  </si>
  <si>
    <t>Amount Allocated to Tribus</t>
  </si>
  <si>
    <t>Tier 1 Amount to Be Allocated</t>
  </si>
  <si>
    <t>Tier 1 Allocation % Contract Utilities</t>
  </si>
  <si>
    <t>2020 Tier 1 Allocation % Contract Utilities</t>
  </si>
  <si>
    <t>Amount Allocated to Contract Utilities</t>
  </si>
  <si>
    <t>Tier 1 Allocated %  Alaska</t>
  </si>
  <si>
    <t>2020 Tier 1 Allocated % Alaska</t>
  </si>
  <si>
    <t>Amount Allocated to Alaska</t>
  </si>
  <si>
    <t>TTM Q1 2020 Net Amount Allocated to WSC</t>
  </si>
  <si>
    <t>7501 - Corp Communications</t>
  </si>
  <si>
    <t>1010-000300 - Corporate Communications</t>
  </si>
  <si>
    <t>8000 - Corporate Functions (CAN)</t>
  </si>
  <si>
    <t>1010-000100 - Corporate Admin</t>
  </si>
  <si>
    <t>8000 - Corporate Functions (Vancouver rent)</t>
  </si>
  <si>
    <t>8000 - Corporate Functions (US)</t>
  </si>
  <si>
    <t>1016-009015 - Corporate Finance Cost Ctr</t>
  </si>
  <si>
    <t>8020 - Finance (CAN)</t>
  </si>
  <si>
    <t>1010-000400 - Finance</t>
  </si>
  <si>
    <t>8020 - Finance (US)</t>
  </si>
  <si>
    <t>8030 - IT Governance</t>
  </si>
  <si>
    <t>1010-000500 - IT Governance</t>
  </si>
  <si>
    <t>8040 - HR (CAN)</t>
  </si>
  <si>
    <t>1010-000600 - Human Resources</t>
  </si>
  <si>
    <t>8040 - HR (US)</t>
  </si>
  <si>
    <t>1016-001200 - Corporate HR</t>
  </si>
  <si>
    <t>8060 - Legal (CAN)</t>
  </si>
  <si>
    <t>1010-000800 - Legal, Regulatory &amp; Govt Relations</t>
  </si>
  <si>
    <t>8060 - Legal (US)</t>
  </si>
  <si>
    <t>1016-009084 - CRO Cost Center</t>
  </si>
  <si>
    <t>8080 - Treasury</t>
  </si>
  <si>
    <t>1010-000900 - Treasury</t>
  </si>
  <si>
    <t>8090 - HSE (CAN)</t>
  </si>
  <si>
    <t>1010-001000 - HSE</t>
  </si>
  <si>
    <t>8090 - HSE (US)</t>
  </si>
  <si>
    <t>1016-001000 - HSE</t>
  </si>
  <si>
    <t>9000 - Transition &amp; Recovery</t>
  </si>
  <si>
    <t>1010-000110 - Corporate Recovery</t>
  </si>
  <si>
    <t>8200 - Strategy</t>
  </si>
  <si>
    <t>1010-001200 - Strategy</t>
  </si>
  <si>
    <t>8022 - Internal Audit</t>
  </si>
  <si>
    <t>1010-001100 - Internal Audit</t>
  </si>
  <si>
    <t>8050 - IEAM (CAN)</t>
  </si>
  <si>
    <t>1010-000700 - Business Betterment</t>
  </si>
  <si>
    <t>8050 - IEAM (US)</t>
  </si>
  <si>
    <t>1016-009035 -  Business Betterment Cost Ctr</t>
  </si>
  <si>
    <t>8002 - COO REG</t>
  </si>
  <si>
    <t>1016-009075 - COO Regulated Utility Cost Ctr</t>
  </si>
  <si>
    <t>9100 - Transformation</t>
  </si>
  <si>
    <t>1010-000120 - Transformation</t>
  </si>
  <si>
    <t>FSW Board Fees</t>
  </si>
  <si>
    <t>Doyon Board Fees</t>
  </si>
  <si>
    <t>Total</t>
  </si>
  <si>
    <t>Tier 2 Allocation</t>
  </si>
  <si>
    <r>
      <t xml:space="preserve">Less: Excluded Costs </t>
    </r>
    <r>
      <rPr>
        <b/>
        <u/>
        <vertAlign val="superscript"/>
        <sz val="10"/>
        <rFont val="Book Antiqua"/>
        <family val="1"/>
      </rPr>
      <t>1</t>
    </r>
  </si>
  <si>
    <t>Net Amount to be Allocated</t>
  </si>
  <si>
    <t>Tier 2 Allocation % to WSCK</t>
  </si>
  <si>
    <t>TTM Q1 2020 Net Amount Allocated to WSCK</t>
  </si>
  <si>
    <t>WSCK Allocated Corp Costs (Per Books - TYE 3/31/2020)</t>
  </si>
  <si>
    <t>Pro Forma Corporate Costs</t>
  </si>
  <si>
    <t>Notes:</t>
  </si>
  <si>
    <t>1 - Includes cost related to customer outreach &amp; awareness, corporate donations, business development, transition and transformation, and Canadian-only operations.</t>
  </si>
  <si>
    <t>Purpose:</t>
  </si>
  <si>
    <t>To include pro-forma costs allocated to WSCK from Corix Infrastructure, Inc. ("Corix").</t>
  </si>
  <si>
    <t>The Company receives these services from Corix and costs are allocated based on a 2-tier system.  The first tier allocates to Corix's direct subsidiaries including the Shared Services subsidiary, Water Service Corporation ("WSC"),</t>
  </si>
  <si>
    <t>WSC then allocates these costs to the regulated subsidiaries under it's umbrella, which includes WSCK, using ERC's.  This Tier 2 allocation methodology is consistent with the allocation of other corporate and Shared Services costs to WSCK by WSC.</t>
  </si>
  <si>
    <t>Method:</t>
  </si>
  <si>
    <t xml:space="preserve">WSCK compiled the year-to-date actual activity by Corix that is allocated to its subsidiaries, by department, in order to flow the costs through the Tier 1 and Tier 2 allocation method </t>
  </si>
  <si>
    <t xml:space="preserve">After allocating for Tier 1, which produces the WSC costs to be allocated in Tier 2, certain costs related to activities for which WSCK is not requesting recovery; such as business development, corporate donations, customer outreach,and other activites were removed.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</si>
</sst>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.5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u/>
      <sz val="10"/>
      <color theme="1"/>
      <name val="Book Antiqua"/>
      <family val="1"/>
    </font>
    <font>
      <b/>
      <u/>
      <sz val="10"/>
      <name val="Book Antiqua"/>
      <family val="1"/>
    </font>
    <font>
      <b/>
      <u/>
      <vertAlign val="superscript"/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3" fillId="0" borderId="0" xfId="2" applyFont="1"/>
    <xf numFmtId="164" fontId="3" fillId="0" borderId="0" xfId="2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64" fontId="3" fillId="2" borderId="0" xfId="2" applyFont="1" applyFill="1"/>
    <xf numFmtId="164" fontId="2" fillId="0" borderId="0" xfId="2" applyFont="1" applyAlignment="1">
      <alignment horizontal="center" wrapText="1"/>
    </xf>
    <xf numFmtId="164" fontId="2" fillId="0" borderId="0" xfId="2" applyFont="1" applyFill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0" xfId="3" quotePrefix="1" applyNumberFormat="1" applyFont="1" applyFill="1"/>
    <xf numFmtId="164" fontId="3" fillId="0" borderId="0" xfId="2" applyFont="1" applyFill="1" applyAlignment="1">
      <alignment wrapText="1"/>
    </xf>
    <xf numFmtId="164" fontId="3" fillId="0" borderId="0" xfId="2" applyFont="1" applyAlignment="1">
      <alignment wrapText="1"/>
    </xf>
    <xf numFmtId="0" fontId="5" fillId="0" borderId="0" xfId="3" quotePrefix="1" applyNumberFormat="1" applyFont="1" applyFill="1" applyBorder="1"/>
    <xf numFmtId="0" fontId="5" fillId="0" borderId="1" xfId="3" quotePrefix="1" applyNumberFormat="1" applyFont="1" applyFill="1" applyBorder="1"/>
    <xf numFmtId="164" fontId="3" fillId="0" borderId="1" xfId="2" applyFont="1" applyFill="1" applyBorder="1"/>
    <xf numFmtId="164" fontId="3" fillId="3" borderId="1" xfId="2" applyFont="1" applyFill="1" applyBorder="1" applyAlignment="1">
      <alignment wrapText="1"/>
    </xf>
    <xf numFmtId="164" fontId="3" fillId="0" borderId="1" xfId="2" applyFont="1" applyFill="1" applyBorder="1" applyAlignment="1">
      <alignment wrapText="1"/>
    </xf>
    <xf numFmtId="164" fontId="3" fillId="3" borderId="0" xfId="2" applyFont="1" applyFill="1" applyAlignment="1">
      <alignment wrapText="1"/>
    </xf>
    <xf numFmtId="43" fontId="6" fillId="0" borderId="0" xfId="1" applyFont="1" applyBorder="1"/>
    <xf numFmtId="0" fontId="5" fillId="0" borderId="0" xfId="3" quotePrefix="1" applyNumberFormat="1" applyFont="1"/>
    <xf numFmtId="44" fontId="3" fillId="0" borderId="0" xfId="2" applyNumberFormat="1" applyFont="1" applyFill="1" applyAlignment="1">
      <alignment wrapText="1"/>
    </xf>
    <xf numFmtId="164" fontId="3" fillId="0" borderId="0" xfId="2" applyFont="1" applyFill="1" applyBorder="1"/>
    <xf numFmtId="164" fontId="3" fillId="0" borderId="0" xfId="2" applyFont="1" applyFill="1" applyBorder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/>
    <xf numFmtId="166" fontId="10" fillId="0" borderId="2" xfId="4" applyNumberFormat="1" applyFont="1" applyBorder="1"/>
    <xf numFmtId="10" fontId="0" fillId="0" borderId="0" xfId="5" applyNumberFormat="1" applyFont="1"/>
    <xf numFmtId="37" fontId="11" fillId="0" borderId="0" xfId="7" applyNumberFormat="1" applyFont="1"/>
    <xf numFmtId="0" fontId="11" fillId="0" borderId="0" xfId="7" applyFont="1"/>
    <xf numFmtId="0" fontId="12" fillId="0" borderId="0" xfId="7" applyFont="1"/>
    <xf numFmtId="43" fontId="12" fillId="0" borderId="0" xfId="8" applyFont="1"/>
    <xf numFmtId="0" fontId="11" fillId="4" borderId="0" xfId="7" applyFont="1" applyFill="1" applyAlignment="1">
      <alignment horizontal="centerContinuous" vertical="center"/>
    </xf>
    <xf numFmtId="0" fontId="12" fillId="4" borderId="0" xfId="7" applyFont="1" applyFill="1" applyAlignment="1">
      <alignment horizontal="centerContinuous"/>
    </xf>
    <xf numFmtId="43" fontId="12" fillId="0" borderId="0" xfId="8" applyFont="1" applyAlignment="1"/>
    <xf numFmtId="0" fontId="11" fillId="0" borderId="3" xfId="7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3" fillId="5" borderId="0" xfId="7" applyFont="1" applyFill="1" applyAlignment="1">
      <alignment horizontal="center" wrapText="1"/>
    </xf>
    <xf numFmtId="0" fontId="11" fillId="5" borderId="0" xfId="7" applyFont="1" applyFill="1"/>
    <xf numFmtId="0" fontId="11" fillId="5" borderId="0" xfId="7" applyFont="1" applyFill="1" applyAlignment="1">
      <alignment horizontal="center" wrapText="1"/>
    </xf>
    <xf numFmtId="43" fontId="12" fillId="0" borderId="0" xfId="8" applyFont="1" applyBorder="1"/>
    <xf numFmtId="166" fontId="12" fillId="5" borderId="0" xfId="9" applyNumberFormat="1" applyFont="1" applyFill="1"/>
    <xf numFmtId="43" fontId="12" fillId="5" borderId="0" xfId="8" applyFont="1" applyFill="1"/>
    <xf numFmtId="0" fontId="11" fillId="5" borderId="0" xfId="7" applyFont="1" applyFill="1" applyAlignment="1">
      <alignment horizontal="center"/>
    </xf>
    <xf numFmtId="0" fontId="12" fillId="5" borderId="0" xfId="7" applyFont="1" applyFill="1"/>
    <xf numFmtId="43" fontId="12" fillId="5" borderId="0" xfId="7" applyNumberFormat="1" applyFont="1" applyFill="1"/>
    <xf numFmtId="167" fontId="12" fillId="5" borderId="0" xfId="10" applyNumberFormat="1" applyFont="1" applyFill="1" applyAlignment="1">
      <alignment horizontal="right" wrapText="1"/>
    </xf>
    <xf numFmtId="9" fontId="12" fillId="5" borderId="0" xfId="10" applyFont="1" applyFill="1" applyAlignment="1">
      <alignment horizontal="right" wrapText="1"/>
    </xf>
    <xf numFmtId="167" fontId="12" fillId="5" borderId="0" xfId="10" applyNumberFormat="1" applyFont="1" applyFill="1"/>
    <xf numFmtId="10" fontId="12" fillId="5" borderId="0" xfId="10" applyNumberFormat="1" applyFont="1" applyFill="1"/>
    <xf numFmtId="165" fontId="12" fillId="5" borderId="0" xfId="8" applyNumberFormat="1" applyFont="1" applyFill="1"/>
    <xf numFmtId="167" fontId="12" fillId="5" borderId="0" xfId="7" applyNumberFormat="1" applyFont="1" applyFill="1"/>
    <xf numFmtId="9" fontId="12" fillId="5" borderId="0" xfId="7" applyNumberFormat="1" applyFont="1" applyFill="1"/>
    <xf numFmtId="10" fontId="12" fillId="5" borderId="0" xfId="7" applyNumberFormat="1" applyFont="1" applyFill="1"/>
    <xf numFmtId="167" fontId="12" fillId="5" borderId="0" xfId="7" applyNumberFormat="1" applyFont="1" applyFill="1" applyAlignment="1">
      <alignment horizontal="right"/>
    </xf>
    <xf numFmtId="9" fontId="12" fillId="0" borderId="0" xfId="10" applyFont="1"/>
    <xf numFmtId="166" fontId="11" fillId="5" borderId="4" xfId="9" applyNumberFormat="1" applyFont="1" applyFill="1" applyBorder="1"/>
    <xf numFmtId="43" fontId="11" fillId="5" borderId="0" xfId="8" applyFont="1" applyFill="1" applyBorder="1"/>
    <xf numFmtId="43" fontId="11" fillId="5" borderId="4" xfId="8" applyFont="1" applyFill="1" applyBorder="1"/>
    <xf numFmtId="0" fontId="13" fillId="0" borderId="0" xfId="7" applyFont="1" applyAlignment="1">
      <alignment horizontal="center" wrapText="1"/>
    </xf>
    <xf numFmtId="0" fontId="14" fillId="5" borderId="0" xfId="7" applyFont="1" applyFill="1" applyAlignment="1">
      <alignment horizontal="center" wrapText="1"/>
    </xf>
    <xf numFmtId="166" fontId="12" fillId="0" borderId="0" xfId="9" applyNumberFormat="1" applyFont="1"/>
    <xf numFmtId="10" fontId="12" fillId="0" borderId="0" xfId="7" applyNumberFormat="1" applyFont="1"/>
    <xf numFmtId="166" fontId="12" fillId="0" borderId="0" xfId="9" applyNumberFormat="1" applyFont="1" applyFill="1"/>
    <xf numFmtId="43" fontId="12" fillId="0" borderId="0" xfId="7" applyNumberFormat="1" applyFont="1"/>
    <xf numFmtId="10" fontId="12" fillId="0" borderId="0" xfId="10" applyNumberFormat="1" applyFont="1"/>
    <xf numFmtId="165" fontId="12" fillId="0" borderId="0" xfId="8" applyNumberFormat="1" applyFont="1"/>
    <xf numFmtId="165" fontId="12" fillId="0" borderId="0" xfId="8" applyNumberFormat="1" applyFont="1" applyFill="1"/>
    <xf numFmtId="166" fontId="12" fillId="0" borderId="0" xfId="7" applyNumberFormat="1" applyFont="1"/>
    <xf numFmtId="16" fontId="12" fillId="0" borderId="0" xfId="7" applyNumberFormat="1" applyFont="1"/>
    <xf numFmtId="166" fontId="11" fillId="0" borderId="0" xfId="9" applyNumberFormat="1" applyFont="1"/>
    <xf numFmtId="10" fontId="12" fillId="0" borderId="0" xfId="8" applyNumberFormat="1" applyFont="1"/>
    <xf numFmtId="166" fontId="11" fillId="0" borderId="4" xfId="9" applyNumberFormat="1" applyFont="1" applyBorder="1"/>
    <xf numFmtId="166" fontId="11" fillId="0" borderId="4" xfId="9" applyNumberFormat="1" applyFont="1" applyFill="1" applyBorder="1"/>
    <xf numFmtId="166" fontId="12" fillId="0" borderId="0" xfId="9" applyNumberFormat="1" applyFont="1" applyBorder="1"/>
    <xf numFmtId="166" fontId="12" fillId="0" borderId="0" xfId="9" applyNumberFormat="1" applyFont="1" applyFill="1" applyBorder="1"/>
    <xf numFmtId="166" fontId="12" fillId="0" borderId="0" xfId="9" applyNumberFormat="1" applyFont="1" applyFill="1" applyBorder="1" applyAlignment="1">
      <alignment horizontal="right"/>
    </xf>
    <xf numFmtId="166" fontId="11" fillId="0" borderId="0" xfId="9" applyNumberFormat="1" applyFont="1" applyFill="1" applyBorder="1" applyAlignment="1">
      <alignment horizontal="right"/>
    </xf>
    <xf numFmtId="166" fontId="11" fillId="0" borderId="2" xfId="6" applyNumberFormat="1" applyFont="1" applyFill="1"/>
    <xf numFmtId="0" fontId="13" fillId="0" borderId="0" xfId="7" applyFont="1"/>
    <xf numFmtId="0" fontId="0" fillId="2" borderId="0" xfId="0" applyFill="1"/>
    <xf numFmtId="0" fontId="2" fillId="2" borderId="0" xfId="0" applyFont="1" applyFill="1" applyAlignment="1">
      <alignment horizontal="right"/>
    </xf>
    <xf numFmtId="166" fontId="10" fillId="2" borderId="2" xfId="4" applyNumberFormat="1" applyFont="1" applyFill="1" applyBorder="1"/>
    <xf numFmtId="0" fontId="11" fillId="4" borderId="0" xfId="7" applyFont="1" applyFill="1" applyAlignment="1">
      <alignment horizontal="center" vertical="center"/>
    </xf>
  </cellXfs>
  <cellStyles count="11">
    <cellStyle name="Comma" xfId="1" builtinId="3"/>
    <cellStyle name="Comma 2" xfId="8" xr:uid="{E9CEBDF2-B87C-4EF9-B2DC-AAC868A08E35}"/>
    <cellStyle name="Currency" xfId="4" builtinId="4"/>
    <cellStyle name="Currency 2" xfId="2" xr:uid="{00000000-0005-0000-0000-000001000000}"/>
    <cellStyle name="Currency 3" xfId="9" xr:uid="{1CB23FB5-F0CA-4D41-9F3E-DDAE76B2FF08}"/>
    <cellStyle name="Normal" xfId="0" builtinId="0"/>
    <cellStyle name="Normal 2" xfId="7" xr:uid="{4019C38C-FC7F-4020-A897-52BAB8D74B45}"/>
    <cellStyle name="Normal_Terasen  3693 1" xfId="3" xr:uid="{00000000-0005-0000-0000-000003000000}"/>
    <cellStyle name="Percent" xfId="5" builtinId="5"/>
    <cellStyle name="Percent 2" xfId="10" xr:uid="{8ACBCFFA-196A-4F21-A8BF-007672571B9B}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403411</xdr:colOff>
      <xdr:row>29</xdr:row>
      <xdr:rowOff>123264</xdr:rowOff>
    </xdr:from>
    <xdr:to>
      <xdr:col>30</xdr:col>
      <xdr:colOff>377638</xdr:colOff>
      <xdr:row>57</xdr:row>
      <xdr:rowOff>22972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4C3A7-06F5-4B5E-A057-E5816751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6561" y="5628714"/>
          <a:ext cx="4308102" cy="5157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Mac\Documents\amwater\NY15\3-Outside%20Providers\COL\COLI2013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Virginia/047-Massanutten/047%202019%20RC/ERC/ERC%209.30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Documents\Utilities%20Inc\UI-Corix%202018\2-Data\09%20UI%20Employee%20Coun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temsWeights"/>
      <sheetName val="Calculator"/>
      <sheetName val="2013 Q3 Index"/>
      <sheetName val="2013 Q3 AveragePrice"/>
      <sheetName val="2012 Q3 - 2013 Q3 Index"/>
      <sheetName val="2012 Q2 - 2013 Q2 AveragePrice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Anniston-Calhoun County AL</v>
          </cell>
        </row>
        <row r="6">
          <cell r="D6" t="str">
            <v>Auburn-Opelika AL</v>
          </cell>
        </row>
        <row r="7">
          <cell r="D7" t="str">
            <v>Birmingham AL</v>
          </cell>
        </row>
        <row r="8">
          <cell r="D8" t="str">
            <v>Decatur-Hartselle AL</v>
          </cell>
        </row>
        <row r="9">
          <cell r="D9" t="str">
            <v>Dothan AL</v>
          </cell>
        </row>
        <row r="10">
          <cell r="D10" t="str">
            <v>Florence AL</v>
          </cell>
        </row>
        <row r="11">
          <cell r="D11" t="str">
            <v>Huntsville AL</v>
          </cell>
        </row>
        <row r="12">
          <cell r="D12" t="str">
            <v>Mobile AL</v>
          </cell>
        </row>
        <row r="13">
          <cell r="D13" t="str">
            <v>Montgomery AL</v>
          </cell>
        </row>
        <row r="14">
          <cell r="D14" t="str">
            <v>Tuscaloosa AL</v>
          </cell>
        </row>
        <row r="15">
          <cell r="D15" t="str">
            <v>Anchorage AK</v>
          </cell>
        </row>
        <row r="16">
          <cell r="D16" t="str">
            <v>Fairbanks AK</v>
          </cell>
        </row>
        <row r="17">
          <cell r="D17" t="str">
            <v>Juneau AK</v>
          </cell>
        </row>
        <row r="18">
          <cell r="D18" t="str">
            <v>Kodiak AK</v>
          </cell>
        </row>
        <row r="19">
          <cell r="D19" t="str">
            <v>Flagstaff AZ</v>
          </cell>
        </row>
        <row r="20">
          <cell r="D20" t="str">
            <v>Bullhead City AZ</v>
          </cell>
        </row>
        <row r="21">
          <cell r="D21" t="str">
            <v>Lake Havasu City AZ</v>
          </cell>
        </row>
        <row r="22">
          <cell r="D22" t="str">
            <v>Phoenix AZ</v>
          </cell>
        </row>
        <row r="23">
          <cell r="D23" t="str">
            <v>Scottsdale AZ</v>
          </cell>
        </row>
        <row r="24">
          <cell r="D24" t="str">
            <v>Prescott-Prescott Valley AZ</v>
          </cell>
        </row>
        <row r="25">
          <cell r="D25" t="str">
            <v>Sierra Vista AZ</v>
          </cell>
        </row>
        <row r="26">
          <cell r="D26" t="str">
            <v>Tucson AZ</v>
          </cell>
        </row>
        <row r="27">
          <cell r="D27" t="str">
            <v>Yuma AZ</v>
          </cell>
        </row>
        <row r="28">
          <cell r="D28" t="str">
            <v>Fayetteville AR</v>
          </cell>
        </row>
        <row r="29">
          <cell r="D29" t="str">
            <v>Hot Springs AR</v>
          </cell>
        </row>
        <row r="30">
          <cell r="D30" t="str">
            <v>Jonesboro AR</v>
          </cell>
        </row>
        <row r="31">
          <cell r="D31" t="str">
            <v>Conway AR</v>
          </cell>
        </row>
        <row r="32">
          <cell r="D32" t="str">
            <v>Little Rock-North Little Rock AR</v>
          </cell>
        </row>
        <row r="33">
          <cell r="D33" t="str">
            <v>Orange County CA</v>
          </cell>
        </row>
        <row r="34">
          <cell r="D34" t="str">
            <v>Bakersfield CA</v>
          </cell>
        </row>
        <row r="35">
          <cell r="D35" t="str">
            <v>Fresno CA</v>
          </cell>
        </row>
        <row r="36">
          <cell r="D36" t="str">
            <v>Lancaster-Palmdale CA</v>
          </cell>
        </row>
        <row r="37">
          <cell r="D37" t="str">
            <v>Los Angeles-Long Beach CA</v>
          </cell>
        </row>
        <row r="38">
          <cell r="D38" t="str">
            <v>Oakland CA</v>
          </cell>
        </row>
        <row r="39">
          <cell r="D39" t="str">
            <v>Palm Springs CA</v>
          </cell>
        </row>
        <row r="40">
          <cell r="D40" t="str">
            <v>Riverside City CA</v>
          </cell>
        </row>
        <row r="41">
          <cell r="D41" t="str">
            <v>Sacramento CA</v>
          </cell>
        </row>
        <row r="42">
          <cell r="D42" t="str">
            <v>San Diego CA</v>
          </cell>
        </row>
        <row r="43">
          <cell r="D43" t="str">
            <v>San Francisco CA</v>
          </cell>
        </row>
        <row r="44">
          <cell r="D44" t="str">
            <v>San Jose CA</v>
          </cell>
        </row>
        <row r="45">
          <cell r="D45" t="str">
            <v>Stockton CA</v>
          </cell>
        </row>
        <row r="46">
          <cell r="D46" t="str">
            <v>Tracy CA</v>
          </cell>
        </row>
        <row r="47">
          <cell r="D47" t="str">
            <v>Colorado Springs CO</v>
          </cell>
        </row>
        <row r="48">
          <cell r="D48" t="str">
            <v>Denver CO</v>
          </cell>
        </row>
        <row r="49">
          <cell r="D49" t="str">
            <v>Grand Junction CO</v>
          </cell>
        </row>
        <row r="50">
          <cell r="D50" t="str">
            <v>Pueblo CO</v>
          </cell>
        </row>
        <row r="51">
          <cell r="D51" t="str">
            <v>Glenwood Springs CO</v>
          </cell>
        </row>
        <row r="52">
          <cell r="D52" t="str">
            <v>Gunnison CO</v>
          </cell>
        </row>
        <row r="53">
          <cell r="D53" t="str">
            <v>Stamford CT</v>
          </cell>
        </row>
        <row r="54">
          <cell r="D54" t="str">
            <v>Hartford CT</v>
          </cell>
        </row>
        <row r="55">
          <cell r="D55" t="str">
            <v>New Haven CT</v>
          </cell>
        </row>
        <row r="56">
          <cell r="D56" t="str">
            <v>Dover DE</v>
          </cell>
        </row>
        <row r="57">
          <cell r="D57" t="str">
            <v>Wilmington DE</v>
          </cell>
        </row>
        <row r="58">
          <cell r="D58" t="str">
            <v>Washington-Arlington-Alexandria DC-VA</v>
          </cell>
        </row>
        <row r="59">
          <cell r="D59" t="str">
            <v>Cape Coral-Fort Myers FL</v>
          </cell>
        </row>
        <row r="60">
          <cell r="D60" t="str">
            <v>Daytona Beach FL</v>
          </cell>
        </row>
        <row r="61">
          <cell r="D61" t="str">
            <v>Palm Coast-Flagler County FL</v>
          </cell>
        </row>
        <row r="62">
          <cell r="D62" t="str">
            <v>Fort Lauderdale FL</v>
          </cell>
        </row>
        <row r="63">
          <cell r="D63" t="str">
            <v>Gainesville FL</v>
          </cell>
        </row>
        <row r="64">
          <cell r="D64" t="str">
            <v>Jacksonville FL</v>
          </cell>
        </row>
        <row r="65">
          <cell r="D65" t="str">
            <v>Miami-Dade County FL</v>
          </cell>
        </row>
        <row r="66">
          <cell r="D66" t="str">
            <v>Bradenton FL</v>
          </cell>
        </row>
        <row r="67">
          <cell r="D67" t="str">
            <v>Sarasota FL</v>
          </cell>
        </row>
        <row r="68">
          <cell r="D68" t="str">
            <v>Orlando FL</v>
          </cell>
        </row>
        <row r="69">
          <cell r="D69" t="str">
            <v>Punta Gorda-Charlotte Co FL</v>
          </cell>
        </row>
        <row r="70">
          <cell r="D70" t="str">
            <v>Vero Beach-Indian River FL</v>
          </cell>
        </row>
        <row r="71">
          <cell r="D71" t="str">
            <v>Tallahassee FL</v>
          </cell>
        </row>
        <row r="72">
          <cell r="D72" t="str">
            <v>Tampa FL</v>
          </cell>
        </row>
        <row r="73">
          <cell r="D73" t="str">
            <v>Albany GA</v>
          </cell>
        </row>
        <row r="74">
          <cell r="D74" t="str">
            <v>Atlanta GA</v>
          </cell>
        </row>
        <row r="75">
          <cell r="D75" t="str">
            <v>Fayetteville-Fayette County GA</v>
          </cell>
        </row>
        <row r="76">
          <cell r="D76" t="str">
            <v>Marietta GA</v>
          </cell>
        </row>
        <row r="77">
          <cell r="D77" t="str">
            <v>Augusta-Aiken GA-SC</v>
          </cell>
        </row>
        <row r="78">
          <cell r="D78" t="str">
            <v>Dalton GA</v>
          </cell>
        </row>
        <row r="79">
          <cell r="D79" t="str">
            <v>Dublin-Laurens County GA</v>
          </cell>
        </row>
        <row r="80">
          <cell r="D80" t="str">
            <v>Savannah GA</v>
          </cell>
        </row>
        <row r="81">
          <cell r="D81" t="str">
            <v>Valdosta GA</v>
          </cell>
        </row>
        <row r="82">
          <cell r="D82" t="str">
            <v>Hilo HI</v>
          </cell>
        </row>
        <row r="83">
          <cell r="D83" t="str">
            <v>Honolulu HI</v>
          </cell>
        </row>
        <row r="84">
          <cell r="D84" t="str">
            <v>Boise ID</v>
          </cell>
        </row>
        <row r="85">
          <cell r="D85" t="str">
            <v>Idaho Falls ID</v>
          </cell>
        </row>
        <row r="86">
          <cell r="D86" t="str">
            <v>Twin Falls ID</v>
          </cell>
        </row>
        <row r="87">
          <cell r="D87" t="str">
            <v>Carbondale IL</v>
          </cell>
        </row>
        <row r="88">
          <cell r="D88" t="str">
            <v>Champaign-Urbana IL</v>
          </cell>
        </row>
        <row r="89">
          <cell r="D89" t="str">
            <v>Chicago IL</v>
          </cell>
        </row>
        <row r="90">
          <cell r="D90" t="str">
            <v>Joliet-Will County IL</v>
          </cell>
        </row>
        <row r="91">
          <cell r="D91" t="str">
            <v>Danville IL</v>
          </cell>
        </row>
        <row r="92">
          <cell r="D92" t="str">
            <v>Decatur IL</v>
          </cell>
        </row>
        <row r="93">
          <cell r="D93" t="str">
            <v>Galesburg IL</v>
          </cell>
        </row>
        <row r="94">
          <cell r="D94" t="str">
            <v>Kankakee IL</v>
          </cell>
        </row>
        <row r="95">
          <cell r="D95" t="str">
            <v>Peoria IL</v>
          </cell>
        </row>
        <row r="96">
          <cell r="D96" t="str">
            <v>Quincy IL</v>
          </cell>
        </row>
        <row r="97">
          <cell r="D97" t="str">
            <v>Rockford IL</v>
          </cell>
        </row>
        <row r="98">
          <cell r="D98" t="str">
            <v>Springfield IL</v>
          </cell>
        </row>
        <row r="99">
          <cell r="D99" t="str">
            <v>Bloomington IN</v>
          </cell>
        </row>
        <row r="100">
          <cell r="D100" t="str">
            <v>Elkhart-Goshen IN</v>
          </cell>
        </row>
        <row r="101">
          <cell r="D101" t="str">
            <v>Evansville IN</v>
          </cell>
        </row>
        <row r="102">
          <cell r="D102" t="str">
            <v>Fort Wayne-Allen County IN</v>
          </cell>
        </row>
        <row r="103">
          <cell r="D103" t="str">
            <v>Indianapolis IN</v>
          </cell>
        </row>
        <row r="104">
          <cell r="D104" t="str">
            <v>Indianapolis-Morgan County IN</v>
          </cell>
        </row>
        <row r="105">
          <cell r="D105" t="str">
            <v>Lafayette IN</v>
          </cell>
        </row>
        <row r="106">
          <cell r="D106" t="str">
            <v>Muncie IN</v>
          </cell>
        </row>
        <row r="107">
          <cell r="D107" t="str">
            <v>Richmond IN</v>
          </cell>
        </row>
        <row r="108">
          <cell r="D108" t="str">
            <v>South Bend IN</v>
          </cell>
        </row>
        <row r="109">
          <cell r="D109" t="str">
            <v>Ames IA</v>
          </cell>
        </row>
        <row r="110">
          <cell r="D110" t="str">
            <v>Burlington IA</v>
          </cell>
        </row>
        <row r="111">
          <cell r="D111" t="str">
            <v>Cedar Rapids IA</v>
          </cell>
        </row>
        <row r="112">
          <cell r="D112" t="str">
            <v>Davenport-Moline-Rock Is IA-IL</v>
          </cell>
        </row>
        <row r="113">
          <cell r="D113" t="str">
            <v>Des Moines IA</v>
          </cell>
        </row>
        <row r="114">
          <cell r="D114" t="str">
            <v>Mason City IA</v>
          </cell>
        </row>
        <row r="115">
          <cell r="D115" t="str">
            <v>Waterloo-Cedar Falls IA</v>
          </cell>
        </row>
        <row r="116">
          <cell r="D116" t="str">
            <v>Dodge City KS</v>
          </cell>
        </row>
        <row r="117">
          <cell r="D117" t="str">
            <v>Hays KS</v>
          </cell>
        </row>
        <row r="118">
          <cell r="D118" t="str">
            <v>Hutchinson KS</v>
          </cell>
        </row>
        <row r="119">
          <cell r="D119" t="str">
            <v>Manhattan KS</v>
          </cell>
        </row>
        <row r="120">
          <cell r="D120" t="str">
            <v>Salina KS</v>
          </cell>
        </row>
        <row r="121">
          <cell r="D121" t="str">
            <v>Topeka KS</v>
          </cell>
        </row>
        <row r="122">
          <cell r="D122" t="str">
            <v>Wichita KS</v>
          </cell>
        </row>
        <row r="123">
          <cell r="D123" t="str">
            <v>Bowling Green KY</v>
          </cell>
        </row>
        <row r="124">
          <cell r="D124" t="str">
            <v>Covington KY</v>
          </cell>
        </row>
        <row r="125">
          <cell r="D125" t="str">
            <v>Ashland KY</v>
          </cell>
        </row>
        <row r="126">
          <cell r="D126" t="str">
            <v>Lexington KY</v>
          </cell>
        </row>
        <row r="127">
          <cell r="D127" t="str">
            <v>Louisville KY</v>
          </cell>
        </row>
        <row r="128">
          <cell r="D128" t="str">
            <v>Paducah KY</v>
          </cell>
        </row>
        <row r="129">
          <cell r="D129" t="str">
            <v>Alexandria LA</v>
          </cell>
        </row>
        <row r="130">
          <cell r="D130" t="str">
            <v>Baton Rouge LA</v>
          </cell>
        </row>
        <row r="131">
          <cell r="D131" t="str">
            <v>Hammond LA</v>
          </cell>
        </row>
        <row r="132">
          <cell r="D132" t="str">
            <v>Lafayette LA</v>
          </cell>
        </row>
        <row r="133">
          <cell r="D133" t="str">
            <v>Lake Charles LA</v>
          </cell>
        </row>
        <row r="134">
          <cell r="D134" t="str">
            <v>Monroe LA</v>
          </cell>
        </row>
        <row r="135">
          <cell r="D135" t="str">
            <v>New Orleans LA</v>
          </cell>
        </row>
        <row r="136">
          <cell r="D136" t="str">
            <v>Slidell-St. Tammany Parish LA</v>
          </cell>
        </row>
        <row r="137">
          <cell r="D137" t="str">
            <v>Shreveport-Bossier City LA</v>
          </cell>
        </row>
        <row r="138">
          <cell r="D138" t="str">
            <v>Portland ME</v>
          </cell>
        </row>
        <row r="139">
          <cell r="D139" t="str">
            <v>Baltimore MD</v>
          </cell>
        </row>
        <row r="140">
          <cell r="D140" t="str">
            <v>Bethesda-Gaithersburg-Frederick MD</v>
          </cell>
        </row>
        <row r="141">
          <cell r="D141" t="str">
            <v>Charles County MD</v>
          </cell>
        </row>
        <row r="142">
          <cell r="D142" t="str">
            <v>Boston MA</v>
          </cell>
        </row>
        <row r="143">
          <cell r="D143" t="str">
            <v>Framingham-Natick MA</v>
          </cell>
        </row>
        <row r="144">
          <cell r="D144" t="str">
            <v>Pittsfield MA</v>
          </cell>
        </row>
        <row r="145">
          <cell r="D145" t="str">
            <v>Fitchburg-Leominster MA</v>
          </cell>
        </row>
        <row r="146">
          <cell r="D146" t="str">
            <v>Ann Arbor MI</v>
          </cell>
        </row>
        <row r="147">
          <cell r="D147" t="str">
            <v>Detroit MI</v>
          </cell>
        </row>
        <row r="148">
          <cell r="D148" t="str">
            <v>Grand Rapids MI</v>
          </cell>
        </row>
        <row r="149">
          <cell r="D149" t="str">
            <v>Kalamazoo MI</v>
          </cell>
        </row>
        <row r="150">
          <cell r="D150" t="str">
            <v>Benton Harbor MI</v>
          </cell>
        </row>
        <row r="151">
          <cell r="D151" t="str">
            <v>Mankato MN</v>
          </cell>
        </row>
        <row r="152">
          <cell r="D152" t="str">
            <v>Minneapolis MN</v>
          </cell>
        </row>
        <row r="153">
          <cell r="D153" t="str">
            <v>St. Paul MN</v>
          </cell>
        </row>
        <row r="154">
          <cell r="D154" t="str">
            <v>Rochester MN</v>
          </cell>
        </row>
        <row r="155">
          <cell r="D155" t="str">
            <v>St. Cloud MN</v>
          </cell>
        </row>
        <row r="156">
          <cell r="D156" t="str">
            <v>Hattiesburg MS</v>
          </cell>
        </row>
        <row r="157">
          <cell r="D157" t="str">
            <v>Jackson MS</v>
          </cell>
        </row>
        <row r="158">
          <cell r="D158" t="str">
            <v>Tupelo MS</v>
          </cell>
        </row>
        <row r="159">
          <cell r="D159" t="str">
            <v>Columbia MO</v>
          </cell>
        </row>
        <row r="160">
          <cell r="D160" t="str">
            <v>Jefferson City MO</v>
          </cell>
        </row>
        <row r="161">
          <cell r="D161" t="str">
            <v>Joplin MO</v>
          </cell>
        </row>
        <row r="162">
          <cell r="D162" t="str">
            <v>Kansas City MO-KS</v>
          </cell>
        </row>
        <row r="163">
          <cell r="D163" t="str">
            <v>St. Louis MO-IL</v>
          </cell>
        </row>
        <row r="164">
          <cell r="D164" t="str">
            <v>Springfield MO</v>
          </cell>
        </row>
        <row r="165">
          <cell r="D165" t="str">
            <v>Bozeman MT</v>
          </cell>
        </row>
        <row r="166">
          <cell r="D166" t="str">
            <v>Kalispell MT</v>
          </cell>
        </row>
        <row r="167">
          <cell r="D167" t="str">
            <v>Hastings NE</v>
          </cell>
        </row>
        <row r="168">
          <cell r="D168" t="str">
            <v>Lincoln NE</v>
          </cell>
        </row>
        <row r="169">
          <cell r="D169" t="str">
            <v>Omaha NE</v>
          </cell>
        </row>
        <row r="170">
          <cell r="D170" t="str">
            <v>Las Vegas NV</v>
          </cell>
        </row>
        <row r="171">
          <cell r="D171" t="str">
            <v>Reno-Sparks NV</v>
          </cell>
        </row>
        <row r="172">
          <cell r="D172" t="str">
            <v>Manchester NH</v>
          </cell>
        </row>
        <row r="173">
          <cell r="D173" t="str">
            <v>Newark-Elizabeth NJ</v>
          </cell>
        </row>
        <row r="174">
          <cell r="D174" t="str">
            <v>Bergen-Passaic NJ</v>
          </cell>
        </row>
        <row r="175">
          <cell r="D175" t="str">
            <v>Middlesex-Monmouth NJ</v>
          </cell>
        </row>
        <row r="176">
          <cell r="D176" t="str">
            <v>Rio Rancho NM</v>
          </cell>
        </row>
        <row r="177">
          <cell r="D177" t="str">
            <v>Carlsbad NM</v>
          </cell>
        </row>
        <row r="178">
          <cell r="D178" t="str">
            <v>Las Cruces NM</v>
          </cell>
        </row>
        <row r="179">
          <cell r="D179" t="str">
            <v>Los Alamos NM</v>
          </cell>
        </row>
        <row r="180">
          <cell r="D180" t="str">
            <v>Albany NY</v>
          </cell>
        </row>
        <row r="181">
          <cell r="D181" t="str">
            <v>Buffalo NY</v>
          </cell>
        </row>
        <row r="182">
          <cell r="D182" t="str">
            <v>Ithaca NY</v>
          </cell>
        </row>
        <row r="183">
          <cell r="D183" t="str">
            <v>Nassau County NY</v>
          </cell>
        </row>
        <row r="184">
          <cell r="D184" t="str">
            <v>New York (Brooklyn) NY</v>
          </cell>
        </row>
        <row r="185">
          <cell r="D185" t="str">
            <v>New York (Manhattan) NY</v>
          </cell>
        </row>
        <row r="186">
          <cell r="D186" t="str">
            <v>New York (Queens) NY</v>
          </cell>
        </row>
        <row r="187">
          <cell r="D187" t="str">
            <v>Dutchess County NY</v>
          </cell>
        </row>
        <row r="188">
          <cell r="D188" t="str">
            <v>Rochester NY</v>
          </cell>
        </row>
        <row r="189">
          <cell r="D189" t="str">
            <v>Utica-Rome NY</v>
          </cell>
        </row>
        <row r="190">
          <cell r="D190" t="str">
            <v>Asheville NC</v>
          </cell>
        </row>
        <row r="191">
          <cell r="D191" t="str">
            <v>Burlington NC</v>
          </cell>
        </row>
        <row r="192">
          <cell r="D192" t="str">
            <v>Charlotte NC</v>
          </cell>
        </row>
        <row r="193">
          <cell r="D193" t="str">
            <v>Chapel Hill NC</v>
          </cell>
        </row>
        <row r="194">
          <cell r="D194" t="str">
            <v>Durham NC</v>
          </cell>
        </row>
        <row r="195">
          <cell r="D195" t="str">
            <v>Greenville NC</v>
          </cell>
        </row>
        <row r="196">
          <cell r="D196" t="str">
            <v>Jacksonville NC</v>
          </cell>
        </row>
        <row r="197">
          <cell r="D197" t="str">
            <v>Dare County NC</v>
          </cell>
        </row>
        <row r="198">
          <cell r="D198" t="str">
            <v>Raleigh NC</v>
          </cell>
        </row>
        <row r="199">
          <cell r="D199" t="str">
            <v>Wilmington NC</v>
          </cell>
        </row>
        <row r="200">
          <cell r="D200" t="str">
            <v>Thomasville-Lexington NC</v>
          </cell>
        </row>
        <row r="201">
          <cell r="D201" t="str">
            <v>Winston-Salem NC</v>
          </cell>
        </row>
        <row r="202">
          <cell r="D202" t="str">
            <v>Marion-McDowell County NC</v>
          </cell>
        </row>
        <row r="203">
          <cell r="D203" t="str">
            <v>Bismarck-Mandan ND</v>
          </cell>
        </row>
        <row r="204">
          <cell r="D204" t="str">
            <v>Fargo-Moorhead ND-MN</v>
          </cell>
        </row>
        <row r="205">
          <cell r="D205" t="str">
            <v>Minot ND</v>
          </cell>
        </row>
        <row r="206">
          <cell r="D206" t="str">
            <v>Akron OH</v>
          </cell>
        </row>
        <row r="207">
          <cell r="D207" t="str">
            <v>Ashland OH</v>
          </cell>
        </row>
        <row r="208">
          <cell r="D208" t="str">
            <v>Cincinnati OH</v>
          </cell>
        </row>
        <row r="209">
          <cell r="D209" t="str">
            <v>Cleveland OH</v>
          </cell>
        </row>
        <row r="210">
          <cell r="D210" t="str">
            <v>Columbus OH</v>
          </cell>
        </row>
        <row r="211">
          <cell r="D211" t="str">
            <v>Dayton OH</v>
          </cell>
        </row>
        <row r="212">
          <cell r="D212" t="str">
            <v>Findlay OH</v>
          </cell>
        </row>
        <row r="213">
          <cell r="D213" t="str">
            <v>Lima OH</v>
          </cell>
        </row>
        <row r="214">
          <cell r="D214" t="str">
            <v>Wooster OH</v>
          </cell>
        </row>
        <row r="215">
          <cell r="D215" t="str">
            <v>Youngstown-Warren OH</v>
          </cell>
        </row>
        <row r="216">
          <cell r="D216" t="str">
            <v>Ardmore OK</v>
          </cell>
        </row>
        <row r="217">
          <cell r="D217" t="str">
            <v>Enid OK</v>
          </cell>
        </row>
        <row r="218">
          <cell r="D218" t="str">
            <v>Lawton OK</v>
          </cell>
        </row>
        <row r="219">
          <cell r="D219" t="str">
            <v>McAlester OK</v>
          </cell>
        </row>
        <row r="220">
          <cell r="D220" t="str">
            <v>Muskogee OK</v>
          </cell>
        </row>
        <row r="221">
          <cell r="D221" t="str">
            <v>Edmond OK</v>
          </cell>
        </row>
        <row r="222">
          <cell r="D222" t="str">
            <v>Norman OK</v>
          </cell>
        </row>
        <row r="223">
          <cell r="D223" t="str">
            <v>Oklahoma City OK</v>
          </cell>
        </row>
        <row r="224">
          <cell r="D224" t="str">
            <v>Ponca City OK</v>
          </cell>
        </row>
        <row r="225">
          <cell r="D225" t="str">
            <v>Stillwater OK</v>
          </cell>
        </row>
        <row r="226">
          <cell r="D226" t="str">
            <v>Tulsa OK</v>
          </cell>
        </row>
        <row r="227">
          <cell r="D227" t="str">
            <v>Pryor Creek OK</v>
          </cell>
        </row>
        <row r="228">
          <cell r="D228" t="str">
            <v>Klamath Falls OR</v>
          </cell>
        </row>
        <row r="229">
          <cell r="D229" t="str">
            <v>Portland OR</v>
          </cell>
        </row>
        <row r="230">
          <cell r="D230" t="str">
            <v>Allentown PA</v>
          </cell>
        </row>
        <row r="231">
          <cell r="D231" t="str">
            <v>Erie PA</v>
          </cell>
        </row>
        <row r="232">
          <cell r="D232" t="str">
            <v>Harrisburg PA</v>
          </cell>
        </row>
        <row r="233">
          <cell r="D233" t="str">
            <v>Indiana County PA</v>
          </cell>
        </row>
        <row r="234">
          <cell r="D234" t="str">
            <v>Johnstown PA</v>
          </cell>
        </row>
        <row r="235">
          <cell r="D235" t="str">
            <v>Philadelphia PA</v>
          </cell>
        </row>
        <row r="236">
          <cell r="D236" t="str">
            <v>Pittsburgh PA</v>
          </cell>
        </row>
        <row r="237">
          <cell r="D237" t="str">
            <v>Williamsport-Lycoming County PA</v>
          </cell>
        </row>
        <row r="238">
          <cell r="D238" t="str">
            <v>York County PA</v>
          </cell>
        </row>
        <row r="239">
          <cell r="D239" t="str">
            <v>Providence RI</v>
          </cell>
        </row>
        <row r="240">
          <cell r="D240" t="str">
            <v>Charleston-N Charleston SC</v>
          </cell>
        </row>
        <row r="241">
          <cell r="D241" t="str">
            <v>Camden SC</v>
          </cell>
        </row>
        <row r="242">
          <cell r="D242" t="str">
            <v>Columbia SC</v>
          </cell>
        </row>
        <row r="243">
          <cell r="D243" t="str">
            <v>Anderson SC</v>
          </cell>
        </row>
        <row r="244">
          <cell r="D244" t="str">
            <v>Greenville SC</v>
          </cell>
        </row>
        <row r="245">
          <cell r="D245" t="str">
            <v>Beaufort SC</v>
          </cell>
        </row>
        <row r="246">
          <cell r="D246" t="str">
            <v>Hilton Head Island SC</v>
          </cell>
        </row>
        <row r="247">
          <cell r="D247" t="str">
            <v>Myrtle Beach SC</v>
          </cell>
        </row>
        <row r="248">
          <cell r="D248" t="str">
            <v>Spartanburg SC</v>
          </cell>
        </row>
        <row r="249">
          <cell r="D249" t="str">
            <v>Sumter SC</v>
          </cell>
        </row>
        <row r="250">
          <cell r="D250" t="str">
            <v>Pierre SD</v>
          </cell>
        </row>
        <row r="251">
          <cell r="D251" t="str">
            <v>Rapid City SD</v>
          </cell>
        </row>
        <row r="252">
          <cell r="D252" t="str">
            <v>Sioux Falls SD</v>
          </cell>
        </row>
        <row r="253">
          <cell r="D253" t="str">
            <v>Chattanooga TN</v>
          </cell>
        </row>
        <row r="254">
          <cell r="D254" t="str">
            <v>Cleveland TN</v>
          </cell>
        </row>
        <row r="255">
          <cell r="D255" t="str">
            <v>Cookeville TN</v>
          </cell>
        </row>
        <row r="256">
          <cell r="D256" t="str">
            <v>Jackson-Madison County TN</v>
          </cell>
        </row>
        <row r="257">
          <cell r="D257" t="str">
            <v>Knoxville TN</v>
          </cell>
        </row>
        <row r="258">
          <cell r="D258" t="str">
            <v>Memphis TN</v>
          </cell>
        </row>
        <row r="259">
          <cell r="D259" t="str">
            <v>Morristown TN</v>
          </cell>
        </row>
        <row r="260">
          <cell r="D260" t="str">
            <v>Murfreesboro-Smyrna TN</v>
          </cell>
        </row>
        <row r="261">
          <cell r="D261" t="str">
            <v>Nashville-Franklin TN</v>
          </cell>
        </row>
        <row r="262">
          <cell r="D262" t="str">
            <v>Amarillo TX</v>
          </cell>
        </row>
        <row r="263">
          <cell r="D263" t="str">
            <v>Athens-Henderson County TX</v>
          </cell>
        </row>
        <row r="264">
          <cell r="D264" t="str">
            <v>Austin TX</v>
          </cell>
        </row>
        <row r="265">
          <cell r="D265" t="str">
            <v>Round Rock TX</v>
          </cell>
        </row>
        <row r="266">
          <cell r="D266" t="str">
            <v>San Marcos TX</v>
          </cell>
        </row>
        <row r="267">
          <cell r="D267" t="str">
            <v>Beaumont TX</v>
          </cell>
        </row>
        <row r="268">
          <cell r="D268" t="str">
            <v>Brownsville TX</v>
          </cell>
        </row>
        <row r="269">
          <cell r="D269" t="str">
            <v>Harlingen TX</v>
          </cell>
        </row>
        <row r="270">
          <cell r="D270" t="str">
            <v>Bryan-College Station TX</v>
          </cell>
        </row>
        <row r="271">
          <cell r="D271" t="str">
            <v>Corpus Christi TX</v>
          </cell>
        </row>
        <row r="272">
          <cell r="D272" t="str">
            <v>Coppell TX</v>
          </cell>
        </row>
        <row r="273">
          <cell r="D273" t="str">
            <v>Dallas TX</v>
          </cell>
        </row>
        <row r="274">
          <cell r="D274" t="str">
            <v>Denton TX</v>
          </cell>
        </row>
        <row r="275">
          <cell r="D275" t="str">
            <v>Plano TX</v>
          </cell>
        </row>
        <row r="276">
          <cell r="D276" t="str">
            <v>El Paso TX</v>
          </cell>
        </row>
        <row r="277">
          <cell r="D277" t="str">
            <v>Fort Worth TX</v>
          </cell>
        </row>
        <row r="278">
          <cell r="D278" t="str">
            <v>Weatherford TX</v>
          </cell>
        </row>
        <row r="279">
          <cell r="D279" t="str">
            <v>Brazoria County TX</v>
          </cell>
        </row>
        <row r="280">
          <cell r="D280" t="str">
            <v>Conroe TX</v>
          </cell>
        </row>
        <row r="281">
          <cell r="D281" t="str">
            <v>Houston TX</v>
          </cell>
        </row>
        <row r="282">
          <cell r="D282" t="str">
            <v>Temple TX</v>
          </cell>
        </row>
        <row r="283">
          <cell r="D283" t="str">
            <v>Longview TX</v>
          </cell>
        </row>
        <row r="284">
          <cell r="D284" t="str">
            <v>Lubbock TX</v>
          </cell>
        </row>
        <row r="285">
          <cell r="D285" t="str">
            <v>Lufkin TX</v>
          </cell>
        </row>
        <row r="286">
          <cell r="D286" t="str">
            <v>McAllen TX</v>
          </cell>
        </row>
        <row r="287">
          <cell r="D287" t="str">
            <v>Midland TX</v>
          </cell>
        </row>
        <row r="288">
          <cell r="D288" t="str">
            <v>Nacogdoches TX</v>
          </cell>
        </row>
        <row r="289">
          <cell r="D289" t="str">
            <v>Odessa TX</v>
          </cell>
        </row>
        <row r="290">
          <cell r="D290" t="str">
            <v>Paris TX</v>
          </cell>
        </row>
        <row r="291">
          <cell r="D291" t="str">
            <v>San Angelo TX</v>
          </cell>
        </row>
        <row r="292">
          <cell r="D292" t="str">
            <v>San Antonio TX</v>
          </cell>
        </row>
        <row r="293">
          <cell r="D293" t="str">
            <v>Seguin TX</v>
          </cell>
        </row>
        <row r="294">
          <cell r="D294" t="str">
            <v>Sherman-Denison TX</v>
          </cell>
        </row>
        <row r="295">
          <cell r="D295" t="str">
            <v>Texarkana TX-AR</v>
          </cell>
        </row>
        <row r="296">
          <cell r="D296" t="str">
            <v>Tyler TX</v>
          </cell>
        </row>
        <row r="297">
          <cell r="D297" t="str">
            <v>Waco TX</v>
          </cell>
        </row>
        <row r="298">
          <cell r="D298" t="str">
            <v>Wichita Falls TX</v>
          </cell>
        </row>
        <row r="299">
          <cell r="D299" t="str">
            <v>Cedar City UT</v>
          </cell>
        </row>
        <row r="300">
          <cell r="D300" t="str">
            <v>Ogden UT</v>
          </cell>
        </row>
        <row r="301">
          <cell r="D301" t="str">
            <v>Provo-Orem UT</v>
          </cell>
        </row>
        <row r="302">
          <cell r="D302" t="str">
            <v>St. George UT</v>
          </cell>
        </row>
        <row r="303">
          <cell r="D303" t="str">
            <v>Salt Lake City UT</v>
          </cell>
        </row>
        <row r="304">
          <cell r="D304" t="str">
            <v>Burlington-Chittenden County VT</v>
          </cell>
        </row>
        <row r="305">
          <cell r="D305" t="str">
            <v>Blacksburg VA</v>
          </cell>
        </row>
        <row r="306">
          <cell r="D306" t="str">
            <v>Charlottesville VA</v>
          </cell>
        </row>
        <row r="307">
          <cell r="D307" t="str">
            <v>Danville City VA</v>
          </cell>
        </row>
        <row r="308">
          <cell r="D308" t="str">
            <v>Harrisonburg VA</v>
          </cell>
        </row>
        <row r="309">
          <cell r="D309" t="str">
            <v>Lynchburg VA</v>
          </cell>
        </row>
        <row r="310">
          <cell r="D310" t="str">
            <v>Martinsville-Henry County VA</v>
          </cell>
        </row>
        <row r="311">
          <cell r="D311" t="str">
            <v>Richmond VA</v>
          </cell>
        </row>
        <row r="312">
          <cell r="D312" t="str">
            <v>Roanoke VA</v>
          </cell>
        </row>
        <row r="313">
          <cell r="D313" t="str">
            <v>Staunton-Augusta County VA</v>
          </cell>
        </row>
        <row r="314">
          <cell r="D314" t="str">
            <v>Hampton Roads-SE Virginia VA</v>
          </cell>
        </row>
        <row r="315">
          <cell r="D315" t="str">
            <v>Winchester VA-WV</v>
          </cell>
        </row>
        <row r="316">
          <cell r="D316" t="str">
            <v>Lexington-Buena Vista-Rockbridge VA</v>
          </cell>
        </row>
        <row r="317">
          <cell r="D317" t="str">
            <v>Bellingham WA</v>
          </cell>
        </row>
        <row r="318">
          <cell r="D318" t="str">
            <v>Kennewick-Richland-Pasco WA</v>
          </cell>
        </row>
        <row r="319">
          <cell r="D319" t="str">
            <v>Moses Lake WA</v>
          </cell>
        </row>
        <row r="320">
          <cell r="D320" t="str">
            <v>Olympia WA</v>
          </cell>
        </row>
        <row r="321">
          <cell r="D321" t="str">
            <v>Vancouver WA</v>
          </cell>
        </row>
        <row r="322">
          <cell r="D322" t="str">
            <v>Everett WA</v>
          </cell>
        </row>
        <row r="323">
          <cell r="D323" t="str">
            <v>Seattle WA</v>
          </cell>
        </row>
        <row r="324">
          <cell r="D324" t="str">
            <v>Spokane WA</v>
          </cell>
        </row>
        <row r="325">
          <cell r="D325" t="str">
            <v>Tacoma WA</v>
          </cell>
        </row>
        <row r="326">
          <cell r="D326" t="str">
            <v>Yakima WA</v>
          </cell>
        </row>
        <row r="327">
          <cell r="D327" t="str">
            <v>Charleston WV</v>
          </cell>
        </row>
        <row r="328">
          <cell r="D328" t="str">
            <v>Martinsburg-Berkeley County WV</v>
          </cell>
        </row>
        <row r="329">
          <cell r="D329" t="str">
            <v>Morgantown WV</v>
          </cell>
        </row>
        <row r="330">
          <cell r="D330" t="str">
            <v>Eau Claire WI</v>
          </cell>
        </row>
        <row r="331">
          <cell r="D331" t="str">
            <v>Green Bay WI</v>
          </cell>
        </row>
        <row r="332">
          <cell r="D332" t="str">
            <v>Janesville WI</v>
          </cell>
        </row>
        <row r="333">
          <cell r="D333" t="str">
            <v>Madison WI</v>
          </cell>
        </row>
        <row r="334">
          <cell r="D334" t="str">
            <v>Milwaukee-Waukesha WI</v>
          </cell>
        </row>
        <row r="335">
          <cell r="D335" t="str">
            <v>Wausau WI</v>
          </cell>
        </row>
        <row r="336">
          <cell r="D336" t="str">
            <v>Marshfield WI</v>
          </cell>
        </row>
        <row r="337">
          <cell r="D337" t="str">
            <v>Cheyenne WY</v>
          </cell>
        </row>
        <row r="338">
          <cell r="D338" t="str">
            <v>Laramie WY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Summary"/>
      <sheetName val="Massanutten Class Type"/>
      <sheetName val="ERC"/>
      <sheetName val="Other &gt;&gt;"/>
      <sheetName val="9570"/>
      <sheetName val="Co. 333 Report 30 "/>
      <sheetName val="Customer Class Lookup"/>
      <sheetName val="BU"/>
      <sheetName val="Summary by Customer Class"/>
    </sheetNames>
    <sheetDataSet>
      <sheetData sheetId="0">
        <row r="6">
          <cell r="E6">
            <v>51271.199999999997</v>
          </cell>
        </row>
      </sheetData>
      <sheetData sheetId="1" refreshError="1"/>
      <sheetData sheetId="2" refreshError="1"/>
      <sheetData sheetId="3" refreshError="1"/>
      <sheetData sheetId="4">
        <row r="1">
          <cell r="L1" t="str">
            <v>Net Posting 09</v>
          </cell>
        </row>
      </sheetData>
      <sheetData sheetId="5" refreshError="1"/>
      <sheetData sheetId="6" refreshError="1"/>
      <sheetData sheetId="7">
        <row r="4">
          <cell r="A4">
            <v>101</v>
          </cell>
        </row>
        <row r="5">
          <cell r="A5">
            <v>102</v>
          </cell>
        </row>
        <row r="6">
          <cell r="A6">
            <v>103</v>
          </cell>
        </row>
        <row r="7">
          <cell r="A7">
            <v>104</v>
          </cell>
        </row>
        <row r="8">
          <cell r="A8">
            <v>105</v>
          </cell>
        </row>
        <row r="9">
          <cell r="A9">
            <v>110</v>
          </cell>
        </row>
        <row r="10">
          <cell r="A10">
            <v>111</v>
          </cell>
        </row>
        <row r="11">
          <cell r="A11">
            <v>112</v>
          </cell>
        </row>
        <row r="12">
          <cell r="A12">
            <v>113</v>
          </cell>
        </row>
        <row r="13">
          <cell r="A13">
            <v>114</v>
          </cell>
        </row>
        <row r="14">
          <cell r="A14">
            <v>117</v>
          </cell>
        </row>
        <row r="15">
          <cell r="A15">
            <v>118</v>
          </cell>
        </row>
        <row r="16">
          <cell r="A16">
            <v>119</v>
          </cell>
        </row>
        <row r="17">
          <cell r="A17">
            <v>120</v>
          </cell>
        </row>
        <row r="18">
          <cell r="A18">
            <v>121</v>
          </cell>
        </row>
        <row r="19">
          <cell r="A19">
            <v>122</v>
          </cell>
        </row>
        <row r="20">
          <cell r="A20">
            <v>123</v>
          </cell>
        </row>
        <row r="21">
          <cell r="A21">
            <v>124</v>
          </cell>
        </row>
        <row r="22">
          <cell r="A22">
            <v>125</v>
          </cell>
        </row>
        <row r="23">
          <cell r="A23">
            <v>126</v>
          </cell>
        </row>
        <row r="24">
          <cell r="A24">
            <v>127</v>
          </cell>
        </row>
        <row r="25">
          <cell r="A25">
            <v>128</v>
          </cell>
        </row>
        <row r="26">
          <cell r="A26">
            <v>129</v>
          </cell>
        </row>
        <row r="27">
          <cell r="A27">
            <v>130</v>
          </cell>
        </row>
        <row r="28">
          <cell r="A28">
            <v>131</v>
          </cell>
        </row>
        <row r="29">
          <cell r="A29">
            <v>132</v>
          </cell>
        </row>
        <row r="30">
          <cell r="A30">
            <v>133</v>
          </cell>
        </row>
        <row r="31">
          <cell r="A31">
            <v>134</v>
          </cell>
        </row>
        <row r="32">
          <cell r="A32">
            <v>136</v>
          </cell>
        </row>
        <row r="33">
          <cell r="A33">
            <v>150</v>
          </cell>
        </row>
        <row r="34">
          <cell r="A34">
            <v>151</v>
          </cell>
        </row>
        <row r="35">
          <cell r="A35">
            <v>152</v>
          </cell>
        </row>
        <row r="36">
          <cell r="A36">
            <v>180</v>
          </cell>
        </row>
        <row r="37">
          <cell r="A37">
            <v>181</v>
          </cell>
        </row>
        <row r="38">
          <cell r="A38">
            <v>182</v>
          </cell>
        </row>
        <row r="39">
          <cell r="A39">
            <v>183</v>
          </cell>
        </row>
        <row r="40">
          <cell r="A40">
            <v>187</v>
          </cell>
        </row>
        <row r="41">
          <cell r="A41">
            <v>188</v>
          </cell>
        </row>
        <row r="42">
          <cell r="A42">
            <v>191</v>
          </cell>
        </row>
        <row r="43">
          <cell r="A43">
            <v>195</v>
          </cell>
        </row>
        <row r="44">
          <cell r="A44">
            <v>196</v>
          </cell>
        </row>
        <row r="45">
          <cell r="A45">
            <v>220</v>
          </cell>
        </row>
        <row r="46">
          <cell r="A46">
            <v>241</v>
          </cell>
        </row>
        <row r="47">
          <cell r="A47">
            <v>242</v>
          </cell>
        </row>
        <row r="48">
          <cell r="A48">
            <v>246</v>
          </cell>
        </row>
        <row r="49">
          <cell r="A49">
            <v>248</v>
          </cell>
        </row>
        <row r="50">
          <cell r="A50">
            <v>249</v>
          </cell>
        </row>
        <row r="51">
          <cell r="A51">
            <v>250</v>
          </cell>
        </row>
        <row r="52">
          <cell r="A52">
            <v>251</v>
          </cell>
        </row>
        <row r="53">
          <cell r="A53">
            <v>252</v>
          </cell>
        </row>
        <row r="54">
          <cell r="A54">
            <v>255</v>
          </cell>
        </row>
        <row r="55">
          <cell r="A55">
            <v>256</v>
          </cell>
        </row>
        <row r="56">
          <cell r="A56">
            <v>259</v>
          </cell>
        </row>
        <row r="57">
          <cell r="A57">
            <v>260</v>
          </cell>
        </row>
        <row r="58">
          <cell r="A58">
            <v>286</v>
          </cell>
        </row>
        <row r="59">
          <cell r="A59">
            <v>287</v>
          </cell>
        </row>
        <row r="60">
          <cell r="A60">
            <v>288</v>
          </cell>
        </row>
        <row r="61">
          <cell r="A61">
            <v>300</v>
          </cell>
        </row>
        <row r="62">
          <cell r="A62">
            <v>315</v>
          </cell>
        </row>
        <row r="63">
          <cell r="A63">
            <v>316</v>
          </cell>
        </row>
        <row r="64">
          <cell r="A64">
            <v>317</v>
          </cell>
        </row>
        <row r="65">
          <cell r="A65">
            <v>319</v>
          </cell>
        </row>
        <row r="66">
          <cell r="A66">
            <v>332</v>
          </cell>
        </row>
        <row r="67">
          <cell r="A67">
            <v>333</v>
          </cell>
        </row>
        <row r="68">
          <cell r="A68">
            <v>345</v>
          </cell>
        </row>
        <row r="69">
          <cell r="A69">
            <v>356</v>
          </cell>
        </row>
        <row r="70">
          <cell r="A70">
            <v>357</v>
          </cell>
        </row>
        <row r="71">
          <cell r="A71">
            <v>358</v>
          </cell>
        </row>
        <row r="72">
          <cell r="A72">
            <v>359</v>
          </cell>
        </row>
        <row r="73">
          <cell r="A73">
            <v>385</v>
          </cell>
        </row>
        <row r="74">
          <cell r="A74">
            <v>386</v>
          </cell>
        </row>
        <row r="75">
          <cell r="A75">
            <v>390</v>
          </cell>
        </row>
        <row r="76">
          <cell r="A76">
            <v>391</v>
          </cell>
        </row>
        <row r="77">
          <cell r="A77">
            <v>400</v>
          </cell>
        </row>
        <row r="78">
          <cell r="A78">
            <v>401</v>
          </cell>
        </row>
        <row r="79">
          <cell r="A79">
            <v>402</v>
          </cell>
        </row>
        <row r="80">
          <cell r="A80">
            <v>403</v>
          </cell>
        </row>
        <row r="81">
          <cell r="A81">
            <v>425</v>
          </cell>
        </row>
        <row r="82">
          <cell r="A82">
            <v>426</v>
          </cell>
        </row>
        <row r="83">
          <cell r="A83">
            <v>427</v>
          </cell>
        </row>
        <row r="84">
          <cell r="A84">
            <v>450</v>
          </cell>
        </row>
        <row r="85">
          <cell r="A85">
            <v>451</v>
          </cell>
        </row>
        <row r="86">
          <cell r="A86">
            <v>452</v>
          </cell>
        </row>
        <row r="87">
          <cell r="A87">
            <v>453</v>
          </cell>
        </row>
        <row r="88">
          <cell r="A88">
            <v>454</v>
          </cell>
        </row>
        <row r="89">
          <cell r="A89">
            <v>254</v>
          </cell>
        </row>
        <row r="90">
          <cell r="A90">
            <v>500</v>
          </cell>
        </row>
        <row r="91">
          <cell r="A91">
            <v>501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 Pivot"/>
      <sheetName val="Lead"/>
      <sheetName val="Trend"/>
      <sheetName val="Summary"/>
      <sheetName val="Previous Month Summary"/>
      <sheetName val="New Hires"/>
      <sheetName val="Terminations"/>
      <sheetName val="Turnover"/>
      <sheetName val="Detail"/>
      <sheetName val="SOP"/>
      <sheetName val="Prev.Detail"/>
      <sheetName val="Paychex"/>
      <sheetName val="Budget Load"/>
      <sheetName val="Tables"/>
      <sheetName val="JDE SE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P3">
            <v>42400</v>
          </cell>
          <cell r="Q3">
            <v>42429</v>
          </cell>
          <cell r="R3">
            <v>42460</v>
          </cell>
          <cell r="S3">
            <v>42490</v>
          </cell>
          <cell r="T3">
            <v>42521</v>
          </cell>
          <cell r="U3">
            <v>42551</v>
          </cell>
          <cell r="V3">
            <v>42582</v>
          </cell>
          <cell r="W3">
            <v>42613</v>
          </cell>
          <cell r="X3">
            <v>42643</v>
          </cell>
          <cell r="Y3">
            <v>42674</v>
          </cell>
          <cell r="Z3">
            <v>42704</v>
          </cell>
          <cell r="AA3">
            <v>42735</v>
          </cell>
          <cell r="AB3">
            <v>42766</v>
          </cell>
          <cell r="AC3">
            <v>42794</v>
          </cell>
          <cell r="AD3">
            <v>42825</v>
          </cell>
          <cell r="AE3">
            <v>42855</v>
          </cell>
          <cell r="AF3">
            <v>42886</v>
          </cell>
          <cell r="AG3">
            <v>42916</v>
          </cell>
          <cell r="AH3">
            <v>42947</v>
          </cell>
          <cell r="AI3">
            <v>42978</v>
          </cell>
          <cell r="AJ3">
            <v>43008</v>
          </cell>
          <cell r="AK3">
            <v>43039</v>
          </cell>
          <cell r="AL3">
            <v>43069</v>
          </cell>
          <cell r="AM3">
            <v>43100</v>
          </cell>
          <cell r="AN3">
            <v>43131</v>
          </cell>
          <cell r="AO3">
            <v>43159</v>
          </cell>
          <cell r="AP3">
            <v>43190</v>
          </cell>
          <cell r="AQ3">
            <v>43220</v>
          </cell>
          <cell r="AR3">
            <v>43251</v>
          </cell>
          <cell r="AS3">
            <v>43281</v>
          </cell>
          <cell r="AT3">
            <v>43312</v>
          </cell>
          <cell r="AU3">
            <v>43343</v>
          </cell>
          <cell r="AV3">
            <v>43373</v>
          </cell>
          <cell r="AW3">
            <v>43404</v>
          </cell>
          <cell r="AX3">
            <v>43434</v>
          </cell>
          <cell r="AY3">
            <v>43465</v>
          </cell>
        </row>
        <row r="7">
          <cell r="P7">
            <v>14</v>
          </cell>
          <cell r="Q7">
            <v>14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14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  <cell r="AB7">
            <v>15</v>
          </cell>
          <cell r="AC7">
            <v>15</v>
          </cell>
          <cell r="AD7">
            <v>15</v>
          </cell>
          <cell r="AE7">
            <v>15</v>
          </cell>
          <cell r="AF7">
            <v>15</v>
          </cell>
          <cell r="AG7">
            <v>15</v>
          </cell>
          <cell r="AH7">
            <v>15</v>
          </cell>
          <cell r="AI7">
            <v>15</v>
          </cell>
          <cell r="AJ7">
            <v>15</v>
          </cell>
          <cell r="AK7">
            <v>15</v>
          </cell>
          <cell r="AL7">
            <v>15</v>
          </cell>
          <cell r="AM7">
            <v>15</v>
          </cell>
          <cell r="AN7">
            <v>15</v>
          </cell>
          <cell r="AO7">
            <v>15</v>
          </cell>
          <cell r="AP7">
            <v>15</v>
          </cell>
          <cell r="AQ7">
            <v>15</v>
          </cell>
          <cell r="AR7">
            <v>15</v>
          </cell>
          <cell r="AS7">
            <v>15</v>
          </cell>
          <cell r="AT7">
            <v>15</v>
          </cell>
          <cell r="AU7">
            <v>15</v>
          </cell>
          <cell r="AV7">
            <v>15</v>
          </cell>
          <cell r="AW7">
            <v>15</v>
          </cell>
          <cell r="AX7">
            <v>15</v>
          </cell>
          <cell r="AY7">
            <v>15</v>
          </cell>
        </row>
        <row r="8">
          <cell r="AN8">
            <v>3</v>
          </cell>
          <cell r="AO8">
            <v>3</v>
          </cell>
          <cell r="AP8">
            <v>3</v>
          </cell>
          <cell r="AQ8">
            <v>3</v>
          </cell>
          <cell r="AR8">
            <v>3</v>
          </cell>
          <cell r="AS8">
            <v>3</v>
          </cell>
          <cell r="AT8">
            <v>3</v>
          </cell>
          <cell r="AU8">
            <v>3</v>
          </cell>
          <cell r="AV8">
            <v>3</v>
          </cell>
          <cell r="AW8">
            <v>3</v>
          </cell>
          <cell r="AX8">
            <v>3</v>
          </cell>
          <cell r="AY8">
            <v>3</v>
          </cell>
        </row>
        <row r="9">
          <cell r="P9">
            <v>3</v>
          </cell>
          <cell r="Q9">
            <v>3</v>
          </cell>
          <cell r="R9">
            <v>3</v>
          </cell>
          <cell r="S9">
            <v>3</v>
          </cell>
          <cell r="T9">
            <v>3</v>
          </cell>
          <cell r="U9">
            <v>3</v>
          </cell>
          <cell r="V9">
            <v>3</v>
          </cell>
          <cell r="W9">
            <v>3</v>
          </cell>
          <cell r="X9">
            <v>3</v>
          </cell>
          <cell r="Y9">
            <v>3</v>
          </cell>
          <cell r="Z9">
            <v>3</v>
          </cell>
          <cell r="AA9">
            <v>3</v>
          </cell>
          <cell r="AB9">
            <v>4</v>
          </cell>
          <cell r="AC9">
            <v>4</v>
          </cell>
          <cell r="AD9">
            <v>4</v>
          </cell>
          <cell r="AE9">
            <v>4</v>
          </cell>
          <cell r="AF9">
            <v>4</v>
          </cell>
          <cell r="AG9">
            <v>4</v>
          </cell>
          <cell r="AH9">
            <v>4</v>
          </cell>
          <cell r="AI9">
            <v>4</v>
          </cell>
          <cell r="AJ9">
            <v>4</v>
          </cell>
          <cell r="AK9">
            <v>4</v>
          </cell>
          <cell r="AL9">
            <v>4</v>
          </cell>
          <cell r="AM9">
            <v>4</v>
          </cell>
          <cell r="AN9">
            <v>5</v>
          </cell>
          <cell r="AO9">
            <v>5</v>
          </cell>
          <cell r="AP9">
            <v>5</v>
          </cell>
          <cell r="AQ9">
            <v>5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</row>
        <row r="10">
          <cell r="P10">
            <v>6</v>
          </cell>
          <cell r="Q10">
            <v>6</v>
          </cell>
          <cell r="R10">
            <v>6</v>
          </cell>
          <cell r="S10">
            <v>6</v>
          </cell>
          <cell r="T10">
            <v>6</v>
          </cell>
          <cell r="U10">
            <v>6</v>
          </cell>
          <cell r="V10">
            <v>6</v>
          </cell>
          <cell r="W10">
            <v>6</v>
          </cell>
          <cell r="X10">
            <v>6</v>
          </cell>
          <cell r="Y10">
            <v>6</v>
          </cell>
          <cell r="Z10">
            <v>6</v>
          </cell>
          <cell r="AA10">
            <v>6</v>
          </cell>
          <cell r="AB10">
            <v>8</v>
          </cell>
          <cell r="AC10">
            <v>8</v>
          </cell>
          <cell r="AD10">
            <v>8</v>
          </cell>
          <cell r="AE10">
            <v>8</v>
          </cell>
          <cell r="AF10">
            <v>8</v>
          </cell>
          <cell r="AG10">
            <v>8</v>
          </cell>
          <cell r="AH10">
            <v>8</v>
          </cell>
          <cell r="AI10">
            <v>8</v>
          </cell>
          <cell r="AJ10">
            <v>8</v>
          </cell>
          <cell r="AK10">
            <v>8</v>
          </cell>
          <cell r="AL10">
            <v>8</v>
          </cell>
          <cell r="AM10">
            <v>8</v>
          </cell>
          <cell r="AN10">
            <v>8</v>
          </cell>
          <cell r="AO10">
            <v>8</v>
          </cell>
          <cell r="AP10">
            <v>8</v>
          </cell>
          <cell r="AQ10">
            <v>8</v>
          </cell>
          <cell r="AR10">
            <v>8</v>
          </cell>
          <cell r="AS10">
            <v>8</v>
          </cell>
          <cell r="AT10">
            <v>8</v>
          </cell>
          <cell r="AU10">
            <v>8</v>
          </cell>
          <cell r="AV10">
            <v>8</v>
          </cell>
          <cell r="AW10">
            <v>8</v>
          </cell>
          <cell r="AX10">
            <v>8</v>
          </cell>
          <cell r="AY10">
            <v>8</v>
          </cell>
        </row>
        <row r="11">
          <cell r="P11">
            <v>10</v>
          </cell>
          <cell r="Q11">
            <v>10</v>
          </cell>
          <cell r="R11">
            <v>10</v>
          </cell>
          <cell r="S11">
            <v>10</v>
          </cell>
          <cell r="T11">
            <v>10</v>
          </cell>
          <cell r="U11">
            <v>10</v>
          </cell>
          <cell r="V11">
            <v>10</v>
          </cell>
          <cell r="W11">
            <v>10</v>
          </cell>
          <cell r="X11">
            <v>10</v>
          </cell>
          <cell r="Y11">
            <v>10</v>
          </cell>
          <cell r="Z11">
            <v>10</v>
          </cell>
          <cell r="AA11">
            <v>10</v>
          </cell>
          <cell r="AB11">
            <v>10</v>
          </cell>
          <cell r="AC11">
            <v>10</v>
          </cell>
          <cell r="AD11">
            <v>10</v>
          </cell>
          <cell r="AE11">
            <v>10</v>
          </cell>
          <cell r="AF11">
            <v>10</v>
          </cell>
          <cell r="AG11">
            <v>10</v>
          </cell>
          <cell r="AH11">
            <v>10</v>
          </cell>
          <cell r="AI11">
            <v>10</v>
          </cell>
          <cell r="AJ11">
            <v>10</v>
          </cell>
          <cell r="AK11">
            <v>10</v>
          </cell>
          <cell r="AL11">
            <v>10</v>
          </cell>
          <cell r="AM11">
            <v>10</v>
          </cell>
          <cell r="AN11">
            <v>11</v>
          </cell>
          <cell r="AO11">
            <v>11</v>
          </cell>
          <cell r="AP11">
            <v>11</v>
          </cell>
          <cell r="AQ11">
            <v>11</v>
          </cell>
          <cell r="AR11">
            <v>11</v>
          </cell>
          <cell r="AS11">
            <v>11</v>
          </cell>
          <cell r="AT11">
            <v>11</v>
          </cell>
          <cell r="AU11">
            <v>11</v>
          </cell>
          <cell r="AV11">
            <v>11</v>
          </cell>
          <cell r="AW11">
            <v>11</v>
          </cell>
          <cell r="AX11">
            <v>11</v>
          </cell>
          <cell r="AY11">
            <v>11</v>
          </cell>
        </row>
        <row r="12">
          <cell r="P12">
            <v>35</v>
          </cell>
          <cell r="Q12">
            <v>35</v>
          </cell>
          <cell r="R12">
            <v>35</v>
          </cell>
          <cell r="S12">
            <v>35</v>
          </cell>
          <cell r="T12">
            <v>35</v>
          </cell>
          <cell r="U12">
            <v>35</v>
          </cell>
          <cell r="V12">
            <v>35</v>
          </cell>
          <cell r="W12">
            <v>35</v>
          </cell>
          <cell r="X12">
            <v>35</v>
          </cell>
          <cell r="Y12">
            <v>35</v>
          </cell>
          <cell r="Z12">
            <v>35</v>
          </cell>
          <cell r="AA12">
            <v>35</v>
          </cell>
          <cell r="AB12">
            <v>37</v>
          </cell>
          <cell r="AC12">
            <v>37</v>
          </cell>
          <cell r="AD12">
            <v>37</v>
          </cell>
          <cell r="AE12">
            <v>37</v>
          </cell>
          <cell r="AF12">
            <v>37</v>
          </cell>
          <cell r="AG12">
            <v>37</v>
          </cell>
          <cell r="AH12">
            <v>37</v>
          </cell>
          <cell r="AI12">
            <v>37</v>
          </cell>
          <cell r="AJ12">
            <v>37</v>
          </cell>
          <cell r="AK12">
            <v>37</v>
          </cell>
          <cell r="AL12">
            <v>37</v>
          </cell>
          <cell r="AM12">
            <v>37</v>
          </cell>
          <cell r="AN12">
            <v>37</v>
          </cell>
          <cell r="AO12">
            <v>37</v>
          </cell>
          <cell r="AP12">
            <v>37</v>
          </cell>
          <cell r="AQ12">
            <v>37</v>
          </cell>
          <cell r="AR12">
            <v>37</v>
          </cell>
          <cell r="AS12">
            <v>37</v>
          </cell>
          <cell r="AT12">
            <v>37</v>
          </cell>
          <cell r="AU12">
            <v>37</v>
          </cell>
          <cell r="AV12">
            <v>37</v>
          </cell>
          <cell r="AW12">
            <v>37</v>
          </cell>
          <cell r="AX12">
            <v>37</v>
          </cell>
          <cell r="AY12">
            <v>37</v>
          </cell>
        </row>
        <row r="13">
          <cell r="P13">
            <v>3</v>
          </cell>
          <cell r="Q13">
            <v>3</v>
          </cell>
          <cell r="R13">
            <v>3</v>
          </cell>
          <cell r="S13">
            <v>3</v>
          </cell>
          <cell r="T13">
            <v>3</v>
          </cell>
          <cell r="U13">
            <v>3</v>
          </cell>
          <cell r="V13">
            <v>3</v>
          </cell>
          <cell r="W13">
            <v>3</v>
          </cell>
          <cell r="X13">
            <v>3</v>
          </cell>
          <cell r="Y13">
            <v>3</v>
          </cell>
          <cell r="Z13">
            <v>3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4</v>
          </cell>
          <cell r="AG13">
            <v>4</v>
          </cell>
          <cell r="AH13">
            <v>4</v>
          </cell>
          <cell r="AI13">
            <v>4</v>
          </cell>
          <cell r="AJ13">
            <v>4</v>
          </cell>
          <cell r="AK13">
            <v>4</v>
          </cell>
          <cell r="AL13">
            <v>4</v>
          </cell>
          <cell r="AM13">
            <v>4</v>
          </cell>
          <cell r="AN13">
            <v>6</v>
          </cell>
          <cell r="AO13">
            <v>6</v>
          </cell>
          <cell r="AP13">
            <v>6</v>
          </cell>
          <cell r="AQ13">
            <v>6</v>
          </cell>
          <cell r="AR13">
            <v>6</v>
          </cell>
          <cell r="AS13">
            <v>6</v>
          </cell>
          <cell r="AT13">
            <v>6</v>
          </cell>
          <cell r="AU13">
            <v>6</v>
          </cell>
          <cell r="AV13">
            <v>6</v>
          </cell>
          <cell r="AW13">
            <v>6</v>
          </cell>
          <cell r="AX13">
            <v>6</v>
          </cell>
          <cell r="AY13">
            <v>6</v>
          </cell>
        </row>
        <row r="14"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  <cell r="AF14">
            <v>4</v>
          </cell>
          <cell r="AG14">
            <v>4</v>
          </cell>
          <cell r="AH14">
            <v>4</v>
          </cell>
          <cell r="AI14">
            <v>4</v>
          </cell>
          <cell r="AJ14">
            <v>4</v>
          </cell>
          <cell r="AK14">
            <v>4</v>
          </cell>
          <cell r="AL14">
            <v>4</v>
          </cell>
          <cell r="AM14">
            <v>4</v>
          </cell>
          <cell r="AN14">
            <v>4</v>
          </cell>
          <cell r="AO14">
            <v>4</v>
          </cell>
          <cell r="AP14">
            <v>4</v>
          </cell>
          <cell r="AQ14">
            <v>4</v>
          </cell>
          <cell r="AR14">
            <v>4</v>
          </cell>
          <cell r="AS14">
            <v>4</v>
          </cell>
          <cell r="AT14">
            <v>4</v>
          </cell>
          <cell r="AU14">
            <v>4</v>
          </cell>
          <cell r="AV14">
            <v>4</v>
          </cell>
          <cell r="AW14">
            <v>4</v>
          </cell>
          <cell r="AX14">
            <v>4</v>
          </cell>
          <cell r="AY14">
            <v>4</v>
          </cell>
        </row>
        <row r="15">
          <cell r="P15">
            <v>5</v>
          </cell>
          <cell r="Q15">
            <v>5</v>
          </cell>
          <cell r="R15">
            <v>5</v>
          </cell>
          <cell r="S15">
            <v>5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6</v>
          </cell>
          <cell r="AC15">
            <v>6</v>
          </cell>
          <cell r="AD15">
            <v>6</v>
          </cell>
          <cell r="AE15">
            <v>6</v>
          </cell>
          <cell r="AF15">
            <v>6</v>
          </cell>
          <cell r="AG15">
            <v>6</v>
          </cell>
          <cell r="AH15">
            <v>6</v>
          </cell>
          <cell r="AI15">
            <v>6</v>
          </cell>
          <cell r="AJ15">
            <v>6</v>
          </cell>
          <cell r="AK15">
            <v>6</v>
          </cell>
          <cell r="AL15">
            <v>6</v>
          </cell>
          <cell r="AM15">
            <v>6</v>
          </cell>
          <cell r="AN15">
            <v>4</v>
          </cell>
          <cell r="AO15">
            <v>4</v>
          </cell>
          <cell r="AP15">
            <v>4</v>
          </cell>
          <cell r="AQ15">
            <v>4</v>
          </cell>
          <cell r="AR15">
            <v>4</v>
          </cell>
          <cell r="AS15">
            <v>4</v>
          </cell>
          <cell r="AT15">
            <v>4</v>
          </cell>
          <cell r="AU15">
            <v>4</v>
          </cell>
          <cell r="AV15">
            <v>4</v>
          </cell>
          <cell r="AW15">
            <v>4</v>
          </cell>
          <cell r="AX15">
            <v>4</v>
          </cell>
          <cell r="AY15">
            <v>4</v>
          </cell>
        </row>
        <row r="16">
          <cell r="P16">
            <v>80</v>
          </cell>
          <cell r="Q16">
            <v>80</v>
          </cell>
          <cell r="R16">
            <v>80</v>
          </cell>
          <cell r="S16">
            <v>80</v>
          </cell>
          <cell r="T16">
            <v>80</v>
          </cell>
          <cell r="U16">
            <v>80</v>
          </cell>
          <cell r="V16">
            <v>80</v>
          </cell>
          <cell r="W16">
            <v>80</v>
          </cell>
          <cell r="X16">
            <v>80</v>
          </cell>
          <cell r="Y16">
            <v>80</v>
          </cell>
          <cell r="Z16">
            <v>80</v>
          </cell>
          <cell r="AA16">
            <v>80</v>
          </cell>
          <cell r="AB16">
            <v>88</v>
          </cell>
          <cell r="AC16">
            <v>88</v>
          </cell>
          <cell r="AD16">
            <v>88</v>
          </cell>
          <cell r="AE16">
            <v>88</v>
          </cell>
          <cell r="AF16">
            <v>88</v>
          </cell>
          <cell r="AG16">
            <v>88</v>
          </cell>
          <cell r="AH16">
            <v>88</v>
          </cell>
          <cell r="AI16">
            <v>88</v>
          </cell>
          <cell r="AJ16">
            <v>88</v>
          </cell>
          <cell r="AK16">
            <v>88</v>
          </cell>
          <cell r="AL16">
            <v>88</v>
          </cell>
          <cell r="AM16">
            <v>88</v>
          </cell>
          <cell r="AN16">
            <v>93</v>
          </cell>
          <cell r="AO16">
            <v>93</v>
          </cell>
          <cell r="AP16">
            <v>93</v>
          </cell>
          <cell r="AQ16">
            <v>93</v>
          </cell>
          <cell r="AR16">
            <v>93</v>
          </cell>
          <cell r="AS16">
            <v>93</v>
          </cell>
          <cell r="AT16">
            <v>93</v>
          </cell>
          <cell r="AU16">
            <v>93</v>
          </cell>
          <cell r="AV16">
            <v>93</v>
          </cell>
          <cell r="AW16">
            <v>93</v>
          </cell>
          <cell r="AX16">
            <v>93</v>
          </cell>
          <cell r="AY16">
            <v>93</v>
          </cell>
        </row>
        <row r="19"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  <cell r="AA19">
            <v>8</v>
          </cell>
          <cell r="AB19">
            <v>8</v>
          </cell>
          <cell r="AC19">
            <v>8</v>
          </cell>
          <cell r="AD19">
            <v>8</v>
          </cell>
          <cell r="AE19">
            <v>9</v>
          </cell>
          <cell r="AF19">
            <v>9</v>
          </cell>
          <cell r="AG19">
            <v>9</v>
          </cell>
          <cell r="AH19">
            <v>9</v>
          </cell>
          <cell r="AI19">
            <v>9</v>
          </cell>
          <cell r="AJ19">
            <v>9</v>
          </cell>
          <cell r="AK19">
            <v>9</v>
          </cell>
          <cell r="AL19">
            <v>9</v>
          </cell>
          <cell r="AM19">
            <v>9</v>
          </cell>
          <cell r="AN19">
            <v>10</v>
          </cell>
          <cell r="AO19">
            <v>10</v>
          </cell>
          <cell r="AP19">
            <v>10</v>
          </cell>
          <cell r="AQ19">
            <v>10</v>
          </cell>
          <cell r="AR19">
            <v>10</v>
          </cell>
          <cell r="AS19">
            <v>10</v>
          </cell>
          <cell r="AT19">
            <v>10</v>
          </cell>
          <cell r="AU19">
            <v>10</v>
          </cell>
          <cell r="AV19">
            <v>10</v>
          </cell>
          <cell r="AW19">
            <v>10</v>
          </cell>
          <cell r="AX19">
            <v>10</v>
          </cell>
          <cell r="AY19">
            <v>10</v>
          </cell>
        </row>
        <row r="20"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1</v>
          </cell>
          <cell r="AU20">
            <v>1</v>
          </cell>
          <cell r="AV20">
            <v>1</v>
          </cell>
          <cell r="AW20">
            <v>1</v>
          </cell>
          <cell r="AX20">
            <v>1</v>
          </cell>
          <cell r="AY20">
            <v>1</v>
          </cell>
        </row>
        <row r="21">
          <cell r="P21">
            <v>2</v>
          </cell>
          <cell r="Q21">
            <v>2</v>
          </cell>
          <cell r="R21">
            <v>2</v>
          </cell>
          <cell r="S21">
            <v>2</v>
          </cell>
          <cell r="T21">
            <v>2</v>
          </cell>
          <cell r="U21">
            <v>2</v>
          </cell>
          <cell r="V21">
            <v>2</v>
          </cell>
          <cell r="W21">
            <v>2</v>
          </cell>
          <cell r="X21">
            <v>2</v>
          </cell>
          <cell r="Y21">
            <v>2</v>
          </cell>
          <cell r="Z21">
            <v>2</v>
          </cell>
          <cell r="AA21">
            <v>2</v>
          </cell>
          <cell r="AB21">
            <v>2</v>
          </cell>
          <cell r="AC21">
            <v>2</v>
          </cell>
          <cell r="AD21">
            <v>2</v>
          </cell>
          <cell r="AE21">
            <v>2</v>
          </cell>
          <cell r="AF21">
            <v>2</v>
          </cell>
          <cell r="AG21">
            <v>2</v>
          </cell>
          <cell r="AH21">
            <v>2</v>
          </cell>
          <cell r="AI21">
            <v>2</v>
          </cell>
          <cell r="AJ21">
            <v>2</v>
          </cell>
          <cell r="AK21">
            <v>2</v>
          </cell>
          <cell r="AL21">
            <v>2</v>
          </cell>
          <cell r="AM21">
            <v>2</v>
          </cell>
          <cell r="AN21">
            <v>2</v>
          </cell>
          <cell r="AO21">
            <v>2</v>
          </cell>
          <cell r="AP21">
            <v>2</v>
          </cell>
          <cell r="AQ21">
            <v>2</v>
          </cell>
          <cell r="AR21">
            <v>2</v>
          </cell>
          <cell r="AS21">
            <v>2</v>
          </cell>
          <cell r="AT21">
            <v>2</v>
          </cell>
          <cell r="AU21">
            <v>2</v>
          </cell>
          <cell r="AV21">
            <v>2</v>
          </cell>
          <cell r="AW21">
            <v>2</v>
          </cell>
          <cell r="AX21">
            <v>2</v>
          </cell>
          <cell r="AY21">
            <v>2</v>
          </cell>
        </row>
        <row r="22">
          <cell r="P22">
            <v>22</v>
          </cell>
          <cell r="Q22">
            <v>22</v>
          </cell>
          <cell r="R22">
            <v>22</v>
          </cell>
          <cell r="S22">
            <v>22</v>
          </cell>
          <cell r="T22">
            <v>22</v>
          </cell>
          <cell r="U22">
            <v>22</v>
          </cell>
          <cell r="V22">
            <v>22</v>
          </cell>
          <cell r="W22">
            <v>22</v>
          </cell>
          <cell r="X22">
            <v>22</v>
          </cell>
          <cell r="Y22">
            <v>22</v>
          </cell>
          <cell r="Z22">
            <v>22</v>
          </cell>
          <cell r="AA22">
            <v>22</v>
          </cell>
          <cell r="AB22">
            <v>22</v>
          </cell>
          <cell r="AC22">
            <v>22</v>
          </cell>
          <cell r="AD22">
            <v>22</v>
          </cell>
          <cell r="AE22">
            <v>22</v>
          </cell>
          <cell r="AF22">
            <v>22</v>
          </cell>
          <cell r="AG22">
            <v>22</v>
          </cell>
          <cell r="AH22">
            <v>22</v>
          </cell>
          <cell r="AI22">
            <v>22</v>
          </cell>
          <cell r="AJ22">
            <v>22</v>
          </cell>
          <cell r="AK22">
            <v>22</v>
          </cell>
          <cell r="AL22">
            <v>22</v>
          </cell>
          <cell r="AM22">
            <v>22</v>
          </cell>
          <cell r="AN22">
            <v>27</v>
          </cell>
          <cell r="AO22">
            <v>27</v>
          </cell>
          <cell r="AP22">
            <v>27</v>
          </cell>
          <cell r="AQ22">
            <v>27</v>
          </cell>
          <cell r="AR22">
            <v>27</v>
          </cell>
          <cell r="AS22">
            <v>27</v>
          </cell>
          <cell r="AT22">
            <v>27</v>
          </cell>
          <cell r="AU22">
            <v>27</v>
          </cell>
          <cell r="AV22">
            <v>27</v>
          </cell>
          <cell r="AW22">
            <v>27</v>
          </cell>
          <cell r="AX22">
            <v>27</v>
          </cell>
          <cell r="AY22">
            <v>27</v>
          </cell>
        </row>
        <row r="23">
          <cell r="P23">
            <v>10</v>
          </cell>
          <cell r="Q23">
            <v>10</v>
          </cell>
          <cell r="R23">
            <v>10</v>
          </cell>
          <cell r="S23">
            <v>10</v>
          </cell>
          <cell r="T23">
            <v>10</v>
          </cell>
          <cell r="U23">
            <v>10</v>
          </cell>
          <cell r="V23">
            <v>10</v>
          </cell>
          <cell r="W23">
            <v>10</v>
          </cell>
          <cell r="X23">
            <v>10</v>
          </cell>
          <cell r="Y23">
            <v>10</v>
          </cell>
          <cell r="Z23">
            <v>10</v>
          </cell>
          <cell r="AA23">
            <v>10</v>
          </cell>
          <cell r="AB23">
            <v>10</v>
          </cell>
          <cell r="AC23">
            <v>10</v>
          </cell>
          <cell r="AD23">
            <v>10</v>
          </cell>
          <cell r="AE23">
            <v>10</v>
          </cell>
          <cell r="AF23">
            <v>10</v>
          </cell>
          <cell r="AG23">
            <v>10</v>
          </cell>
          <cell r="AH23">
            <v>10</v>
          </cell>
          <cell r="AI23">
            <v>10</v>
          </cell>
          <cell r="AJ23">
            <v>10</v>
          </cell>
          <cell r="AK23">
            <v>10</v>
          </cell>
          <cell r="AL23">
            <v>10</v>
          </cell>
          <cell r="AM23">
            <v>10</v>
          </cell>
          <cell r="AN23">
            <v>8</v>
          </cell>
          <cell r="AO23">
            <v>8</v>
          </cell>
          <cell r="AP23">
            <v>8</v>
          </cell>
          <cell r="AQ23">
            <v>8</v>
          </cell>
          <cell r="AR23">
            <v>8</v>
          </cell>
          <cell r="AS23">
            <v>8</v>
          </cell>
          <cell r="AT23">
            <v>8</v>
          </cell>
          <cell r="AU23">
            <v>8</v>
          </cell>
          <cell r="AV23">
            <v>8</v>
          </cell>
          <cell r="AW23">
            <v>8</v>
          </cell>
          <cell r="AX23">
            <v>8</v>
          </cell>
          <cell r="AY23">
            <v>8</v>
          </cell>
        </row>
        <row r="24">
          <cell r="P24">
            <v>6</v>
          </cell>
          <cell r="Q24">
            <v>6</v>
          </cell>
          <cell r="R24">
            <v>6</v>
          </cell>
          <cell r="S24">
            <v>6</v>
          </cell>
          <cell r="T24">
            <v>6</v>
          </cell>
          <cell r="U24">
            <v>6</v>
          </cell>
          <cell r="V24">
            <v>6</v>
          </cell>
          <cell r="W24">
            <v>6</v>
          </cell>
          <cell r="X24">
            <v>6</v>
          </cell>
          <cell r="Y24">
            <v>6</v>
          </cell>
          <cell r="Z24">
            <v>6</v>
          </cell>
          <cell r="AA24">
            <v>6</v>
          </cell>
          <cell r="AB24">
            <v>6</v>
          </cell>
          <cell r="AC24">
            <v>6</v>
          </cell>
          <cell r="AD24">
            <v>6</v>
          </cell>
          <cell r="AE24">
            <v>6</v>
          </cell>
          <cell r="AF24">
            <v>6</v>
          </cell>
          <cell r="AG24">
            <v>6</v>
          </cell>
          <cell r="AH24">
            <v>6</v>
          </cell>
          <cell r="AI24">
            <v>6</v>
          </cell>
          <cell r="AJ24">
            <v>6</v>
          </cell>
          <cell r="AK24">
            <v>6</v>
          </cell>
          <cell r="AL24">
            <v>6</v>
          </cell>
          <cell r="AM24">
            <v>6</v>
          </cell>
          <cell r="AN24">
            <v>7</v>
          </cell>
          <cell r="AO24">
            <v>7</v>
          </cell>
          <cell r="AP24">
            <v>7</v>
          </cell>
          <cell r="AQ24">
            <v>7</v>
          </cell>
          <cell r="AR24">
            <v>7</v>
          </cell>
          <cell r="AS24">
            <v>7</v>
          </cell>
          <cell r="AT24">
            <v>7</v>
          </cell>
          <cell r="AU24">
            <v>7</v>
          </cell>
          <cell r="AV24">
            <v>7</v>
          </cell>
          <cell r="AW24">
            <v>7</v>
          </cell>
          <cell r="AX24">
            <v>7</v>
          </cell>
          <cell r="AY24">
            <v>7</v>
          </cell>
        </row>
        <row r="25"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</row>
        <row r="26">
          <cell r="P26">
            <v>8</v>
          </cell>
          <cell r="Q26">
            <v>8</v>
          </cell>
          <cell r="R26">
            <v>8</v>
          </cell>
          <cell r="S26">
            <v>8</v>
          </cell>
          <cell r="T26">
            <v>8</v>
          </cell>
          <cell r="U26">
            <v>8</v>
          </cell>
          <cell r="V26">
            <v>8</v>
          </cell>
          <cell r="W26">
            <v>8</v>
          </cell>
          <cell r="X26">
            <v>8</v>
          </cell>
          <cell r="Y26">
            <v>8</v>
          </cell>
          <cell r="Z26">
            <v>8</v>
          </cell>
          <cell r="AA26">
            <v>8</v>
          </cell>
          <cell r="AB26">
            <v>8</v>
          </cell>
          <cell r="AC26">
            <v>8</v>
          </cell>
          <cell r="AD26">
            <v>8</v>
          </cell>
          <cell r="AE26">
            <v>8</v>
          </cell>
          <cell r="AF26">
            <v>8</v>
          </cell>
          <cell r="AG26">
            <v>8</v>
          </cell>
          <cell r="AH26">
            <v>8</v>
          </cell>
          <cell r="AI26">
            <v>8</v>
          </cell>
          <cell r="AJ26">
            <v>8</v>
          </cell>
          <cell r="AK26">
            <v>8</v>
          </cell>
          <cell r="AL26">
            <v>8</v>
          </cell>
          <cell r="AM26">
            <v>8</v>
          </cell>
          <cell r="AN26">
            <v>8</v>
          </cell>
          <cell r="AO26">
            <v>8</v>
          </cell>
          <cell r="AP26">
            <v>8</v>
          </cell>
          <cell r="AQ26">
            <v>8</v>
          </cell>
          <cell r="AR26">
            <v>8</v>
          </cell>
          <cell r="AS26">
            <v>8</v>
          </cell>
          <cell r="AT26">
            <v>8</v>
          </cell>
          <cell r="AU26">
            <v>8</v>
          </cell>
          <cell r="AV26">
            <v>8</v>
          </cell>
          <cell r="AW26">
            <v>8</v>
          </cell>
          <cell r="AX26">
            <v>8</v>
          </cell>
          <cell r="AY26">
            <v>8</v>
          </cell>
        </row>
        <row r="27">
          <cell r="P27">
            <v>9</v>
          </cell>
          <cell r="Q27">
            <v>9</v>
          </cell>
          <cell r="R27">
            <v>9</v>
          </cell>
          <cell r="S27">
            <v>9</v>
          </cell>
          <cell r="T27">
            <v>9</v>
          </cell>
          <cell r="U27">
            <v>9</v>
          </cell>
          <cell r="V27">
            <v>9</v>
          </cell>
          <cell r="W27">
            <v>9</v>
          </cell>
          <cell r="X27">
            <v>9</v>
          </cell>
          <cell r="Y27">
            <v>9</v>
          </cell>
          <cell r="Z27">
            <v>9</v>
          </cell>
          <cell r="AA27">
            <v>9</v>
          </cell>
          <cell r="AB27">
            <v>9</v>
          </cell>
          <cell r="AC27">
            <v>9</v>
          </cell>
          <cell r="AD27">
            <v>9</v>
          </cell>
          <cell r="AE27">
            <v>9</v>
          </cell>
          <cell r="AF27">
            <v>9</v>
          </cell>
          <cell r="AG27">
            <v>9</v>
          </cell>
          <cell r="AH27">
            <v>9</v>
          </cell>
          <cell r="AI27">
            <v>9</v>
          </cell>
          <cell r="AJ27">
            <v>9</v>
          </cell>
          <cell r="AK27">
            <v>9</v>
          </cell>
          <cell r="AL27">
            <v>9</v>
          </cell>
          <cell r="AM27">
            <v>9</v>
          </cell>
          <cell r="AN27">
            <v>9</v>
          </cell>
          <cell r="AO27">
            <v>9</v>
          </cell>
          <cell r="AP27">
            <v>9</v>
          </cell>
          <cell r="AQ27">
            <v>9</v>
          </cell>
          <cell r="AR27">
            <v>9</v>
          </cell>
          <cell r="AS27">
            <v>9</v>
          </cell>
          <cell r="AT27">
            <v>9</v>
          </cell>
          <cell r="AU27">
            <v>9</v>
          </cell>
          <cell r="AV27">
            <v>9</v>
          </cell>
          <cell r="AW27">
            <v>9</v>
          </cell>
          <cell r="AX27">
            <v>9</v>
          </cell>
          <cell r="AY27">
            <v>9</v>
          </cell>
        </row>
        <row r="28">
          <cell r="P28">
            <v>11</v>
          </cell>
          <cell r="Q28">
            <v>11</v>
          </cell>
          <cell r="R28">
            <v>11</v>
          </cell>
          <cell r="S28">
            <v>11</v>
          </cell>
          <cell r="T28">
            <v>11</v>
          </cell>
          <cell r="U28">
            <v>11</v>
          </cell>
          <cell r="V28">
            <v>11</v>
          </cell>
          <cell r="W28">
            <v>11</v>
          </cell>
          <cell r="X28">
            <v>11</v>
          </cell>
          <cell r="Y28">
            <v>11</v>
          </cell>
          <cell r="Z28">
            <v>11</v>
          </cell>
          <cell r="AA28">
            <v>11</v>
          </cell>
          <cell r="AB28">
            <v>11</v>
          </cell>
          <cell r="AC28">
            <v>11</v>
          </cell>
          <cell r="AD28">
            <v>11</v>
          </cell>
          <cell r="AE28">
            <v>11</v>
          </cell>
          <cell r="AF28">
            <v>11</v>
          </cell>
          <cell r="AG28">
            <v>11</v>
          </cell>
          <cell r="AH28">
            <v>11</v>
          </cell>
          <cell r="AI28">
            <v>11</v>
          </cell>
          <cell r="AJ28">
            <v>11</v>
          </cell>
          <cell r="AK28">
            <v>11</v>
          </cell>
          <cell r="AL28">
            <v>11</v>
          </cell>
          <cell r="AM28">
            <v>11</v>
          </cell>
          <cell r="AN28">
            <v>11</v>
          </cell>
          <cell r="AO28">
            <v>11</v>
          </cell>
          <cell r="AP28">
            <v>11</v>
          </cell>
          <cell r="AQ28">
            <v>11</v>
          </cell>
          <cell r="AR28">
            <v>11</v>
          </cell>
          <cell r="AS28">
            <v>11</v>
          </cell>
          <cell r="AT28">
            <v>11</v>
          </cell>
          <cell r="AU28">
            <v>11</v>
          </cell>
          <cell r="AV28">
            <v>11</v>
          </cell>
          <cell r="AW28">
            <v>11</v>
          </cell>
          <cell r="AX28">
            <v>11</v>
          </cell>
          <cell r="AY28">
            <v>11</v>
          </cell>
        </row>
        <row r="29">
          <cell r="P29">
            <v>77</v>
          </cell>
          <cell r="Q29">
            <v>77</v>
          </cell>
          <cell r="R29">
            <v>77</v>
          </cell>
          <cell r="S29">
            <v>77</v>
          </cell>
          <cell r="T29">
            <v>77</v>
          </cell>
          <cell r="U29">
            <v>77</v>
          </cell>
          <cell r="V29">
            <v>77</v>
          </cell>
          <cell r="W29">
            <v>77</v>
          </cell>
          <cell r="X29">
            <v>77</v>
          </cell>
          <cell r="Y29">
            <v>77</v>
          </cell>
          <cell r="Z29">
            <v>77</v>
          </cell>
          <cell r="AA29">
            <v>77</v>
          </cell>
          <cell r="AB29">
            <v>77</v>
          </cell>
          <cell r="AC29">
            <v>77</v>
          </cell>
          <cell r="AD29">
            <v>77</v>
          </cell>
          <cell r="AE29">
            <v>78</v>
          </cell>
          <cell r="AF29">
            <v>78</v>
          </cell>
          <cell r="AG29">
            <v>78</v>
          </cell>
          <cell r="AH29">
            <v>78</v>
          </cell>
          <cell r="AI29">
            <v>78</v>
          </cell>
          <cell r="AJ29">
            <v>78</v>
          </cell>
          <cell r="AK29">
            <v>78</v>
          </cell>
          <cell r="AL29">
            <v>78</v>
          </cell>
          <cell r="AM29">
            <v>78</v>
          </cell>
          <cell r="AN29">
            <v>83</v>
          </cell>
          <cell r="AO29">
            <v>83</v>
          </cell>
          <cell r="AP29">
            <v>83</v>
          </cell>
          <cell r="AQ29">
            <v>83</v>
          </cell>
          <cell r="AR29">
            <v>83</v>
          </cell>
          <cell r="AS29">
            <v>83</v>
          </cell>
          <cell r="AT29">
            <v>83</v>
          </cell>
          <cell r="AU29">
            <v>83</v>
          </cell>
          <cell r="AV29">
            <v>83</v>
          </cell>
          <cell r="AW29">
            <v>83</v>
          </cell>
          <cell r="AX29">
            <v>83</v>
          </cell>
          <cell r="AY29">
            <v>83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P33">
            <v>5</v>
          </cell>
          <cell r="Q33">
            <v>5</v>
          </cell>
          <cell r="R33">
            <v>5</v>
          </cell>
          <cell r="S33">
            <v>6</v>
          </cell>
          <cell r="T33">
            <v>6</v>
          </cell>
          <cell r="U33">
            <v>6</v>
          </cell>
          <cell r="V33">
            <v>6</v>
          </cell>
          <cell r="W33">
            <v>6</v>
          </cell>
          <cell r="X33">
            <v>6</v>
          </cell>
          <cell r="Y33">
            <v>6</v>
          </cell>
          <cell r="Z33">
            <v>6</v>
          </cell>
          <cell r="AA33">
            <v>6</v>
          </cell>
          <cell r="AB33">
            <v>6</v>
          </cell>
          <cell r="AC33">
            <v>6</v>
          </cell>
          <cell r="AD33">
            <v>6</v>
          </cell>
          <cell r="AE33">
            <v>7</v>
          </cell>
          <cell r="AF33">
            <v>7</v>
          </cell>
          <cell r="AG33">
            <v>7</v>
          </cell>
          <cell r="AH33">
            <v>7</v>
          </cell>
          <cell r="AI33">
            <v>7</v>
          </cell>
          <cell r="AJ33">
            <v>7</v>
          </cell>
          <cell r="AK33">
            <v>7</v>
          </cell>
          <cell r="AL33">
            <v>7</v>
          </cell>
          <cell r="AM33">
            <v>7</v>
          </cell>
          <cell r="AN33">
            <v>8</v>
          </cell>
          <cell r="AO33">
            <v>8</v>
          </cell>
          <cell r="AP33">
            <v>8</v>
          </cell>
          <cell r="AQ33">
            <v>8</v>
          </cell>
          <cell r="AR33">
            <v>8</v>
          </cell>
          <cell r="AS33">
            <v>8</v>
          </cell>
          <cell r="AT33">
            <v>8</v>
          </cell>
          <cell r="AU33">
            <v>8</v>
          </cell>
          <cell r="AV33">
            <v>8</v>
          </cell>
          <cell r="AW33">
            <v>8</v>
          </cell>
          <cell r="AX33">
            <v>8</v>
          </cell>
          <cell r="AY33">
            <v>8</v>
          </cell>
        </row>
        <row r="34">
          <cell r="P34">
            <v>73</v>
          </cell>
          <cell r="Q34">
            <v>73</v>
          </cell>
          <cell r="R34">
            <v>73</v>
          </cell>
          <cell r="S34">
            <v>73</v>
          </cell>
          <cell r="T34">
            <v>73</v>
          </cell>
          <cell r="U34">
            <v>73</v>
          </cell>
          <cell r="V34">
            <v>73</v>
          </cell>
          <cell r="W34">
            <v>73</v>
          </cell>
          <cell r="X34">
            <v>73</v>
          </cell>
          <cell r="Y34">
            <v>73</v>
          </cell>
          <cell r="Z34">
            <v>73</v>
          </cell>
          <cell r="AA34">
            <v>73</v>
          </cell>
          <cell r="AB34">
            <v>75</v>
          </cell>
          <cell r="AC34">
            <v>75</v>
          </cell>
          <cell r="AD34">
            <v>75</v>
          </cell>
          <cell r="AE34">
            <v>75</v>
          </cell>
          <cell r="AF34">
            <v>75</v>
          </cell>
          <cell r="AG34">
            <v>75</v>
          </cell>
          <cell r="AH34">
            <v>75</v>
          </cell>
          <cell r="AI34">
            <v>75</v>
          </cell>
          <cell r="AJ34">
            <v>75</v>
          </cell>
          <cell r="AK34">
            <v>75</v>
          </cell>
          <cell r="AL34">
            <v>75</v>
          </cell>
          <cell r="AM34">
            <v>75</v>
          </cell>
          <cell r="AN34">
            <v>75</v>
          </cell>
          <cell r="AO34">
            <v>75</v>
          </cell>
          <cell r="AP34">
            <v>75</v>
          </cell>
          <cell r="AQ34">
            <v>76</v>
          </cell>
          <cell r="AR34">
            <v>77</v>
          </cell>
          <cell r="AS34">
            <v>77</v>
          </cell>
          <cell r="AT34">
            <v>77</v>
          </cell>
          <cell r="AU34">
            <v>77</v>
          </cell>
          <cell r="AV34">
            <v>77</v>
          </cell>
          <cell r="AW34">
            <v>77</v>
          </cell>
          <cell r="AX34">
            <v>77</v>
          </cell>
          <cell r="AY34">
            <v>77</v>
          </cell>
        </row>
        <row r="35">
          <cell r="P35">
            <v>78</v>
          </cell>
          <cell r="Q35">
            <v>78</v>
          </cell>
          <cell r="R35">
            <v>78</v>
          </cell>
          <cell r="S35">
            <v>79</v>
          </cell>
          <cell r="T35">
            <v>79</v>
          </cell>
          <cell r="U35">
            <v>79</v>
          </cell>
          <cell r="V35">
            <v>79</v>
          </cell>
          <cell r="W35">
            <v>79</v>
          </cell>
          <cell r="X35">
            <v>79</v>
          </cell>
          <cell r="Y35">
            <v>79</v>
          </cell>
          <cell r="Z35">
            <v>79</v>
          </cell>
          <cell r="AA35">
            <v>79</v>
          </cell>
          <cell r="AB35">
            <v>81</v>
          </cell>
          <cell r="AC35">
            <v>81</v>
          </cell>
          <cell r="AD35">
            <v>81</v>
          </cell>
          <cell r="AE35">
            <v>82</v>
          </cell>
          <cell r="AF35">
            <v>82</v>
          </cell>
          <cell r="AG35">
            <v>82</v>
          </cell>
          <cell r="AH35">
            <v>82</v>
          </cell>
          <cell r="AI35">
            <v>82</v>
          </cell>
          <cell r="AJ35">
            <v>82</v>
          </cell>
          <cell r="AK35">
            <v>82</v>
          </cell>
          <cell r="AL35">
            <v>82</v>
          </cell>
          <cell r="AM35">
            <v>82</v>
          </cell>
          <cell r="AN35">
            <v>83</v>
          </cell>
          <cell r="AO35">
            <v>83</v>
          </cell>
          <cell r="AP35">
            <v>83</v>
          </cell>
          <cell r="AQ35">
            <v>84</v>
          </cell>
          <cell r="AR35">
            <v>85</v>
          </cell>
          <cell r="AS35">
            <v>85</v>
          </cell>
          <cell r="AT35">
            <v>85</v>
          </cell>
          <cell r="AU35">
            <v>85</v>
          </cell>
          <cell r="AV35">
            <v>85</v>
          </cell>
          <cell r="AW35">
            <v>85</v>
          </cell>
          <cell r="AX35">
            <v>85</v>
          </cell>
          <cell r="AY35">
            <v>85</v>
          </cell>
        </row>
        <row r="38"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P39">
            <v>7</v>
          </cell>
          <cell r="Q39">
            <v>7</v>
          </cell>
          <cell r="R39">
            <v>7</v>
          </cell>
          <cell r="S39">
            <v>7</v>
          </cell>
          <cell r="T39">
            <v>7</v>
          </cell>
          <cell r="U39">
            <v>7</v>
          </cell>
          <cell r="V39">
            <v>7</v>
          </cell>
          <cell r="W39">
            <v>7</v>
          </cell>
          <cell r="X39">
            <v>7</v>
          </cell>
          <cell r="Y39">
            <v>7</v>
          </cell>
          <cell r="Z39">
            <v>7</v>
          </cell>
          <cell r="AA39">
            <v>7</v>
          </cell>
          <cell r="AB39">
            <v>7</v>
          </cell>
          <cell r="AC39">
            <v>7</v>
          </cell>
          <cell r="AD39">
            <v>7</v>
          </cell>
          <cell r="AE39">
            <v>7</v>
          </cell>
          <cell r="AF39">
            <v>7</v>
          </cell>
          <cell r="AG39">
            <v>7</v>
          </cell>
          <cell r="AH39">
            <v>7</v>
          </cell>
          <cell r="AI39">
            <v>7</v>
          </cell>
          <cell r="AJ39">
            <v>7</v>
          </cell>
          <cell r="AK39">
            <v>7</v>
          </cell>
          <cell r="AL39">
            <v>7</v>
          </cell>
          <cell r="AM39">
            <v>7</v>
          </cell>
          <cell r="AN39">
            <v>8</v>
          </cell>
          <cell r="AO39">
            <v>8</v>
          </cell>
          <cell r="AP39">
            <v>8</v>
          </cell>
          <cell r="AQ39">
            <v>8</v>
          </cell>
          <cell r="AR39">
            <v>8</v>
          </cell>
          <cell r="AS39">
            <v>8</v>
          </cell>
          <cell r="AT39">
            <v>8</v>
          </cell>
          <cell r="AU39">
            <v>8</v>
          </cell>
          <cell r="AV39">
            <v>8</v>
          </cell>
          <cell r="AW39">
            <v>8</v>
          </cell>
          <cell r="AX39">
            <v>8</v>
          </cell>
          <cell r="AY39">
            <v>8</v>
          </cell>
        </row>
        <row r="40">
          <cell r="P40">
            <v>66</v>
          </cell>
          <cell r="Q40">
            <v>66</v>
          </cell>
          <cell r="R40">
            <v>66</v>
          </cell>
          <cell r="S40">
            <v>66</v>
          </cell>
          <cell r="T40">
            <v>66</v>
          </cell>
          <cell r="U40">
            <v>66</v>
          </cell>
          <cell r="V40">
            <v>66</v>
          </cell>
          <cell r="W40">
            <v>66</v>
          </cell>
          <cell r="X40">
            <v>66</v>
          </cell>
          <cell r="Y40">
            <v>66</v>
          </cell>
          <cell r="Z40">
            <v>66</v>
          </cell>
          <cell r="AA40">
            <v>66</v>
          </cell>
          <cell r="AB40">
            <v>67</v>
          </cell>
          <cell r="AC40">
            <v>67</v>
          </cell>
          <cell r="AD40">
            <v>69</v>
          </cell>
          <cell r="AE40">
            <v>70</v>
          </cell>
          <cell r="AF40">
            <v>71</v>
          </cell>
          <cell r="AG40">
            <v>72</v>
          </cell>
          <cell r="AH40">
            <v>72</v>
          </cell>
          <cell r="AI40">
            <v>72</v>
          </cell>
          <cell r="AJ40">
            <v>72</v>
          </cell>
          <cell r="AK40">
            <v>72</v>
          </cell>
          <cell r="AL40">
            <v>72</v>
          </cell>
          <cell r="AM40">
            <v>72</v>
          </cell>
          <cell r="AN40">
            <v>72</v>
          </cell>
          <cell r="AO40">
            <v>72</v>
          </cell>
          <cell r="AP40">
            <v>72</v>
          </cell>
          <cell r="AQ40">
            <v>72</v>
          </cell>
          <cell r="AR40">
            <v>72</v>
          </cell>
          <cell r="AS40">
            <v>72</v>
          </cell>
          <cell r="AT40">
            <v>72</v>
          </cell>
          <cell r="AU40">
            <v>72</v>
          </cell>
          <cell r="AV40">
            <v>72</v>
          </cell>
          <cell r="AW40">
            <v>72</v>
          </cell>
          <cell r="AX40">
            <v>72</v>
          </cell>
          <cell r="AY40">
            <v>72</v>
          </cell>
        </row>
        <row r="41">
          <cell r="P41">
            <v>73</v>
          </cell>
          <cell r="Q41">
            <v>73</v>
          </cell>
          <cell r="R41">
            <v>73</v>
          </cell>
          <cell r="S41">
            <v>73</v>
          </cell>
          <cell r="T41">
            <v>73</v>
          </cell>
          <cell r="U41">
            <v>73</v>
          </cell>
          <cell r="V41">
            <v>73</v>
          </cell>
          <cell r="W41">
            <v>73</v>
          </cell>
          <cell r="X41">
            <v>73</v>
          </cell>
          <cell r="Y41">
            <v>73</v>
          </cell>
          <cell r="Z41">
            <v>73</v>
          </cell>
          <cell r="AA41">
            <v>73</v>
          </cell>
          <cell r="AB41">
            <v>74</v>
          </cell>
          <cell r="AC41">
            <v>74</v>
          </cell>
          <cell r="AD41">
            <v>76</v>
          </cell>
          <cell r="AE41">
            <v>77</v>
          </cell>
          <cell r="AF41">
            <v>78</v>
          </cell>
          <cell r="AG41">
            <v>79</v>
          </cell>
          <cell r="AH41">
            <v>79</v>
          </cell>
          <cell r="AI41">
            <v>79</v>
          </cell>
          <cell r="AJ41">
            <v>79</v>
          </cell>
          <cell r="AK41">
            <v>79</v>
          </cell>
          <cell r="AL41">
            <v>79</v>
          </cell>
          <cell r="AM41">
            <v>79</v>
          </cell>
          <cell r="AN41">
            <v>80</v>
          </cell>
          <cell r="AO41">
            <v>80</v>
          </cell>
          <cell r="AP41">
            <v>80</v>
          </cell>
          <cell r="AQ41">
            <v>80</v>
          </cell>
          <cell r="AR41">
            <v>80</v>
          </cell>
          <cell r="AS41">
            <v>80</v>
          </cell>
          <cell r="AT41">
            <v>80</v>
          </cell>
          <cell r="AU41">
            <v>80</v>
          </cell>
          <cell r="AV41">
            <v>80</v>
          </cell>
          <cell r="AW41">
            <v>80</v>
          </cell>
          <cell r="AX41">
            <v>80</v>
          </cell>
          <cell r="AY41">
            <v>80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P45">
            <v>12</v>
          </cell>
          <cell r="Q45">
            <v>12</v>
          </cell>
          <cell r="R45">
            <v>12</v>
          </cell>
          <cell r="S45">
            <v>12</v>
          </cell>
          <cell r="T45">
            <v>12</v>
          </cell>
          <cell r="U45">
            <v>12</v>
          </cell>
          <cell r="V45">
            <v>12</v>
          </cell>
          <cell r="W45">
            <v>12</v>
          </cell>
          <cell r="X45">
            <v>12</v>
          </cell>
          <cell r="Y45">
            <v>12</v>
          </cell>
          <cell r="Z45">
            <v>12</v>
          </cell>
          <cell r="AA45">
            <v>12</v>
          </cell>
          <cell r="AB45">
            <v>12</v>
          </cell>
          <cell r="AC45">
            <v>12</v>
          </cell>
          <cell r="AD45">
            <v>12</v>
          </cell>
          <cell r="AE45">
            <v>12</v>
          </cell>
          <cell r="AF45">
            <v>12</v>
          </cell>
          <cell r="AG45">
            <v>12</v>
          </cell>
          <cell r="AH45">
            <v>12</v>
          </cell>
          <cell r="AI45">
            <v>12</v>
          </cell>
          <cell r="AJ45">
            <v>12</v>
          </cell>
          <cell r="AK45">
            <v>12</v>
          </cell>
          <cell r="AL45">
            <v>12</v>
          </cell>
          <cell r="AM45">
            <v>12</v>
          </cell>
          <cell r="AN45">
            <v>10</v>
          </cell>
          <cell r="AO45">
            <v>10</v>
          </cell>
          <cell r="AP45">
            <v>10</v>
          </cell>
          <cell r="AQ45">
            <v>10</v>
          </cell>
          <cell r="AR45">
            <v>11</v>
          </cell>
          <cell r="AS45">
            <v>11</v>
          </cell>
          <cell r="AT45">
            <v>12</v>
          </cell>
          <cell r="AU45">
            <v>12</v>
          </cell>
          <cell r="AV45">
            <v>12</v>
          </cell>
          <cell r="AW45">
            <v>12</v>
          </cell>
          <cell r="AX45">
            <v>12</v>
          </cell>
          <cell r="AY45">
            <v>12</v>
          </cell>
        </row>
        <row r="46">
          <cell r="AN46">
            <v>5</v>
          </cell>
          <cell r="AO46">
            <v>5</v>
          </cell>
          <cell r="AP46">
            <v>5</v>
          </cell>
          <cell r="AQ46">
            <v>5</v>
          </cell>
          <cell r="AR46">
            <v>5</v>
          </cell>
          <cell r="AS46">
            <v>5</v>
          </cell>
          <cell r="AT46">
            <v>5</v>
          </cell>
          <cell r="AU46">
            <v>5</v>
          </cell>
          <cell r="AV46">
            <v>5</v>
          </cell>
          <cell r="AW46">
            <v>5</v>
          </cell>
          <cell r="AX46">
            <v>5</v>
          </cell>
          <cell r="AY46">
            <v>5</v>
          </cell>
        </row>
        <row r="47">
          <cell r="P47">
            <v>41</v>
          </cell>
          <cell r="Q47">
            <v>41</v>
          </cell>
          <cell r="R47">
            <v>41</v>
          </cell>
          <cell r="S47">
            <v>41</v>
          </cell>
          <cell r="T47">
            <v>41</v>
          </cell>
          <cell r="U47">
            <v>41</v>
          </cell>
          <cell r="V47">
            <v>41</v>
          </cell>
          <cell r="W47">
            <v>41</v>
          </cell>
          <cell r="X47">
            <v>41</v>
          </cell>
          <cell r="Y47">
            <v>41</v>
          </cell>
          <cell r="Z47">
            <v>41</v>
          </cell>
          <cell r="AA47">
            <v>41</v>
          </cell>
          <cell r="AB47">
            <v>41</v>
          </cell>
          <cell r="AC47">
            <v>41</v>
          </cell>
          <cell r="AD47">
            <v>41</v>
          </cell>
          <cell r="AE47">
            <v>41</v>
          </cell>
          <cell r="AF47">
            <v>41</v>
          </cell>
          <cell r="AG47">
            <v>41</v>
          </cell>
          <cell r="AH47">
            <v>41</v>
          </cell>
          <cell r="AI47">
            <v>41</v>
          </cell>
          <cell r="AJ47">
            <v>41</v>
          </cell>
          <cell r="AK47">
            <v>41</v>
          </cell>
          <cell r="AL47">
            <v>41</v>
          </cell>
          <cell r="AM47">
            <v>41</v>
          </cell>
          <cell r="AN47">
            <v>41</v>
          </cell>
          <cell r="AO47">
            <v>41</v>
          </cell>
          <cell r="AP47">
            <v>41</v>
          </cell>
          <cell r="AQ47">
            <v>44</v>
          </cell>
          <cell r="AR47">
            <v>44</v>
          </cell>
          <cell r="AS47">
            <v>44</v>
          </cell>
          <cell r="AT47">
            <v>46</v>
          </cell>
          <cell r="AU47">
            <v>46</v>
          </cell>
          <cell r="AV47">
            <v>46</v>
          </cell>
          <cell r="AW47">
            <v>46</v>
          </cell>
          <cell r="AX47">
            <v>46</v>
          </cell>
          <cell r="AY47">
            <v>46</v>
          </cell>
        </row>
        <row r="48">
          <cell r="P48">
            <v>11</v>
          </cell>
          <cell r="Q48">
            <v>11</v>
          </cell>
          <cell r="R48">
            <v>11</v>
          </cell>
          <cell r="S48">
            <v>11</v>
          </cell>
          <cell r="T48">
            <v>11</v>
          </cell>
          <cell r="U48">
            <v>11</v>
          </cell>
          <cell r="V48">
            <v>11</v>
          </cell>
          <cell r="W48">
            <v>11</v>
          </cell>
          <cell r="X48">
            <v>11</v>
          </cell>
          <cell r="Y48">
            <v>11</v>
          </cell>
          <cell r="Z48">
            <v>11</v>
          </cell>
          <cell r="AA48">
            <v>11</v>
          </cell>
          <cell r="AB48">
            <v>12</v>
          </cell>
          <cell r="AC48">
            <v>12</v>
          </cell>
          <cell r="AD48">
            <v>12</v>
          </cell>
          <cell r="AE48">
            <v>12</v>
          </cell>
          <cell r="AF48">
            <v>12</v>
          </cell>
          <cell r="AG48">
            <v>12</v>
          </cell>
          <cell r="AH48">
            <v>12</v>
          </cell>
          <cell r="AI48">
            <v>12</v>
          </cell>
          <cell r="AJ48">
            <v>12</v>
          </cell>
          <cell r="AK48">
            <v>12</v>
          </cell>
          <cell r="AL48">
            <v>12</v>
          </cell>
          <cell r="AM48">
            <v>12</v>
          </cell>
          <cell r="AN48">
            <v>12</v>
          </cell>
          <cell r="AO48">
            <v>12</v>
          </cell>
          <cell r="AP48">
            <v>13</v>
          </cell>
          <cell r="AQ48">
            <v>14</v>
          </cell>
          <cell r="AR48">
            <v>14</v>
          </cell>
          <cell r="AS48">
            <v>14</v>
          </cell>
          <cell r="AT48">
            <v>14</v>
          </cell>
          <cell r="AU48">
            <v>14</v>
          </cell>
          <cell r="AV48">
            <v>14</v>
          </cell>
          <cell r="AW48">
            <v>14</v>
          </cell>
          <cell r="AX48">
            <v>14</v>
          </cell>
          <cell r="AY48">
            <v>14</v>
          </cell>
        </row>
        <row r="49">
          <cell r="P49">
            <v>64</v>
          </cell>
          <cell r="Q49">
            <v>64</v>
          </cell>
          <cell r="R49">
            <v>64</v>
          </cell>
          <cell r="S49">
            <v>64</v>
          </cell>
          <cell r="T49">
            <v>64</v>
          </cell>
          <cell r="U49">
            <v>64</v>
          </cell>
          <cell r="V49">
            <v>64</v>
          </cell>
          <cell r="W49">
            <v>64</v>
          </cell>
          <cell r="X49">
            <v>64</v>
          </cell>
          <cell r="Y49">
            <v>64</v>
          </cell>
          <cell r="Z49">
            <v>64</v>
          </cell>
          <cell r="AA49">
            <v>64</v>
          </cell>
          <cell r="AB49">
            <v>65</v>
          </cell>
          <cell r="AC49">
            <v>65</v>
          </cell>
          <cell r="AD49">
            <v>65</v>
          </cell>
          <cell r="AE49">
            <v>65</v>
          </cell>
          <cell r="AF49">
            <v>65</v>
          </cell>
          <cell r="AG49">
            <v>65</v>
          </cell>
          <cell r="AH49">
            <v>65</v>
          </cell>
          <cell r="AI49">
            <v>65</v>
          </cell>
          <cell r="AJ49">
            <v>65</v>
          </cell>
          <cell r="AK49">
            <v>65</v>
          </cell>
          <cell r="AL49">
            <v>65</v>
          </cell>
          <cell r="AM49">
            <v>65</v>
          </cell>
          <cell r="AN49">
            <v>68</v>
          </cell>
          <cell r="AO49">
            <v>68</v>
          </cell>
          <cell r="AP49">
            <v>69</v>
          </cell>
          <cell r="AQ49">
            <v>73</v>
          </cell>
          <cell r="AR49">
            <v>74</v>
          </cell>
          <cell r="AS49">
            <v>74</v>
          </cell>
          <cell r="AT49">
            <v>77</v>
          </cell>
          <cell r="AU49">
            <v>77</v>
          </cell>
          <cell r="AV49">
            <v>77</v>
          </cell>
          <cell r="AW49">
            <v>77</v>
          </cell>
          <cell r="AX49">
            <v>77</v>
          </cell>
          <cell r="AY49">
            <v>77</v>
          </cell>
        </row>
        <row r="52"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</row>
        <row r="53">
          <cell r="P53">
            <v>6</v>
          </cell>
          <cell r="Q53">
            <v>6</v>
          </cell>
          <cell r="R53">
            <v>6</v>
          </cell>
          <cell r="S53">
            <v>6</v>
          </cell>
          <cell r="T53">
            <v>6</v>
          </cell>
          <cell r="U53">
            <v>6</v>
          </cell>
          <cell r="V53">
            <v>6</v>
          </cell>
          <cell r="W53">
            <v>6</v>
          </cell>
          <cell r="X53">
            <v>6</v>
          </cell>
          <cell r="Y53">
            <v>6</v>
          </cell>
          <cell r="Z53">
            <v>6</v>
          </cell>
          <cell r="AA53">
            <v>6</v>
          </cell>
          <cell r="AB53">
            <v>6</v>
          </cell>
          <cell r="AC53">
            <v>6</v>
          </cell>
          <cell r="AD53">
            <v>6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6</v>
          </cell>
          <cell r="AK53">
            <v>6</v>
          </cell>
          <cell r="AL53">
            <v>6</v>
          </cell>
          <cell r="AM53">
            <v>6</v>
          </cell>
          <cell r="AN53">
            <v>6</v>
          </cell>
          <cell r="AO53">
            <v>6</v>
          </cell>
          <cell r="AP53">
            <v>6</v>
          </cell>
          <cell r="AQ53">
            <v>6</v>
          </cell>
          <cell r="AR53">
            <v>6</v>
          </cell>
          <cell r="AS53">
            <v>6</v>
          </cell>
          <cell r="AT53">
            <v>6</v>
          </cell>
          <cell r="AU53">
            <v>6</v>
          </cell>
          <cell r="AV53">
            <v>6</v>
          </cell>
          <cell r="AW53">
            <v>6</v>
          </cell>
          <cell r="AX53">
            <v>6</v>
          </cell>
          <cell r="AY53">
            <v>6</v>
          </cell>
        </row>
        <row r="54">
          <cell r="P54">
            <v>36</v>
          </cell>
          <cell r="Q54">
            <v>36</v>
          </cell>
          <cell r="R54">
            <v>36</v>
          </cell>
          <cell r="S54">
            <v>36</v>
          </cell>
          <cell r="T54">
            <v>36</v>
          </cell>
          <cell r="U54">
            <v>36</v>
          </cell>
          <cell r="V54">
            <v>36</v>
          </cell>
          <cell r="W54">
            <v>36</v>
          </cell>
          <cell r="X54">
            <v>36</v>
          </cell>
          <cell r="Y54">
            <v>36</v>
          </cell>
          <cell r="Z54">
            <v>36</v>
          </cell>
          <cell r="AA54">
            <v>36</v>
          </cell>
          <cell r="AB54">
            <v>38</v>
          </cell>
          <cell r="AC54">
            <v>38</v>
          </cell>
          <cell r="AD54">
            <v>38</v>
          </cell>
          <cell r="AE54">
            <v>38</v>
          </cell>
          <cell r="AF54">
            <v>38</v>
          </cell>
          <cell r="AG54">
            <v>38</v>
          </cell>
          <cell r="AH54">
            <v>40</v>
          </cell>
          <cell r="AI54">
            <v>40</v>
          </cell>
          <cell r="AJ54">
            <v>40</v>
          </cell>
          <cell r="AK54">
            <v>40</v>
          </cell>
          <cell r="AL54">
            <v>40</v>
          </cell>
          <cell r="AM54">
            <v>40</v>
          </cell>
          <cell r="AN54">
            <v>40</v>
          </cell>
          <cell r="AO54">
            <v>40</v>
          </cell>
          <cell r="AP54">
            <v>40</v>
          </cell>
          <cell r="AQ54">
            <v>42</v>
          </cell>
          <cell r="AR54">
            <v>42</v>
          </cell>
          <cell r="AS54">
            <v>42</v>
          </cell>
          <cell r="AT54">
            <v>42</v>
          </cell>
          <cell r="AU54">
            <v>42</v>
          </cell>
          <cell r="AV54">
            <v>42</v>
          </cell>
          <cell r="AW54">
            <v>42</v>
          </cell>
          <cell r="AX54">
            <v>42</v>
          </cell>
          <cell r="AY54">
            <v>42</v>
          </cell>
        </row>
        <row r="55">
          <cell r="P55">
            <v>42</v>
          </cell>
          <cell r="Q55">
            <v>42</v>
          </cell>
          <cell r="R55">
            <v>42</v>
          </cell>
          <cell r="S55">
            <v>42</v>
          </cell>
          <cell r="T55">
            <v>42</v>
          </cell>
          <cell r="U55">
            <v>42</v>
          </cell>
          <cell r="V55">
            <v>42</v>
          </cell>
          <cell r="W55">
            <v>42</v>
          </cell>
          <cell r="X55">
            <v>42</v>
          </cell>
          <cell r="Y55">
            <v>42</v>
          </cell>
          <cell r="Z55">
            <v>42</v>
          </cell>
          <cell r="AA55">
            <v>42</v>
          </cell>
          <cell r="AB55">
            <v>44</v>
          </cell>
          <cell r="AC55">
            <v>44</v>
          </cell>
          <cell r="AD55">
            <v>44</v>
          </cell>
          <cell r="AE55">
            <v>44</v>
          </cell>
          <cell r="AF55">
            <v>44</v>
          </cell>
          <cell r="AG55">
            <v>44</v>
          </cell>
          <cell r="AH55">
            <v>46</v>
          </cell>
          <cell r="AI55">
            <v>46</v>
          </cell>
          <cell r="AJ55">
            <v>46</v>
          </cell>
          <cell r="AK55">
            <v>46</v>
          </cell>
          <cell r="AL55">
            <v>46</v>
          </cell>
          <cell r="AM55">
            <v>46</v>
          </cell>
          <cell r="AN55">
            <v>46</v>
          </cell>
          <cell r="AO55">
            <v>46</v>
          </cell>
          <cell r="AP55">
            <v>46</v>
          </cell>
          <cell r="AQ55">
            <v>48</v>
          </cell>
          <cell r="AR55">
            <v>48</v>
          </cell>
          <cell r="AS55">
            <v>48</v>
          </cell>
          <cell r="AT55">
            <v>48</v>
          </cell>
          <cell r="AU55">
            <v>48</v>
          </cell>
          <cell r="AV55">
            <v>48</v>
          </cell>
          <cell r="AW55">
            <v>48</v>
          </cell>
          <cell r="AX55">
            <v>48</v>
          </cell>
          <cell r="AY55">
            <v>48</v>
          </cell>
        </row>
        <row r="59">
          <cell r="P59">
            <v>7</v>
          </cell>
          <cell r="Q59">
            <v>7</v>
          </cell>
          <cell r="R59">
            <v>7</v>
          </cell>
          <cell r="S59">
            <v>7</v>
          </cell>
          <cell r="T59">
            <v>7</v>
          </cell>
          <cell r="U59">
            <v>7</v>
          </cell>
          <cell r="V59">
            <v>7</v>
          </cell>
          <cell r="W59">
            <v>7</v>
          </cell>
          <cell r="X59">
            <v>7</v>
          </cell>
          <cell r="Y59">
            <v>7</v>
          </cell>
          <cell r="Z59">
            <v>7</v>
          </cell>
          <cell r="AA59">
            <v>7</v>
          </cell>
          <cell r="AB59">
            <v>7</v>
          </cell>
          <cell r="AC59">
            <v>7</v>
          </cell>
          <cell r="AD59">
            <v>7</v>
          </cell>
          <cell r="AE59">
            <v>7</v>
          </cell>
          <cell r="AF59">
            <v>7</v>
          </cell>
          <cell r="AG59">
            <v>7</v>
          </cell>
          <cell r="AH59">
            <v>7</v>
          </cell>
          <cell r="AI59">
            <v>7</v>
          </cell>
          <cell r="AJ59">
            <v>7</v>
          </cell>
          <cell r="AK59">
            <v>7</v>
          </cell>
          <cell r="AL59">
            <v>7</v>
          </cell>
          <cell r="AM59">
            <v>7</v>
          </cell>
          <cell r="AN59">
            <v>7</v>
          </cell>
          <cell r="AO59">
            <v>7</v>
          </cell>
          <cell r="AP59">
            <v>7</v>
          </cell>
          <cell r="AQ59">
            <v>9</v>
          </cell>
          <cell r="AR59">
            <v>9</v>
          </cell>
          <cell r="AS59">
            <v>10</v>
          </cell>
          <cell r="AT59">
            <v>10</v>
          </cell>
          <cell r="AU59">
            <v>10</v>
          </cell>
          <cell r="AV59">
            <v>10</v>
          </cell>
          <cell r="AW59">
            <v>10</v>
          </cell>
          <cell r="AX59">
            <v>10</v>
          </cell>
          <cell r="AY59">
            <v>10</v>
          </cell>
        </row>
        <row r="60">
          <cell r="P60">
            <v>8</v>
          </cell>
          <cell r="Q60">
            <v>8</v>
          </cell>
          <cell r="R60">
            <v>8</v>
          </cell>
          <cell r="S60">
            <v>8</v>
          </cell>
          <cell r="T60">
            <v>8</v>
          </cell>
          <cell r="U60">
            <v>8</v>
          </cell>
          <cell r="V60">
            <v>8</v>
          </cell>
          <cell r="W60">
            <v>8</v>
          </cell>
          <cell r="X60">
            <v>8</v>
          </cell>
          <cell r="Y60">
            <v>8</v>
          </cell>
          <cell r="Z60">
            <v>8</v>
          </cell>
          <cell r="AA60">
            <v>8</v>
          </cell>
          <cell r="AB60">
            <v>8</v>
          </cell>
          <cell r="AC60">
            <v>8</v>
          </cell>
          <cell r="AD60">
            <v>8</v>
          </cell>
          <cell r="AE60">
            <v>8</v>
          </cell>
          <cell r="AF60">
            <v>8</v>
          </cell>
          <cell r="AG60">
            <v>8</v>
          </cell>
          <cell r="AH60">
            <v>8</v>
          </cell>
          <cell r="AI60">
            <v>8</v>
          </cell>
          <cell r="AJ60">
            <v>8</v>
          </cell>
          <cell r="AK60">
            <v>8</v>
          </cell>
          <cell r="AL60">
            <v>8</v>
          </cell>
          <cell r="AM60">
            <v>8</v>
          </cell>
          <cell r="AN60">
            <v>8</v>
          </cell>
          <cell r="AO60">
            <v>8</v>
          </cell>
          <cell r="AP60">
            <v>8</v>
          </cell>
          <cell r="AQ60">
            <v>8</v>
          </cell>
          <cell r="AR60">
            <v>8</v>
          </cell>
          <cell r="AS60">
            <v>8</v>
          </cell>
          <cell r="AT60">
            <v>8</v>
          </cell>
          <cell r="AU60">
            <v>8</v>
          </cell>
          <cell r="AV60">
            <v>8</v>
          </cell>
          <cell r="AW60">
            <v>8</v>
          </cell>
          <cell r="AX60">
            <v>8</v>
          </cell>
          <cell r="AY60">
            <v>8</v>
          </cell>
        </row>
        <row r="61">
          <cell r="P61">
            <v>25</v>
          </cell>
          <cell r="Q61">
            <v>25</v>
          </cell>
          <cell r="R61">
            <v>25</v>
          </cell>
          <cell r="S61">
            <v>25</v>
          </cell>
          <cell r="T61">
            <v>25</v>
          </cell>
          <cell r="U61">
            <v>25</v>
          </cell>
          <cell r="V61">
            <v>25</v>
          </cell>
          <cell r="W61">
            <v>25</v>
          </cell>
          <cell r="X61">
            <v>25</v>
          </cell>
          <cell r="Y61">
            <v>25</v>
          </cell>
          <cell r="Z61">
            <v>25</v>
          </cell>
          <cell r="AA61">
            <v>25</v>
          </cell>
          <cell r="AB61">
            <v>26</v>
          </cell>
          <cell r="AC61">
            <v>26</v>
          </cell>
          <cell r="AD61">
            <v>26</v>
          </cell>
          <cell r="AE61">
            <v>26</v>
          </cell>
          <cell r="AF61">
            <v>26</v>
          </cell>
          <cell r="AG61">
            <v>26</v>
          </cell>
          <cell r="AH61">
            <v>26</v>
          </cell>
          <cell r="AI61">
            <v>26</v>
          </cell>
          <cell r="AJ61">
            <v>26</v>
          </cell>
          <cell r="AK61">
            <v>26</v>
          </cell>
          <cell r="AL61">
            <v>26</v>
          </cell>
          <cell r="AM61">
            <v>26</v>
          </cell>
          <cell r="AN61">
            <v>27</v>
          </cell>
          <cell r="AO61">
            <v>27</v>
          </cell>
          <cell r="AP61">
            <v>28</v>
          </cell>
          <cell r="AQ61">
            <v>28</v>
          </cell>
          <cell r="AR61">
            <v>28</v>
          </cell>
          <cell r="AS61">
            <v>27</v>
          </cell>
          <cell r="AT61">
            <v>27</v>
          </cell>
          <cell r="AU61">
            <v>27</v>
          </cell>
          <cell r="AV61">
            <v>27</v>
          </cell>
          <cell r="AW61">
            <v>27</v>
          </cell>
          <cell r="AX61">
            <v>27</v>
          </cell>
          <cell r="AY61">
            <v>27</v>
          </cell>
        </row>
        <row r="62">
          <cell r="P62">
            <v>40</v>
          </cell>
          <cell r="Q62">
            <v>40</v>
          </cell>
          <cell r="R62">
            <v>40</v>
          </cell>
          <cell r="S62">
            <v>40</v>
          </cell>
          <cell r="T62">
            <v>40</v>
          </cell>
          <cell r="U62">
            <v>40</v>
          </cell>
          <cell r="V62">
            <v>40</v>
          </cell>
          <cell r="W62">
            <v>40</v>
          </cell>
          <cell r="X62">
            <v>40</v>
          </cell>
          <cell r="Y62">
            <v>40</v>
          </cell>
          <cell r="Z62">
            <v>40</v>
          </cell>
          <cell r="AA62">
            <v>40</v>
          </cell>
          <cell r="AB62">
            <v>41</v>
          </cell>
          <cell r="AC62">
            <v>41</v>
          </cell>
          <cell r="AD62">
            <v>41</v>
          </cell>
          <cell r="AE62">
            <v>41</v>
          </cell>
          <cell r="AF62">
            <v>41</v>
          </cell>
          <cell r="AG62">
            <v>41</v>
          </cell>
          <cell r="AH62">
            <v>41</v>
          </cell>
          <cell r="AI62">
            <v>41</v>
          </cell>
          <cell r="AJ62">
            <v>41</v>
          </cell>
          <cell r="AK62">
            <v>41</v>
          </cell>
          <cell r="AL62">
            <v>41</v>
          </cell>
          <cell r="AM62">
            <v>41</v>
          </cell>
          <cell r="AN62">
            <v>42</v>
          </cell>
          <cell r="AO62">
            <v>42</v>
          </cell>
          <cell r="AP62">
            <v>43</v>
          </cell>
          <cell r="AQ62">
            <v>45</v>
          </cell>
          <cell r="AR62">
            <v>45</v>
          </cell>
          <cell r="AS62">
            <v>45</v>
          </cell>
          <cell r="AT62">
            <v>45</v>
          </cell>
          <cell r="AU62">
            <v>45</v>
          </cell>
          <cell r="AV62">
            <v>45</v>
          </cell>
          <cell r="AW62">
            <v>45</v>
          </cell>
          <cell r="AX62">
            <v>45</v>
          </cell>
          <cell r="AY62">
            <v>45</v>
          </cell>
        </row>
        <row r="65">
          <cell r="AB65">
            <v>4</v>
          </cell>
          <cell r="AC65">
            <v>4</v>
          </cell>
          <cell r="AD65">
            <v>4</v>
          </cell>
          <cell r="AE65">
            <v>4</v>
          </cell>
          <cell r="AF65">
            <v>4</v>
          </cell>
          <cell r="AG65">
            <v>4</v>
          </cell>
          <cell r="AH65">
            <v>4</v>
          </cell>
          <cell r="AI65">
            <v>4</v>
          </cell>
          <cell r="AJ65">
            <v>4</v>
          </cell>
          <cell r="AK65">
            <v>4</v>
          </cell>
          <cell r="AL65">
            <v>4</v>
          </cell>
          <cell r="AM65">
            <v>4</v>
          </cell>
          <cell r="AN65">
            <v>4</v>
          </cell>
          <cell r="AO65">
            <v>4</v>
          </cell>
          <cell r="AP65">
            <v>4</v>
          </cell>
          <cell r="AQ65">
            <v>4</v>
          </cell>
          <cell r="AR65">
            <v>4</v>
          </cell>
          <cell r="AS65">
            <v>4</v>
          </cell>
          <cell r="AT65">
            <v>4</v>
          </cell>
          <cell r="AU65">
            <v>4</v>
          </cell>
          <cell r="AV65">
            <v>4</v>
          </cell>
          <cell r="AW65">
            <v>4</v>
          </cell>
          <cell r="AX65">
            <v>4</v>
          </cell>
          <cell r="AY65">
            <v>4</v>
          </cell>
        </row>
        <row r="66">
          <cell r="AB66">
            <v>30</v>
          </cell>
          <cell r="AC66">
            <v>30</v>
          </cell>
          <cell r="AD66">
            <v>30</v>
          </cell>
          <cell r="AE66">
            <v>30</v>
          </cell>
          <cell r="AF66">
            <v>30</v>
          </cell>
          <cell r="AG66">
            <v>30</v>
          </cell>
          <cell r="AH66">
            <v>30</v>
          </cell>
          <cell r="AI66">
            <v>30</v>
          </cell>
          <cell r="AJ66">
            <v>30</v>
          </cell>
          <cell r="AK66">
            <v>30</v>
          </cell>
          <cell r="AL66">
            <v>30</v>
          </cell>
          <cell r="AM66">
            <v>30</v>
          </cell>
          <cell r="AN66">
            <v>32</v>
          </cell>
          <cell r="AO66">
            <v>32</v>
          </cell>
          <cell r="AP66">
            <v>32</v>
          </cell>
          <cell r="AQ66">
            <v>32</v>
          </cell>
          <cell r="AR66">
            <v>32</v>
          </cell>
          <cell r="AS66">
            <v>32</v>
          </cell>
          <cell r="AT66">
            <v>33</v>
          </cell>
          <cell r="AU66">
            <v>33</v>
          </cell>
          <cell r="AV66">
            <v>33</v>
          </cell>
          <cell r="AW66">
            <v>33</v>
          </cell>
          <cell r="AX66">
            <v>33</v>
          </cell>
          <cell r="AY66">
            <v>33</v>
          </cell>
        </row>
        <row r="75"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>
            <v>1</v>
          </cell>
          <cell r="AI75">
            <v>1</v>
          </cell>
          <cell r="AJ75">
            <v>1</v>
          </cell>
          <cell r="AK75">
            <v>1</v>
          </cell>
          <cell r="AL75">
            <v>1</v>
          </cell>
          <cell r="AM75">
            <v>1</v>
          </cell>
          <cell r="AN75">
            <v>1</v>
          </cell>
          <cell r="AO75">
            <v>1</v>
          </cell>
          <cell r="AP75">
            <v>1</v>
          </cell>
          <cell r="AQ75">
            <v>1</v>
          </cell>
          <cell r="AR75">
            <v>1</v>
          </cell>
          <cell r="AS75">
            <v>1</v>
          </cell>
          <cell r="AT75">
            <v>1</v>
          </cell>
          <cell r="AU75">
            <v>1</v>
          </cell>
          <cell r="AV75">
            <v>1</v>
          </cell>
          <cell r="AW75">
            <v>1</v>
          </cell>
          <cell r="AX75">
            <v>1</v>
          </cell>
          <cell r="AY75">
            <v>1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  <cell r="AF79">
            <v>1</v>
          </cell>
          <cell r="AG79">
            <v>1</v>
          </cell>
          <cell r="AH79">
            <v>1</v>
          </cell>
          <cell r="AI79">
            <v>1</v>
          </cell>
          <cell r="AJ79">
            <v>1</v>
          </cell>
          <cell r="AK79">
            <v>1</v>
          </cell>
          <cell r="AL79">
            <v>1</v>
          </cell>
          <cell r="AM79">
            <v>1</v>
          </cell>
          <cell r="AN79">
            <v>1</v>
          </cell>
          <cell r="AO79">
            <v>1</v>
          </cell>
          <cell r="AP79">
            <v>1</v>
          </cell>
          <cell r="AQ79">
            <v>1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1</v>
          </cell>
          <cell r="AW79">
            <v>1</v>
          </cell>
          <cell r="AX79">
            <v>1</v>
          </cell>
          <cell r="AY79">
            <v>1</v>
          </cell>
        </row>
        <row r="80"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3</v>
          </cell>
          <cell r="AC80">
            <v>3</v>
          </cell>
          <cell r="AD80">
            <v>3</v>
          </cell>
          <cell r="AE80">
            <v>3</v>
          </cell>
          <cell r="AF80">
            <v>3</v>
          </cell>
          <cell r="AG80">
            <v>3</v>
          </cell>
          <cell r="AH80">
            <v>3</v>
          </cell>
          <cell r="AI80">
            <v>3</v>
          </cell>
          <cell r="AJ80">
            <v>3</v>
          </cell>
          <cell r="AK80">
            <v>3</v>
          </cell>
          <cell r="AL80">
            <v>3</v>
          </cell>
          <cell r="AM80">
            <v>3</v>
          </cell>
          <cell r="AN80">
            <v>3</v>
          </cell>
          <cell r="AO80">
            <v>3</v>
          </cell>
          <cell r="AP80">
            <v>3</v>
          </cell>
          <cell r="AQ80">
            <v>3</v>
          </cell>
          <cell r="AR80">
            <v>3</v>
          </cell>
          <cell r="AS80">
            <v>3</v>
          </cell>
          <cell r="AT80">
            <v>3</v>
          </cell>
          <cell r="AU80">
            <v>3</v>
          </cell>
          <cell r="AV80">
            <v>3</v>
          </cell>
          <cell r="AW80">
            <v>3</v>
          </cell>
          <cell r="AX80">
            <v>3</v>
          </cell>
          <cell r="AY80">
            <v>3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P84">
            <v>3</v>
          </cell>
          <cell r="Q84">
            <v>3</v>
          </cell>
          <cell r="R84">
            <v>3</v>
          </cell>
          <cell r="S84">
            <v>3</v>
          </cell>
          <cell r="T84">
            <v>3</v>
          </cell>
          <cell r="U84">
            <v>3</v>
          </cell>
          <cell r="V84">
            <v>3</v>
          </cell>
          <cell r="W84">
            <v>3</v>
          </cell>
          <cell r="X84">
            <v>3</v>
          </cell>
          <cell r="Y84">
            <v>3</v>
          </cell>
          <cell r="Z84">
            <v>3</v>
          </cell>
          <cell r="AA84">
            <v>3</v>
          </cell>
          <cell r="AB84">
            <v>5</v>
          </cell>
          <cell r="AC84">
            <v>5</v>
          </cell>
          <cell r="AD84">
            <v>5</v>
          </cell>
          <cell r="AE84">
            <v>5</v>
          </cell>
          <cell r="AF84">
            <v>5</v>
          </cell>
          <cell r="AG84">
            <v>5</v>
          </cell>
          <cell r="AH84">
            <v>5</v>
          </cell>
          <cell r="AI84">
            <v>5</v>
          </cell>
          <cell r="AJ84">
            <v>5</v>
          </cell>
          <cell r="AK84">
            <v>5</v>
          </cell>
          <cell r="AL84">
            <v>5</v>
          </cell>
          <cell r="AM84">
            <v>5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5</v>
          </cell>
          <cell r="AS84">
            <v>5</v>
          </cell>
          <cell r="AT84">
            <v>5</v>
          </cell>
          <cell r="AU84">
            <v>5</v>
          </cell>
          <cell r="AV84">
            <v>5</v>
          </cell>
          <cell r="AW84">
            <v>5</v>
          </cell>
          <cell r="AX84">
            <v>5</v>
          </cell>
          <cell r="AY84">
            <v>5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</row>
        <row r="96"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</row>
        <row r="97"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</row>
        <row r="100"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</row>
        <row r="101"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</row>
        <row r="102">
          <cell r="P102">
            <v>4</v>
          </cell>
          <cell r="Q102">
            <v>4</v>
          </cell>
          <cell r="R102">
            <v>4</v>
          </cell>
          <cell r="S102">
            <v>4</v>
          </cell>
          <cell r="T102">
            <v>4</v>
          </cell>
          <cell r="U102">
            <v>4</v>
          </cell>
          <cell r="V102">
            <v>4</v>
          </cell>
          <cell r="W102">
            <v>4</v>
          </cell>
          <cell r="X102">
            <v>4</v>
          </cell>
          <cell r="Y102">
            <v>4</v>
          </cell>
          <cell r="Z102">
            <v>4</v>
          </cell>
          <cell r="AA102">
            <v>4</v>
          </cell>
          <cell r="AB102">
            <v>2</v>
          </cell>
          <cell r="AC102">
            <v>2</v>
          </cell>
          <cell r="AD102">
            <v>2</v>
          </cell>
          <cell r="AE102">
            <v>2</v>
          </cell>
          <cell r="AF102">
            <v>2</v>
          </cell>
          <cell r="AG102">
            <v>2</v>
          </cell>
          <cell r="AH102">
            <v>2</v>
          </cell>
          <cell r="AI102">
            <v>2</v>
          </cell>
          <cell r="AJ102">
            <v>2</v>
          </cell>
          <cell r="AK102">
            <v>2</v>
          </cell>
          <cell r="AL102">
            <v>2</v>
          </cell>
          <cell r="AM102">
            <v>2</v>
          </cell>
          <cell r="AN102">
            <v>4</v>
          </cell>
          <cell r="AO102">
            <v>4</v>
          </cell>
          <cell r="AP102">
            <v>4</v>
          </cell>
          <cell r="AQ102">
            <v>4</v>
          </cell>
          <cell r="AR102">
            <v>4</v>
          </cell>
          <cell r="AS102">
            <v>4</v>
          </cell>
          <cell r="AT102">
            <v>4</v>
          </cell>
          <cell r="AU102">
            <v>4</v>
          </cell>
          <cell r="AV102">
            <v>4</v>
          </cell>
          <cell r="AW102">
            <v>4</v>
          </cell>
          <cell r="AX102">
            <v>4</v>
          </cell>
          <cell r="AY102">
            <v>4</v>
          </cell>
        </row>
        <row r="103">
          <cell r="P103">
            <v>4</v>
          </cell>
          <cell r="Q103">
            <v>4</v>
          </cell>
          <cell r="R103">
            <v>4</v>
          </cell>
          <cell r="S103">
            <v>4</v>
          </cell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2</v>
          </cell>
          <cell r="AC103">
            <v>2</v>
          </cell>
          <cell r="AD103">
            <v>2</v>
          </cell>
          <cell r="AE103">
            <v>2</v>
          </cell>
          <cell r="AF103">
            <v>2</v>
          </cell>
          <cell r="AG103">
            <v>2</v>
          </cell>
          <cell r="AH103">
            <v>2</v>
          </cell>
          <cell r="AI103">
            <v>2</v>
          </cell>
          <cell r="AJ103">
            <v>2</v>
          </cell>
          <cell r="AK103">
            <v>2</v>
          </cell>
          <cell r="AL103">
            <v>2</v>
          </cell>
          <cell r="AM103">
            <v>2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</row>
        <row r="108">
          <cell r="P108">
            <v>2</v>
          </cell>
          <cell r="Q108">
            <v>2</v>
          </cell>
          <cell r="R108">
            <v>2</v>
          </cell>
          <cell r="S108">
            <v>2</v>
          </cell>
          <cell r="T108">
            <v>2</v>
          </cell>
          <cell r="U108">
            <v>2</v>
          </cell>
          <cell r="V108">
            <v>2</v>
          </cell>
          <cell r="W108">
            <v>2</v>
          </cell>
          <cell r="X108">
            <v>2</v>
          </cell>
          <cell r="Y108">
            <v>2</v>
          </cell>
          <cell r="Z108">
            <v>2</v>
          </cell>
          <cell r="AA108">
            <v>2</v>
          </cell>
          <cell r="AN108">
            <v>2</v>
          </cell>
          <cell r="AO108">
            <v>2</v>
          </cell>
          <cell r="AP108">
            <v>2</v>
          </cell>
          <cell r="AQ108">
            <v>2</v>
          </cell>
          <cell r="AR108">
            <v>2</v>
          </cell>
          <cell r="AS108">
            <v>2</v>
          </cell>
          <cell r="AT108">
            <v>2</v>
          </cell>
          <cell r="AU108">
            <v>2</v>
          </cell>
          <cell r="AV108">
            <v>2</v>
          </cell>
          <cell r="AW108">
            <v>2</v>
          </cell>
          <cell r="AX108">
            <v>2</v>
          </cell>
          <cell r="AY108">
            <v>2</v>
          </cell>
        </row>
        <row r="109">
          <cell r="P109">
            <v>3</v>
          </cell>
          <cell r="Q109">
            <v>3</v>
          </cell>
          <cell r="R109">
            <v>3</v>
          </cell>
          <cell r="S109">
            <v>3</v>
          </cell>
          <cell r="T109">
            <v>3</v>
          </cell>
          <cell r="U109">
            <v>3</v>
          </cell>
          <cell r="V109">
            <v>3</v>
          </cell>
          <cell r="W109">
            <v>3</v>
          </cell>
          <cell r="X109">
            <v>3</v>
          </cell>
          <cell r="Y109">
            <v>3</v>
          </cell>
          <cell r="Z109">
            <v>3</v>
          </cell>
          <cell r="AA109">
            <v>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</v>
          </cell>
          <cell r="AO109">
            <v>2</v>
          </cell>
          <cell r="AP109">
            <v>2</v>
          </cell>
          <cell r="AQ109">
            <v>2</v>
          </cell>
          <cell r="AR109">
            <v>2</v>
          </cell>
          <cell r="AS109">
            <v>2</v>
          </cell>
          <cell r="AT109">
            <v>2</v>
          </cell>
          <cell r="AU109">
            <v>2</v>
          </cell>
          <cell r="AV109">
            <v>2</v>
          </cell>
          <cell r="AW109">
            <v>2</v>
          </cell>
          <cell r="AX109">
            <v>2</v>
          </cell>
          <cell r="AY109">
            <v>2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1</v>
          </cell>
          <cell r="AO113">
            <v>1</v>
          </cell>
          <cell r="AP113">
            <v>1</v>
          </cell>
          <cell r="AQ113">
            <v>1</v>
          </cell>
          <cell r="AR113">
            <v>1</v>
          </cell>
          <cell r="AS113">
            <v>1</v>
          </cell>
          <cell r="AT113">
            <v>1</v>
          </cell>
          <cell r="AU113">
            <v>1</v>
          </cell>
          <cell r="AV113">
            <v>1</v>
          </cell>
          <cell r="AW113">
            <v>1</v>
          </cell>
          <cell r="AX113">
            <v>1</v>
          </cell>
          <cell r="AY113">
            <v>1</v>
          </cell>
        </row>
        <row r="114"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</row>
        <row r="115">
          <cell r="P115">
            <v>2</v>
          </cell>
          <cell r="Q115">
            <v>2</v>
          </cell>
          <cell r="R115">
            <v>2</v>
          </cell>
          <cell r="S115">
            <v>2</v>
          </cell>
          <cell r="T115">
            <v>2</v>
          </cell>
          <cell r="U115">
            <v>2</v>
          </cell>
          <cell r="V115">
            <v>2</v>
          </cell>
          <cell r="W115">
            <v>2</v>
          </cell>
          <cell r="X115">
            <v>2</v>
          </cell>
          <cell r="Y115">
            <v>2</v>
          </cell>
          <cell r="Z115">
            <v>2</v>
          </cell>
          <cell r="AA115">
            <v>2</v>
          </cell>
          <cell r="AB115">
            <v>2</v>
          </cell>
          <cell r="AC115">
            <v>2</v>
          </cell>
          <cell r="AD115">
            <v>2</v>
          </cell>
          <cell r="AE115">
            <v>2</v>
          </cell>
          <cell r="AF115">
            <v>2</v>
          </cell>
          <cell r="AG115">
            <v>2</v>
          </cell>
          <cell r="AH115">
            <v>2</v>
          </cell>
          <cell r="AI115">
            <v>2</v>
          </cell>
          <cell r="AJ115">
            <v>2</v>
          </cell>
          <cell r="AK115">
            <v>2</v>
          </cell>
          <cell r="AL115">
            <v>2</v>
          </cell>
          <cell r="AM115">
            <v>2</v>
          </cell>
          <cell r="AN115">
            <v>3</v>
          </cell>
          <cell r="AO115">
            <v>3</v>
          </cell>
          <cell r="AP115">
            <v>3</v>
          </cell>
          <cell r="AQ115">
            <v>3</v>
          </cell>
          <cell r="AR115">
            <v>3</v>
          </cell>
          <cell r="AS115">
            <v>4</v>
          </cell>
          <cell r="AT115">
            <v>4</v>
          </cell>
          <cell r="AU115">
            <v>4</v>
          </cell>
          <cell r="AV115">
            <v>4</v>
          </cell>
          <cell r="AW115">
            <v>4</v>
          </cell>
          <cell r="AX115">
            <v>4</v>
          </cell>
          <cell r="AY115">
            <v>4</v>
          </cell>
        </row>
        <row r="116">
          <cell r="P116">
            <v>3</v>
          </cell>
          <cell r="Q116">
            <v>3</v>
          </cell>
          <cell r="R116">
            <v>3</v>
          </cell>
          <cell r="S116">
            <v>3</v>
          </cell>
          <cell r="T116">
            <v>3</v>
          </cell>
          <cell r="U116">
            <v>3</v>
          </cell>
          <cell r="V116">
            <v>3</v>
          </cell>
          <cell r="W116">
            <v>3</v>
          </cell>
          <cell r="X116">
            <v>3</v>
          </cell>
          <cell r="Y116">
            <v>3</v>
          </cell>
          <cell r="Z116">
            <v>3</v>
          </cell>
          <cell r="AA116">
            <v>3</v>
          </cell>
          <cell r="AB116">
            <v>2</v>
          </cell>
          <cell r="AC116">
            <v>2</v>
          </cell>
          <cell r="AD116">
            <v>2</v>
          </cell>
          <cell r="AE116">
            <v>2</v>
          </cell>
          <cell r="AF116">
            <v>2</v>
          </cell>
          <cell r="AG116">
            <v>2</v>
          </cell>
          <cell r="AH116">
            <v>2</v>
          </cell>
          <cell r="AI116">
            <v>2</v>
          </cell>
          <cell r="AJ116">
            <v>2</v>
          </cell>
          <cell r="AK116">
            <v>2</v>
          </cell>
          <cell r="AL116">
            <v>2</v>
          </cell>
          <cell r="AM116">
            <v>2</v>
          </cell>
          <cell r="AN116">
            <v>1</v>
          </cell>
          <cell r="AO116">
            <v>1</v>
          </cell>
          <cell r="AP116">
            <v>1</v>
          </cell>
          <cell r="AQ116">
            <v>1</v>
          </cell>
          <cell r="AR116">
            <v>1</v>
          </cell>
          <cell r="AS116">
            <v>1</v>
          </cell>
          <cell r="AT116">
            <v>1</v>
          </cell>
          <cell r="AU116">
            <v>1</v>
          </cell>
          <cell r="AV116">
            <v>1</v>
          </cell>
          <cell r="AW116">
            <v>1</v>
          </cell>
          <cell r="AX116">
            <v>1</v>
          </cell>
          <cell r="AY116">
            <v>1</v>
          </cell>
        </row>
        <row r="117">
          <cell r="P117">
            <v>5</v>
          </cell>
          <cell r="Q117">
            <v>5</v>
          </cell>
          <cell r="R117">
            <v>5</v>
          </cell>
          <cell r="S117">
            <v>5</v>
          </cell>
          <cell r="T117">
            <v>5</v>
          </cell>
          <cell r="U117">
            <v>5</v>
          </cell>
          <cell r="V117">
            <v>5</v>
          </cell>
          <cell r="W117">
            <v>5</v>
          </cell>
          <cell r="X117">
            <v>5</v>
          </cell>
          <cell r="Y117">
            <v>5</v>
          </cell>
          <cell r="Z117">
            <v>5</v>
          </cell>
          <cell r="AA117">
            <v>5</v>
          </cell>
          <cell r="AB117">
            <v>5</v>
          </cell>
          <cell r="AC117">
            <v>5</v>
          </cell>
          <cell r="AD117">
            <v>5</v>
          </cell>
          <cell r="AE117">
            <v>5</v>
          </cell>
          <cell r="AF117">
            <v>5</v>
          </cell>
          <cell r="AG117">
            <v>5</v>
          </cell>
          <cell r="AH117">
            <v>5</v>
          </cell>
          <cell r="AI117">
            <v>5</v>
          </cell>
          <cell r="AJ117">
            <v>5</v>
          </cell>
          <cell r="AK117">
            <v>5</v>
          </cell>
          <cell r="AL117">
            <v>5</v>
          </cell>
          <cell r="AM117">
            <v>5</v>
          </cell>
          <cell r="AN117">
            <v>5</v>
          </cell>
          <cell r="AO117">
            <v>5</v>
          </cell>
          <cell r="AP117">
            <v>5</v>
          </cell>
          <cell r="AQ117">
            <v>5</v>
          </cell>
          <cell r="AR117">
            <v>5</v>
          </cell>
          <cell r="AS117">
            <v>6</v>
          </cell>
          <cell r="AT117">
            <v>6</v>
          </cell>
          <cell r="AU117">
            <v>6</v>
          </cell>
          <cell r="AV117">
            <v>6</v>
          </cell>
          <cell r="AW117">
            <v>6</v>
          </cell>
          <cell r="AX117">
            <v>6</v>
          </cell>
          <cell r="AY117">
            <v>6</v>
          </cell>
        </row>
        <row r="120"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</row>
        <row r="121"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  <cell r="AU121">
            <v>1</v>
          </cell>
          <cell r="AV121">
            <v>1</v>
          </cell>
          <cell r="AW121">
            <v>1</v>
          </cell>
          <cell r="AX121">
            <v>1</v>
          </cell>
          <cell r="AY121">
            <v>1</v>
          </cell>
        </row>
        <row r="122">
          <cell r="P122">
            <v>2</v>
          </cell>
          <cell r="Q122">
            <v>2</v>
          </cell>
          <cell r="R122">
            <v>2</v>
          </cell>
          <cell r="S122">
            <v>2</v>
          </cell>
          <cell r="T122">
            <v>2</v>
          </cell>
          <cell r="U122">
            <v>2</v>
          </cell>
          <cell r="V122">
            <v>2</v>
          </cell>
          <cell r="W122">
            <v>2</v>
          </cell>
          <cell r="X122">
            <v>2</v>
          </cell>
          <cell r="Y122">
            <v>2</v>
          </cell>
          <cell r="Z122">
            <v>2</v>
          </cell>
          <cell r="AA122">
            <v>2</v>
          </cell>
          <cell r="AB122">
            <v>2</v>
          </cell>
          <cell r="AC122">
            <v>2</v>
          </cell>
          <cell r="AD122">
            <v>2</v>
          </cell>
          <cell r="AE122">
            <v>2</v>
          </cell>
          <cell r="AF122">
            <v>2</v>
          </cell>
          <cell r="AG122">
            <v>2</v>
          </cell>
          <cell r="AH122">
            <v>2</v>
          </cell>
          <cell r="AI122">
            <v>2</v>
          </cell>
          <cell r="AJ122">
            <v>2</v>
          </cell>
          <cell r="AK122">
            <v>2</v>
          </cell>
          <cell r="AL122">
            <v>2</v>
          </cell>
          <cell r="AM122">
            <v>2</v>
          </cell>
          <cell r="AN122">
            <v>2</v>
          </cell>
          <cell r="AO122">
            <v>2</v>
          </cell>
          <cell r="AP122">
            <v>2</v>
          </cell>
          <cell r="AQ122">
            <v>2</v>
          </cell>
          <cell r="AR122">
            <v>2</v>
          </cell>
          <cell r="AS122">
            <v>2</v>
          </cell>
          <cell r="AT122">
            <v>2</v>
          </cell>
          <cell r="AU122">
            <v>2</v>
          </cell>
          <cell r="AV122">
            <v>2</v>
          </cell>
          <cell r="AW122">
            <v>2</v>
          </cell>
          <cell r="AX122">
            <v>2</v>
          </cell>
          <cell r="AY122">
            <v>2</v>
          </cell>
        </row>
        <row r="123">
          <cell r="P123">
            <v>3</v>
          </cell>
          <cell r="Q123">
            <v>3</v>
          </cell>
          <cell r="R123">
            <v>3</v>
          </cell>
          <cell r="S123">
            <v>3</v>
          </cell>
          <cell r="T123">
            <v>3</v>
          </cell>
          <cell r="U123">
            <v>3</v>
          </cell>
          <cell r="V123">
            <v>3</v>
          </cell>
          <cell r="W123">
            <v>3</v>
          </cell>
          <cell r="X123">
            <v>3</v>
          </cell>
          <cell r="Y123">
            <v>3</v>
          </cell>
          <cell r="Z123">
            <v>3</v>
          </cell>
          <cell r="AA123">
            <v>3</v>
          </cell>
          <cell r="AB123">
            <v>3</v>
          </cell>
          <cell r="AC123">
            <v>3</v>
          </cell>
          <cell r="AD123">
            <v>3</v>
          </cell>
          <cell r="AE123">
            <v>3</v>
          </cell>
          <cell r="AF123">
            <v>3</v>
          </cell>
          <cell r="AG123">
            <v>3</v>
          </cell>
          <cell r="AH123">
            <v>3</v>
          </cell>
          <cell r="AI123">
            <v>3</v>
          </cell>
          <cell r="AJ123">
            <v>3</v>
          </cell>
          <cell r="AK123">
            <v>3</v>
          </cell>
          <cell r="AL123">
            <v>3</v>
          </cell>
          <cell r="AM123">
            <v>3</v>
          </cell>
          <cell r="AN123">
            <v>3</v>
          </cell>
          <cell r="AO123">
            <v>3</v>
          </cell>
          <cell r="AP123">
            <v>3</v>
          </cell>
          <cell r="AQ123">
            <v>3</v>
          </cell>
          <cell r="AR123">
            <v>3</v>
          </cell>
          <cell r="AS123">
            <v>3</v>
          </cell>
          <cell r="AT123">
            <v>3</v>
          </cell>
          <cell r="AU123">
            <v>3</v>
          </cell>
          <cell r="AV123">
            <v>3</v>
          </cell>
          <cell r="AW123">
            <v>3</v>
          </cell>
          <cell r="AX123">
            <v>3</v>
          </cell>
          <cell r="AY123">
            <v>3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</row>
        <row r="129"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</row>
        <row r="130"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</row>
        <row r="133"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  <cell r="AU133">
            <v>1</v>
          </cell>
          <cell r="AV133">
            <v>1</v>
          </cell>
          <cell r="AW133">
            <v>1</v>
          </cell>
          <cell r="AX133">
            <v>1</v>
          </cell>
          <cell r="AY133">
            <v>1</v>
          </cell>
        </row>
        <row r="134"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  <cell r="AU134">
            <v>1</v>
          </cell>
          <cell r="AV134">
            <v>1</v>
          </cell>
          <cell r="AW134">
            <v>1</v>
          </cell>
          <cell r="AX134">
            <v>1</v>
          </cell>
          <cell r="AY134">
            <v>1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"/>
  <sheetViews>
    <sheetView showGridLines="0" tabSelected="1" zoomScaleNormal="100" workbookViewId="0">
      <pane xSplit="1" ySplit="5" topLeftCell="L6" activePane="bottomRight" state="frozen"/>
      <selection pane="bottomRight" activeCell="L1" sqref="L1:L1048576"/>
      <selection pane="bottomLeft" activeCell="A6" sqref="A6"/>
      <selection pane="topRight" activeCell="B1" sqref="B1"/>
    </sheetView>
  </sheetViews>
  <sheetFormatPr defaultRowHeight="12.75"/>
  <cols>
    <col min="1" max="1" width="12.5703125" style="6" customWidth="1"/>
    <col min="2" max="2" width="14.5703125" style="2" bestFit="1" customWidth="1"/>
    <col min="3" max="3" width="14.5703125" style="3" bestFit="1" customWidth="1"/>
    <col min="4" max="4" width="13.7109375" style="3" customWidth="1"/>
    <col min="5" max="5" width="18" style="2" customWidth="1"/>
    <col min="6" max="6" width="12.85546875" style="4" customWidth="1"/>
    <col min="7" max="7" width="12.85546875" style="5" customWidth="1"/>
    <col min="11" max="11" width="9.140625" style="26"/>
    <col min="12" max="12" width="12.5703125" bestFit="1" customWidth="1"/>
  </cols>
  <sheetData>
    <row r="1" spans="1:12">
      <c r="A1" s="1" t="s">
        <v>0</v>
      </c>
      <c r="E1" s="2" t="s">
        <v>1</v>
      </c>
    </row>
    <row r="2" spans="1:12">
      <c r="A2" s="1" t="s">
        <v>2</v>
      </c>
      <c r="E2" s="7" t="s">
        <v>3</v>
      </c>
    </row>
    <row r="3" spans="1:12">
      <c r="A3" s="1" t="s">
        <v>4</v>
      </c>
    </row>
    <row r="5" spans="1:12" ht="38.25">
      <c r="A5" s="1" t="s">
        <v>5</v>
      </c>
      <c r="B5" s="8" t="s">
        <v>6</v>
      </c>
      <c r="C5" s="9" t="s">
        <v>7</v>
      </c>
      <c r="D5" s="9" t="s">
        <v>8</v>
      </c>
      <c r="E5" s="8" t="s">
        <v>9</v>
      </c>
      <c r="F5" s="10" t="s">
        <v>10</v>
      </c>
      <c r="G5" s="11" t="s">
        <v>11</v>
      </c>
    </row>
    <row r="6" spans="1:12">
      <c r="A6" s="12" t="s">
        <v>12</v>
      </c>
      <c r="B6" s="2">
        <v>0</v>
      </c>
      <c r="C6" s="13">
        <v>0</v>
      </c>
      <c r="E6" s="14">
        <v>0</v>
      </c>
    </row>
    <row r="7" spans="1:12">
      <c r="A7" s="12" t="s">
        <v>13</v>
      </c>
      <c r="B7" s="2">
        <f t="shared" ref="B7:B70" si="0">E6</f>
        <v>0</v>
      </c>
      <c r="C7" s="13">
        <v>0</v>
      </c>
      <c r="E7" s="14">
        <v>0</v>
      </c>
    </row>
    <row r="8" spans="1:12">
      <c r="A8" s="12" t="s">
        <v>14</v>
      </c>
      <c r="B8" s="2">
        <f t="shared" si="0"/>
        <v>0</v>
      </c>
      <c r="C8" s="13">
        <v>0</v>
      </c>
      <c r="E8" s="14">
        <v>0</v>
      </c>
    </row>
    <row r="9" spans="1:12">
      <c r="A9" s="12" t="s">
        <v>15</v>
      </c>
      <c r="B9" s="2">
        <f t="shared" si="0"/>
        <v>0</v>
      </c>
      <c r="C9" s="13">
        <v>0</v>
      </c>
      <c r="E9" s="14">
        <v>0</v>
      </c>
    </row>
    <row r="10" spans="1:12">
      <c r="A10" s="12" t="s">
        <v>16</v>
      </c>
      <c r="B10" s="2">
        <f t="shared" si="0"/>
        <v>0</v>
      </c>
      <c r="C10" s="13">
        <v>0</v>
      </c>
      <c r="E10" s="14">
        <v>0</v>
      </c>
      <c r="L10" s="28"/>
    </row>
    <row r="11" spans="1:12">
      <c r="A11" s="12" t="s">
        <v>17</v>
      </c>
      <c r="B11" s="2">
        <f t="shared" si="0"/>
        <v>0</v>
      </c>
      <c r="C11" s="13">
        <v>0</v>
      </c>
      <c r="E11" s="14">
        <v>0</v>
      </c>
      <c r="K11" s="27" t="s">
        <v>18</v>
      </c>
      <c r="L11" s="28">
        <f>+SUM(D23:D32)</f>
        <v>51278</v>
      </c>
    </row>
    <row r="12" spans="1:12">
      <c r="A12" s="12" t="s">
        <v>19</v>
      </c>
      <c r="B12" s="2">
        <f t="shared" si="0"/>
        <v>0</v>
      </c>
      <c r="C12" s="13">
        <v>0</v>
      </c>
      <c r="E12" s="14">
        <v>0</v>
      </c>
      <c r="K12" s="27" t="s">
        <v>20</v>
      </c>
      <c r="L12" s="28">
        <f>183000*1.33</f>
        <v>243390</v>
      </c>
    </row>
    <row r="13" spans="1:12" ht="15.75" thickBot="1">
      <c r="A13" s="12" t="s">
        <v>21</v>
      </c>
      <c r="B13" s="2">
        <f t="shared" si="0"/>
        <v>0</v>
      </c>
      <c r="C13" s="13">
        <v>0</v>
      </c>
      <c r="E13" s="14">
        <v>0</v>
      </c>
      <c r="K13" s="27"/>
      <c r="L13" s="29">
        <f>SUM(L11:L12)</f>
        <v>294668</v>
      </c>
    </row>
    <row r="14" spans="1:12" ht="13.5" thickTop="1">
      <c r="A14" s="12" t="s">
        <v>22</v>
      </c>
      <c r="B14" s="2">
        <f t="shared" si="0"/>
        <v>0</v>
      </c>
      <c r="C14" s="13">
        <v>0</v>
      </c>
      <c r="E14" s="14">
        <v>0</v>
      </c>
      <c r="L14" s="28"/>
    </row>
    <row r="15" spans="1:12">
      <c r="A15" s="12" t="s">
        <v>23</v>
      </c>
      <c r="B15" s="2">
        <f t="shared" si="0"/>
        <v>0</v>
      </c>
      <c r="C15" s="13">
        <v>0</v>
      </c>
      <c r="E15" s="14">
        <v>0</v>
      </c>
      <c r="K15" s="27" t="s">
        <v>24</v>
      </c>
      <c r="L15" s="30">
        <f>+'Corporate Costs Summary'!V14</f>
        <v>0.52303026168307376</v>
      </c>
    </row>
    <row r="16" spans="1:12">
      <c r="A16" s="15" t="s">
        <v>25</v>
      </c>
      <c r="B16" s="3">
        <f t="shared" si="0"/>
        <v>0</v>
      </c>
      <c r="C16" s="13">
        <v>0</v>
      </c>
      <c r="E16" s="14">
        <v>0</v>
      </c>
      <c r="K16" s="27" t="s">
        <v>26</v>
      </c>
      <c r="L16" s="28">
        <f>+L13*L15</f>
        <v>154120.28114962799</v>
      </c>
    </row>
    <row r="17" spans="1:12" ht="13.5" thickBot="1">
      <c r="A17" s="16" t="s">
        <v>27</v>
      </c>
      <c r="B17" s="17">
        <f t="shared" si="0"/>
        <v>0</v>
      </c>
      <c r="C17" s="18">
        <v>205688.13</v>
      </c>
      <c r="D17" s="17"/>
      <c r="E17" s="14">
        <f>ROUND(B17+C17-D17,2)</f>
        <v>205688.13</v>
      </c>
      <c r="K17" s="27" t="s">
        <v>28</v>
      </c>
      <c r="L17" s="30">
        <v>2.3300000000000001E-2</v>
      </c>
    </row>
    <row r="18" spans="1:12" ht="15.75" thickBot="1">
      <c r="A18" s="12" t="s">
        <v>29</v>
      </c>
      <c r="B18" s="2">
        <f t="shared" si="0"/>
        <v>205688.13</v>
      </c>
      <c r="C18" s="13"/>
      <c r="E18" s="14">
        <f t="shared" ref="E18:E81" si="1">ROUND(B18+C18-D18,2)</f>
        <v>205688.13</v>
      </c>
      <c r="J18" s="83"/>
      <c r="K18" s="84" t="s">
        <v>30</v>
      </c>
      <c r="L18" s="85">
        <f>+L16*L17</f>
        <v>3591.0025507863324</v>
      </c>
    </row>
    <row r="19" spans="1:12" ht="13.5" thickTop="1">
      <c r="A19" s="12" t="s">
        <v>31</v>
      </c>
      <c r="B19" s="2">
        <f t="shared" si="0"/>
        <v>205688.13</v>
      </c>
      <c r="C19" s="20">
        <v>25784.33</v>
      </c>
      <c r="E19" s="14">
        <f t="shared" si="1"/>
        <v>231472.46</v>
      </c>
      <c r="K19" s="27"/>
      <c r="L19" s="28"/>
    </row>
    <row r="20" spans="1:12">
      <c r="A20" s="12" t="s">
        <v>32</v>
      </c>
      <c r="B20" s="2">
        <f t="shared" si="0"/>
        <v>231472.46</v>
      </c>
      <c r="C20" s="13"/>
      <c r="E20" s="14">
        <f t="shared" si="1"/>
        <v>231472.46</v>
      </c>
      <c r="K20" s="27"/>
      <c r="L20" s="28"/>
    </row>
    <row r="21" spans="1:12">
      <c r="A21" s="12" t="s">
        <v>33</v>
      </c>
      <c r="B21" s="2">
        <f t="shared" si="0"/>
        <v>231472.46</v>
      </c>
      <c r="C21" s="20">
        <v>102127.5</v>
      </c>
      <c r="E21" s="14">
        <f t="shared" si="1"/>
        <v>333599.96000000002</v>
      </c>
      <c r="L21" s="28"/>
    </row>
    <row r="22" spans="1:12">
      <c r="A22" s="12" t="s">
        <v>34</v>
      </c>
      <c r="B22" s="2">
        <f t="shared" si="0"/>
        <v>333599.96000000002</v>
      </c>
      <c r="C22" s="20">
        <v>29990.78</v>
      </c>
      <c r="E22" s="14">
        <f t="shared" si="1"/>
        <v>363590.74</v>
      </c>
      <c r="L22" s="28"/>
    </row>
    <row r="23" spans="1:12">
      <c r="A23" s="12" t="s">
        <v>35</v>
      </c>
      <c r="B23" s="2">
        <f t="shared" si="0"/>
        <v>363590.74</v>
      </c>
      <c r="C23" s="13"/>
      <c r="D23" s="3">
        <f>ROUND(($E$17+$C$19+$C$21+$C$22)/72,)</f>
        <v>5050</v>
      </c>
      <c r="E23" s="14">
        <f t="shared" si="1"/>
        <v>358540.74</v>
      </c>
      <c r="G23" s="5">
        <f>(3+3)*12</f>
        <v>72</v>
      </c>
    </row>
    <row r="24" spans="1:12">
      <c r="A24" s="12" t="s">
        <v>36</v>
      </c>
      <c r="B24" s="2">
        <f t="shared" si="0"/>
        <v>358540.74</v>
      </c>
      <c r="C24" s="20">
        <v>-13061.47</v>
      </c>
      <c r="D24" s="3">
        <f>ROUND((($E$17+$C$19+$C$21+$C$22+$C$24)-SUM($D$23:D23))/G24,)</f>
        <v>4866</v>
      </c>
      <c r="E24" s="14">
        <f t="shared" si="1"/>
        <v>340613.27</v>
      </c>
      <c r="G24" s="5">
        <f>G23-1</f>
        <v>71</v>
      </c>
    </row>
    <row r="25" spans="1:12">
      <c r="A25" s="12" t="s">
        <v>37</v>
      </c>
      <c r="B25" s="2">
        <f t="shared" si="0"/>
        <v>340613.27</v>
      </c>
      <c r="C25" s="13"/>
      <c r="D25" s="3">
        <f>ROUND((($E$17+$C$19+$C$21+$C$22+$C$24)-SUM($D$23:D24))/G25,)</f>
        <v>4866</v>
      </c>
      <c r="E25" s="14">
        <f t="shared" si="1"/>
        <v>335747.27</v>
      </c>
      <c r="G25" s="5">
        <f t="shared" ref="G25:G88" si="2">G24-1</f>
        <v>70</v>
      </c>
    </row>
    <row r="26" spans="1:12">
      <c r="A26" s="12" t="s">
        <v>38</v>
      </c>
      <c r="B26" s="2">
        <f t="shared" si="0"/>
        <v>335747.27</v>
      </c>
      <c r="C26" s="20">
        <f>13855.16</f>
        <v>13855.16</v>
      </c>
      <c r="D26" s="3">
        <f>ROUND((($E$17+$C$19+$C$21+$C$22+$C$24+$C$26)-SUM($D$23:D25))/G26,)</f>
        <v>5067</v>
      </c>
      <c r="E26" s="14">
        <f t="shared" si="1"/>
        <v>344535.43</v>
      </c>
      <c r="G26" s="5">
        <f t="shared" si="2"/>
        <v>69</v>
      </c>
    </row>
    <row r="27" spans="1:12">
      <c r="A27" s="12" t="s">
        <v>39</v>
      </c>
      <c r="B27" s="2">
        <f t="shared" si="0"/>
        <v>344535.43</v>
      </c>
      <c r="C27" s="13"/>
      <c r="D27" s="3">
        <f>ROUND((($E$17+$C$19+$C$21+$C$22+$C$24+$C$26)-SUM($D$23:D26))/G27,)</f>
        <v>5067</v>
      </c>
      <c r="E27" s="14">
        <f t="shared" si="1"/>
        <v>339468.43</v>
      </c>
      <c r="G27" s="5">
        <f t="shared" si="2"/>
        <v>68</v>
      </c>
    </row>
    <row r="28" spans="1:12">
      <c r="A28" s="15" t="s">
        <v>40</v>
      </c>
      <c r="B28" s="2">
        <f t="shared" si="0"/>
        <v>339468.43</v>
      </c>
      <c r="C28" s="13"/>
      <c r="D28" s="3">
        <f>ROUND((($E$17+$C$19+$C$21+$C$22+$C$24+$C$26)-SUM($D$23:D27))/G28,)</f>
        <v>5067</v>
      </c>
      <c r="E28" s="14">
        <f t="shared" si="1"/>
        <v>334401.43</v>
      </c>
      <c r="G28" s="5">
        <f t="shared" si="2"/>
        <v>67</v>
      </c>
    </row>
    <row r="29" spans="1:12" ht="13.5" thickBot="1">
      <c r="A29" s="16" t="s">
        <v>41</v>
      </c>
      <c r="B29" s="17">
        <f t="shared" si="0"/>
        <v>334401.43</v>
      </c>
      <c r="C29" s="18">
        <f>11395</f>
        <v>11395</v>
      </c>
      <c r="D29" s="17">
        <f>ROUND((($E$17+$C$19+$C$21+$C$22+$C$24+$C$26+$C$29)-SUM($D$23:D28))/G29,)</f>
        <v>5239</v>
      </c>
      <c r="E29" s="19">
        <f>ROUND(B29+C29-D29,2)</f>
        <v>340557.43</v>
      </c>
      <c r="F29" s="21">
        <v>0</v>
      </c>
      <c r="G29" s="5">
        <f t="shared" si="2"/>
        <v>66</v>
      </c>
    </row>
    <row r="30" spans="1:12">
      <c r="A30" s="22" t="s">
        <v>42</v>
      </c>
      <c r="B30" s="2">
        <f>E29</f>
        <v>340557.43</v>
      </c>
      <c r="C30" s="13">
        <v>7314.79</v>
      </c>
      <c r="D30" s="3">
        <f>ROUND((($E$17+$C$19+$C$21+$C$22+$C$24+$C$26+$C$29+$C$30)-SUM($D$23:D29))/G30,)</f>
        <v>5352</v>
      </c>
      <c r="E30" s="14">
        <f>ROUND(B30+C30-D30,2)</f>
        <v>342520.22</v>
      </c>
      <c r="F30" s="21">
        <v>-113</v>
      </c>
      <c r="G30" s="5">
        <f t="shared" si="2"/>
        <v>65</v>
      </c>
    </row>
    <row r="31" spans="1:12">
      <c r="A31" s="22" t="s">
        <v>43</v>
      </c>
      <c r="B31" s="2">
        <f>E30</f>
        <v>342520.22</v>
      </c>
      <c r="C31" s="13"/>
      <c r="D31" s="3">
        <f>ROUND((($E$17+$C$19+$C$21+$C$22+$C$24+$C$26+$C$29+$C$30)-SUM($D$23:D30))/G31,)</f>
        <v>5352</v>
      </c>
      <c r="E31" s="14">
        <f t="shared" si="1"/>
        <v>337168.22</v>
      </c>
      <c r="F31" s="21">
        <v>0</v>
      </c>
      <c r="G31" s="5">
        <f t="shared" si="2"/>
        <v>64</v>
      </c>
    </row>
    <row r="32" spans="1:12">
      <c r="A32" s="22" t="s">
        <v>44</v>
      </c>
      <c r="B32" s="2">
        <f t="shared" si="0"/>
        <v>337168.22</v>
      </c>
      <c r="C32" s="13"/>
      <c r="D32" s="3">
        <f>ROUND((($E$17+$C$19+$C$21+$C$22+$C$24+$C$26+$C$29+$C$30)-SUM($D$23:D31))/G32,)</f>
        <v>5352</v>
      </c>
      <c r="E32" s="14">
        <f>ROUND(B32+C32-D32,2)</f>
        <v>331816.21999999997</v>
      </c>
      <c r="F32" s="21">
        <v>0</v>
      </c>
      <c r="G32" s="5">
        <f t="shared" si="2"/>
        <v>63</v>
      </c>
    </row>
    <row r="33" spans="1:7">
      <c r="A33" s="22" t="s">
        <v>45</v>
      </c>
      <c r="B33" s="2">
        <f t="shared" si="0"/>
        <v>331816.21999999997</v>
      </c>
      <c r="C33" s="13"/>
      <c r="D33" s="3">
        <f>ROUND((($E$17+$C$19+$C$21+$C$22+$C$24+$C$26+$C$29+$C$30)-SUM($D$23:D32))/G33,)</f>
        <v>5352</v>
      </c>
      <c r="E33" s="14">
        <f>ROUND(B33+C33-D33,2)</f>
        <v>326464.21999999997</v>
      </c>
      <c r="F33" s="21">
        <v>0</v>
      </c>
      <c r="G33" s="5">
        <f t="shared" si="2"/>
        <v>62</v>
      </c>
    </row>
    <row r="34" spans="1:7">
      <c r="A34" s="22" t="s">
        <v>46</v>
      </c>
      <c r="B34" s="2">
        <f t="shared" si="0"/>
        <v>326464.21999999997</v>
      </c>
      <c r="C34" s="13"/>
      <c r="D34" s="3">
        <f>ROUND((($E$17+$C$19+$C$21+$C$22+$C$24+$C$26+$C$29+$C$30)-SUM($D$23:D33))/G34,)</f>
        <v>5352</v>
      </c>
      <c r="E34" s="14">
        <f t="shared" si="1"/>
        <v>321112.21999999997</v>
      </c>
      <c r="F34" s="21">
        <v>0</v>
      </c>
      <c r="G34" s="5">
        <f t="shared" si="2"/>
        <v>61</v>
      </c>
    </row>
    <row r="35" spans="1:7">
      <c r="A35" s="22" t="s">
        <v>47</v>
      </c>
      <c r="B35" s="2">
        <f t="shared" si="0"/>
        <v>321112.21999999997</v>
      </c>
      <c r="C35" s="13"/>
      <c r="D35" s="3">
        <f>ROUND((($E$17+$C$19+$C$21+$C$22+$C$24+$C$26+$C$29+$C$30)-SUM($D$23:D34))/G35,)</f>
        <v>5352</v>
      </c>
      <c r="E35" s="14">
        <f t="shared" si="1"/>
        <v>315760.21999999997</v>
      </c>
      <c r="F35" s="21">
        <v>0</v>
      </c>
      <c r="G35" s="5">
        <f t="shared" si="2"/>
        <v>60</v>
      </c>
    </row>
    <row r="36" spans="1:7">
      <c r="A36" s="22" t="s">
        <v>48</v>
      </c>
      <c r="B36" s="2">
        <f t="shared" si="0"/>
        <v>315760.21999999997</v>
      </c>
      <c r="C36" s="13"/>
      <c r="D36" s="3">
        <f>ROUND((($E$17+$C$19+$C$21+$C$22+$C$24+$C$26+$C$29+$C$30)-SUM($D$23:D35))/G36,)</f>
        <v>5352</v>
      </c>
      <c r="E36" s="14">
        <f t="shared" si="1"/>
        <v>310408.21999999997</v>
      </c>
      <c r="F36" s="21">
        <v>0</v>
      </c>
      <c r="G36" s="5">
        <f t="shared" si="2"/>
        <v>59</v>
      </c>
    </row>
    <row r="37" spans="1:7">
      <c r="A37" s="22" t="s">
        <v>49</v>
      </c>
      <c r="B37" s="2">
        <f t="shared" si="0"/>
        <v>310408.21999999997</v>
      </c>
      <c r="C37" s="13"/>
      <c r="D37" s="3">
        <f>ROUND((($E$17+$C$19+$C$21+$C$22+$C$24+$C$26+$C$29+$C$30)-SUM($D$23:D36))/G37,)</f>
        <v>5352</v>
      </c>
      <c r="E37" s="14">
        <f t="shared" si="1"/>
        <v>305056.21999999997</v>
      </c>
      <c r="F37" s="21">
        <v>0</v>
      </c>
      <c r="G37" s="5">
        <f t="shared" si="2"/>
        <v>58</v>
      </c>
    </row>
    <row r="38" spans="1:7">
      <c r="A38" s="22" t="s">
        <v>50</v>
      </c>
      <c r="B38" s="2">
        <f t="shared" si="0"/>
        <v>305056.21999999997</v>
      </c>
      <c r="D38" s="3">
        <f>ROUND((($E$17+$C$19+$C$21+$C$22+$C$24+$C$26+$C$29+$C$30)-SUM($D$23:D37))/G38,)</f>
        <v>5352</v>
      </c>
      <c r="E38" s="14">
        <f t="shared" si="1"/>
        <v>299704.21999999997</v>
      </c>
      <c r="F38" s="21">
        <v>-5352</v>
      </c>
      <c r="G38" s="5">
        <f t="shared" si="2"/>
        <v>57</v>
      </c>
    </row>
    <row r="39" spans="1:7">
      <c r="A39" s="22" t="s">
        <v>51</v>
      </c>
      <c r="B39" s="2">
        <f t="shared" si="0"/>
        <v>299704.21999999997</v>
      </c>
      <c r="C39" s="13"/>
      <c r="D39" s="3">
        <f>ROUND((($E$17+$C$19+$C$21+$C$22+$C$24+$C$26+$C$29+$C$30)-SUM($D$23:D38))/G39,)</f>
        <v>5352</v>
      </c>
      <c r="E39" s="14">
        <f t="shared" si="1"/>
        <v>294352.21999999997</v>
      </c>
      <c r="F39" s="21">
        <v>-10704</v>
      </c>
      <c r="G39" s="5">
        <f t="shared" si="2"/>
        <v>56</v>
      </c>
    </row>
    <row r="40" spans="1:7">
      <c r="A40" s="12" t="s">
        <v>52</v>
      </c>
      <c r="B40" s="3">
        <f t="shared" si="0"/>
        <v>294352.21999999997</v>
      </c>
      <c r="C40" s="13"/>
      <c r="D40" s="3">
        <f>ROUND((($E$17+$C$19+$C$21+$C$22+$C$24+$C$26+$C$29+$C$30)-SUM($D$23:D39))/G40,)</f>
        <v>5352</v>
      </c>
      <c r="E40" s="13">
        <f t="shared" si="1"/>
        <v>289000.21999999997</v>
      </c>
      <c r="F40" s="21">
        <v>-16056</v>
      </c>
      <c r="G40" s="5">
        <f t="shared" si="2"/>
        <v>55</v>
      </c>
    </row>
    <row r="41" spans="1:7" ht="13.5" thickBot="1">
      <c r="A41" s="16" t="s">
        <v>53</v>
      </c>
      <c r="B41" s="17">
        <f t="shared" si="0"/>
        <v>289000.21999999997</v>
      </c>
      <c r="C41" s="19"/>
      <c r="D41" s="17">
        <f>ROUND((($E$17+$C$19+$C$21+$C$22+$C$24+$C$26+$C$29+$C$30)-SUM($D$23:D40))/G41,)</f>
        <v>5352</v>
      </c>
      <c r="E41" s="19">
        <f t="shared" si="1"/>
        <v>283648.21999999997</v>
      </c>
      <c r="F41" s="21">
        <v>-21408</v>
      </c>
      <c r="G41" s="5">
        <f t="shared" si="2"/>
        <v>54</v>
      </c>
    </row>
    <row r="42" spans="1:7">
      <c r="A42" s="12" t="s">
        <v>54</v>
      </c>
      <c r="B42" s="3">
        <f t="shared" si="0"/>
        <v>283648.21999999997</v>
      </c>
      <c r="C42" s="13"/>
      <c r="D42" s="3">
        <f>ROUND((($E$17+$C$19+$C$21+$C$22+$C$24+$C$26+$C$29+$C$30)-SUM($D$23:D41))/G42,)</f>
        <v>5352</v>
      </c>
      <c r="E42" s="13">
        <f t="shared" si="1"/>
        <v>278296.21999999997</v>
      </c>
      <c r="F42" s="21">
        <v>-26760</v>
      </c>
      <c r="G42" s="5">
        <f t="shared" si="2"/>
        <v>53</v>
      </c>
    </row>
    <row r="43" spans="1:7">
      <c r="A43" s="12" t="s">
        <v>55</v>
      </c>
      <c r="B43" s="3">
        <f t="shared" si="0"/>
        <v>278296.21999999997</v>
      </c>
      <c r="C43" s="13"/>
      <c r="D43" s="3">
        <f>ROUND((($E$17+$C$19+$C$21+$C$22+$C$24+$C$26+$C$29+$C$30)-SUM($D$23:D42))/G43,)</f>
        <v>5352</v>
      </c>
      <c r="E43" s="13">
        <f t="shared" si="1"/>
        <v>272944.21999999997</v>
      </c>
      <c r="F43" s="21">
        <v>-32112</v>
      </c>
      <c r="G43" s="5">
        <f t="shared" si="2"/>
        <v>52</v>
      </c>
    </row>
    <row r="44" spans="1:7">
      <c r="A44" s="12" t="s">
        <v>56</v>
      </c>
      <c r="B44" s="3">
        <f t="shared" si="0"/>
        <v>272944.21999999997</v>
      </c>
      <c r="C44" s="13"/>
      <c r="D44" s="3">
        <f>ROUND((($E$17+$C$19+$C$21+$C$22+$C$24+$C$26+$C$29+$C$30)-SUM($D$23:D43))/G44,)</f>
        <v>5352</v>
      </c>
      <c r="E44" s="23">
        <f t="shared" si="1"/>
        <v>267592.21999999997</v>
      </c>
      <c r="F44" s="21">
        <v>-37464</v>
      </c>
      <c r="G44" s="5">
        <f t="shared" si="2"/>
        <v>51</v>
      </c>
    </row>
    <row r="45" spans="1:7">
      <c r="A45" s="12" t="s">
        <v>57</v>
      </c>
      <c r="B45" s="3">
        <f t="shared" si="0"/>
        <v>267592.21999999997</v>
      </c>
      <c r="C45" s="13"/>
      <c r="D45" s="3">
        <f>ROUND((($E$17+$C$19+$C$21+$C$22+$C$24+$C$26+$C$29+$C$30)-SUM($D$23:D44))/G45,)</f>
        <v>5352</v>
      </c>
      <c r="E45" s="13">
        <f t="shared" si="1"/>
        <v>262240.21999999997</v>
      </c>
      <c r="F45" s="21">
        <v>-42816</v>
      </c>
      <c r="G45" s="5">
        <f t="shared" si="2"/>
        <v>50</v>
      </c>
    </row>
    <row r="46" spans="1:7">
      <c r="A46" s="12" t="s">
        <v>58</v>
      </c>
      <c r="B46" s="3">
        <f t="shared" si="0"/>
        <v>262240.21999999997</v>
      </c>
      <c r="C46" s="13"/>
      <c r="D46" s="3">
        <f>ROUND((($E$17+$C$19+$C$21+$C$22+$C$24+$C$26+$C$29+$C$30)-SUM($D$23:D45))/G46,)</f>
        <v>5352</v>
      </c>
      <c r="E46" s="13">
        <f t="shared" si="1"/>
        <v>256888.22</v>
      </c>
      <c r="F46" s="21">
        <v>-48167.999999999971</v>
      </c>
      <c r="G46" s="5">
        <f t="shared" si="2"/>
        <v>49</v>
      </c>
    </row>
    <row r="47" spans="1:7">
      <c r="A47" s="12" t="s">
        <v>59</v>
      </c>
      <c r="B47" s="3">
        <f t="shared" si="0"/>
        <v>256888.22</v>
      </c>
      <c r="C47" s="13"/>
      <c r="D47" s="3">
        <f>ROUND((($E$17+$C$19+$C$21+$C$22+$C$24+$C$26+$C$29+$C$30)-SUM($D$23:D46))/G47,)</f>
        <v>5352</v>
      </c>
      <c r="E47" s="13">
        <f t="shared" si="1"/>
        <v>251536.22</v>
      </c>
      <c r="F47" s="21">
        <v>-53519.999999999971</v>
      </c>
      <c r="G47" s="5">
        <f t="shared" si="2"/>
        <v>48</v>
      </c>
    </row>
    <row r="48" spans="1:7">
      <c r="A48" s="12" t="s">
        <v>60</v>
      </c>
      <c r="B48" s="3">
        <f t="shared" si="0"/>
        <v>251536.22</v>
      </c>
      <c r="C48" s="13"/>
      <c r="D48" s="3">
        <f>ROUND((($E$17+$C$19+$C$21+$C$22+$C$24+$C$26+$C$29+$C$30)-SUM($D$23:D47))/G48,)</f>
        <v>5352</v>
      </c>
      <c r="E48" s="13">
        <f t="shared" si="1"/>
        <v>246184.22</v>
      </c>
      <c r="F48" s="21">
        <v>-58871.999999999971</v>
      </c>
      <c r="G48" s="5">
        <f t="shared" si="2"/>
        <v>47</v>
      </c>
    </row>
    <row r="49" spans="1:7">
      <c r="A49" s="12" t="s">
        <v>61</v>
      </c>
      <c r="B49" s="3">
        <f t="shared" si="0"/>
        <v>246184.22</v>
      </c>
      <c r="C49" s="13"/>
      <c r="D49" s="3">
        <f>ROUND((($E$17+$C$19+$C$21+$C$22+$C$24+$C$26+$C$29+$C$30)-SUM($D$23:D48))/G49,)</f>
        <v>5352</v>
      </c>
      <c r="E49" s="13">
        <f t="shared" si="1"/>
        <v>240832.22</v>
      </c>
      <c r="F49" s="21">
        <v>-64223.999999999971</v>
      </c>
      <c r="G49" s="5">
        <f t="shared" si="2"/>
        <v>46</v>
      </c>
    </row>
    <row r="50" spans="1:7">
      <c r="A50" s="12" t="s">
        <v>62</v>
      </c>
      <c r="B50" s="3">
        <f t="shared" si="0"/>
        <v>240832.22</v>
      </c>
      <c r="C50" s="13"/>
      <c r="D50" s="3">
        <f>ROUND((($E$17+$C$19+$C$21+$C$22+$C$24+$C$26+$C$29+$C$30)-SUM($D$23:D49))/G50,)</f>
        <v>5352</v>
      </c>
      <c r="E50" s="13">
        <f t="shared" si="1"/>
        <v>235480.22</v>
      </c>
      <c r="F50" s="21">
        <v>-69575.999999999971</v>
      </c>
      <c r="G50" s="5">
        <f t="shared" si="2"/>
        <v>45</v>
      </c>
    </row>
    <row r="51" spans="1:7">
      <c r="A51" s="12" t="s">
        <v>63</v>
      </c>
      <c r="B51" s="3">
        <f t="shared" si="0"/>
        <v>235480.22</v>
      </c>
      <c r="C51" s="13"/>
      <c r="D51" s="3">
        <f>ROUND((($E$17+$C$19+$C$21+$C$22+$C$24+$C$26+$C$29+$C$30)-SUM($D$23:D50))/G51,)</f>
        <v>5352</v>
      </c>
      <c r="E51" s="13">
        <f t="shared" si="1"/>
        <v>230128.22</v>
      </c>
      <c r="F51" s="21">
        <v>-74927.999999999971</v>
      </c>
      <c r="G51" s="5">
        <f t="shared" si="2"/>
        <v>44</v>
      </c>
    </row>
    <row r="52" spans="1:7">
      <c r="A52" s="12" t="s">
        <v>64</v>
      </c>
      <c r="B52" s="3">
        <f t="shared" si="0"/>
        <v>230128.22</v>
      </c>
      <c r="C52" s="13"/>
      <c r="D52" s="3">
        <f>ROUND((($E$17+$C$19+$C$21+$C$22+$C$24+$C$26+$C$29+$C$30)-SUM($D$23:D51))/G52,)</f>
        <v>5352</v>
      </c>
      <c r="E52" s="13">
        <f t="shared" si="1"/>
        <v>224776.22</v>
      </c>
      <c r="F52" s="21">
        <v>-80279.999999999971</v>
      </c>
      <c r="G52" s="5">
        <f t="shared" si="2"/>
        <v>43</v>
      </c>
    </row>
    <row r="53" spans="1:7" ht="13.5" thickBot="1">
      <c r="A53" s="16" t="s">
        <v>65</v>
      </c>
      <c r="B53" s="17">
        <f t="shared" si="0"/>
        <v>224776.22</v>
      </c>
      <c r="C53" s="19"/>
      <c r="D53" s="17">
        <f>ROUND((($E$17+$C$19+$C$21+$C$22+$C$24+$C$26+$C$29+$C$30)-SUM($D$23:D52))/G53,)</f>
        <v>5352</v>
      </c>
      <c r="E53" s="19">
        <f t="shared" si="1"/>
        <v>219424.22</v>
      </c>
      <c r="F53" s="21">
        <v>-85631.999999999971</v>
      </c>
      <c r="G53" s="5">
        <f t="shared" si="2"/>
        <v>42</v>
      </c>
    </row>
    <row r="54" spans="1:7">
      <c r="A54" s="12" t="s">
        <v>66</v>
      </c>
      <c r="B54" s="3">
        <f t="shared" si="0"/>
        <v>219424.22</v>
      </c>
      <c r="C54" s="13"/>
      <c r="D54" s="3">
        <f>ROUND((($E$17+$C$19+$C$21+$C$22+$C$24+$C$26+$C$29+$C$30)-SUM($D$23:D53))/G54,)</f>
        <v>5352</v>
      </c>
      <c r="E54" s="13">
        <f t="shared" si="1"/>
        <v>214072.22</v>
      </c>
      <c r="F54" s="21">
        <v>-90983.999999999971</v>
      </c>
      <c r="G54" s="5">
        <f t="shared" si="2"/>
        <v>41</v>
      </c>
    </row>
    <row r="55" spans="1:7">
      <c r="A55" s="12" t="s">
        <v>67</v>
      </c>
      <c r="B55" s="3">
        <f t="shared" si="0"/>
        <v>214072.22</v>
      </c>
      <c r="C55" s="13"/>
      <c r="D55" s="3">
        <f>ROUND((($E$17+$C$19+$C$21+$C$22+$C$24+$C$26+$C$29+$C$30)-SUM($D$23:D54))/G55,)</f>
        <v>5352</v>
      </c>
      <c r="E55" s="13">
        <f t="shared" si="1"/>
        <v>208720.22</v>
      </c>
      <c r="F55" s="21">
        <v>-96335.999999999971</v>
      </c>
      <c r="G55" s="5">
        <f t="shared" si="2"/>
        <v>40</v>
      </c>
    </row>
    <row r="56" spans="1:7">
      <c r="A56" s="12" t="s">
        <v>68</v>
      </c>
      <c r="B56" s="3">
        <f t="shared" si="0"/>
        <v>208720.22</v>
      </c>
      <c r="C56" s="13"/>
      <c r="D56" s="3">
        <f>ROUND((($E$17+$C$19+$C$21+$C$22+$C$24+$C$26+$C$29+$C$30)-SUM($D$23:D55))/G56,)</f>
        <v>5352</v>
      </c>
      <c r="E56" s="13">
        <f t="shared" si="1"/>
        <v>203368.22</v>
      </c>
      <c r="F56" s="21">
        <v>-101687.99999999997</v>
      </c>
      <c r="G56" s="5">
        <f t="shared" si="2"/>
        <v>39</v>
      </c>
    </row>
    <row r="57" spans="1:7">
      <c r="A57" s="12" t="s">
        <v>69</v>
      </c>
      <c r="B57" s="3">
        <f t="shared" si="0"/>
        <v>203368.22</v>
      </c>
      <c r="C57" s="13"/>
      <c r="D57" s="3">
        <f>ROUND((($E$17+$C$19+$C$21+$C$22+$C$24+$C$26+$C$29+$C$30)-SUM($D$23:D56))/G57,)</f>
        <v>5352</v>
      </c>
      <c r="E57" s="13">
        <f t="shared" si="1"/>
        <v>198016.22</v>
      </c>
      <c r="F57" s="21">
        <v>-107039.99999999997</v>
      </c>
      <c r="G57" s="5">
        <f t="shared" si="2"/>
        <v>38</v>
      </c>
    </row>
    <row r="58" spans="1:7">
      <c r="A58" s="12" t="s">
        <v>70</v>
      </c>
      <c r="B58" s="3">
        <f t="shared" si="0"/>
        <v>198016.22</v>
      </c>
      <c r="C58" s="13"/>
      <c r="D58" s="3">
        <f>ROUND((($E$17+$C$19+$C$21+$C$22+$C$24+$C$26+$C$29+$C$30)-SUM($D$23:D57))/G58,)</f>
        <v>5352</v>
      </c>
      <c r="E58" s="13">
        <f t="shared" si="1"/>
        <v>192664.22</v>
      </c>
      <c r="F58" s="21">
        <v>-112391.99999999997</v>
      </c>
      <c r="G58" s="5">
        <f t="shared" si="2"/>
        <v>37</v>
      </c>
    </row>
    <row r="59" spans="1:7">
      <c r="A59" s="12" t="s">
        <v>71</v>
      </c>
      <c r="B59" s="3">
        <f t="shared" si="0"/>
        <v>192664.22</v>
      </c>
      <c r="C59" s="13"/>
      <c r="D59" s="3">
        <f>ROUND((($E$17+$C$19+$C$21+$C$22+$C$24+$C$26+$C$29+$C$30)-SUM($D$23:D58))/G59,)</f>
        <v>5352</v>
      </c>
      <c r="E59" s="13">
        <f t="shared" si="1"/>
        <v>187312.22</v>
      </c>
      <c r="F59" s="21">
        <v>-117743.99999999997</v>
      </c>
      <c r="G59" s="5">
        <f t="shared" si="2"/>
        <v>36</v>
      </c>
    </row>
    <row r="60" spans="1:7">
      <c r="A60" s="12" t="s">
        <v>72</v>
      </c>
      <c r="B60" s="3">
        <f t="shared" si="0"/>
        <v>187312.22</v>
      </c>
      <c r="C60" s="13"/>
      <c r="D60" s="3">
        <f>ROUND((($E$17+$C$19+$C$21+$C$22+$C$24+$C$26+$C$29+$C$30)-SUM($D$23:D59))/G60,)</f>
        <v>5352</v>
      </c>
      <c r="E60" s="13">
        <f t="shared" si="1"/>
        <v>181960.22</v>
      </c>
      <c r="F60" s="21">
        <v>-123095.99999999997</v>
      </c>
      <c r="G60" s="5">
        <f t="shared" si="2"/>
        <v>35</v>
      </c>
    </row>
    <row r="61" spans="1:7">
      <c r="A61" s="12" t="s">
        <v>73</v>
      </c>
      <c r="B61" s="3">
        <f t="shared" si="0"/>
        <v>181960.22</v>
      </c>
      <c r="C61" s="13"/>
      <c r="D61" s="3">
        <f>ROUND((($E$17+$C$19+$C$21+$C$22+$C$24+$C$26+$C$29+$C$30)-SUM($D$23:D60))/G61,)</f>
        <v>5352</v>
      </c>
      <c r="E61" s="13">
        <f t="shared" si="1"/>
        <v>176608.22</v>
      </c>
      <c r="F61" s="21">
        <v>-128447.99999999997</v>
      </c>
      <c r="G61" s="5">
        <f t="shared" si="2"/>
        <v>34</v>
      </c>
    </row>
    <row r="62" spans="1:7">
      <c r="A62" s="12" t="s">
        <v>74</v>
      </c>
      <c r="B62" s="3">
        <f t="shared" si="0"/>
        <v>176608.22</v>
      </c>
      <c r="C62" s="13"/>
      <c r="D62" s="3">
        <f>ROUND((($E$17+$C$19+$C$21+$C$22+$C$24+$C$26+$C$29+$C$30)-SUM($D$23:D61))/G62,)</f>
        <v>5352</v>
      </c>
      <c r="E62" s="13">
        <f t="shared" si="1"/>
        <v>171256.22</v>
      </c>
      <c r="F62" s="21">
        <v>-133799.99999999997</v>
      </c>
      <c r="G62" s="5">
        <f t="shared" si="2"/>
        <v>33</v>
      </c>
    </row>
    <row r="63" spans="1:7">
      <c r="A63" s="12" t="s">
        <v>75</v>
      </c>
      <c r="B63" s="3">
        <f t="shared" si="0"/>
        <v>171256.22</v>
      </c>
      <c r="C63" s="13"/>
      <c r="D63" s="3">
        <f>ROUND((($E$17+$C$19+$C$21+$C$22+$C$24+$C$26+$C$29+$C$30)-SUM($D$23:D62))/G63,)</f>
        <v>5352</v>
      </c>
      <c r="E63" s="13">
        <f t="shared" si="1"/>
        <v>165904.22</v>
      </c>
      <c r="F63" s="21">
        <v>-139151.99999999997</v>
      </c>
      <c r="G63" s="5">
        <f t="shared" si="2"/>
        <v>32</v>
      </c>
    </row>
    <row r="64" spans="1:7">
      <c r="A64" s="12" t="s">
        <v>76</v>
      </c>
      <c r="B64" s="3">
        <f t="shared" si="0"/>
        <v>165904.22</v>
      </c>
      <c r="C64" s="13"/>
      <c r="D64" s="3">
        <f>ROUND((($E$17+$C$19+$C$21+$C$22+$C$24+$C$26+$C$29+$C$30)-SUM($D$23:D63))/G64,)</f>
        <v>5352</v>
      </c>
      <c r="E64" s="13">
        <f t="shared" si="1"/>
        <v>160552.22</v>
      </c>
      <c r="F64" s="21">
        <v>-144503.99999999997</v>
      </c>
      <c r="G64" s="5">
        <f t="shared" si="2"/>
        <v>31</v>
      </c>
    </row>
    <row r="65" spans="1:7" ht="13.5" thickBot="1">
      <c r="A65" s="16" t="s">
        <v>77</v>
      </c>
      <c r="B65" s="17">
        <f t="shared" si="0"/>
        <v>160552.22</v>
      </c>
      <c r="C65" s="19"/>
      <c r="D65" s="17">
        <f>ROUND((($E$17+$C$19+$C$21+$C$22+$C$24+$C$26+$C$29+$C$30)-SUM($D$23:D64))/G65,)</f>
        <v>5352</v>
      </c>
      <c r="E65" s="19">
        <f t="shared" si="1"/>
        <v>155200.22</v>
      </c>
      <c r="F65" s="21">
        <v>-149855.99999999997</v>
      </c>
      <c r="G65" s="5">
        <f t="shared" si="2"/>
        <v>30</v>
      </c>
    </row>
    <row r="66" spans="1:7">
      <c r="A66" s="12" t="s">
        <v>78</v>
      </c>
      <c r="B66" s="3">
        <f t="shared" si="0"/>
        <v>155200.22</v>
      </c>
      <c r="C66" s="13"/>
      <c r="D66" s="3">
        <f>ROUND((($E$17+$C$19+$C$21+$C$22+$C$24+$C$26+$C$29+$C$30)-SUM($D$23:D65))/G66,)</f>
        <v>5352</v>
      </c>
      <c r="E66" s="13">
        <f t="shared" si="1"/>
        <v>149848.22</v>
      </c>
      <c r="F66" s="21">
        <v>-155207.99999999997</v>
      </c>
      <c r="G66" s="5">
        <f t="shared" si="2"/>
        <v>29</v>
      </c>
    </row>
    <row r="67" spans="1:7">
      <c r="A67" s="12" t="s">
        <v>79</v>
      </c>
      <c r="B67" s="3">
        <f t="shared" si="0"/>
        <v>149848.22</v>
      </c>
      <c r="C67" s="13"/>
      <c r="D67" s="3">
        <f>ROUND((($E$17+$C$19+$C$21+$C$22+$C$24+$C$26+$C$29+$C$30)-SUM($D$23:D66))/G67,)</f>
        <v>5352</v>
      </c>
      <c r="E67" s="13">
        <f t="shared" si="1"/>
        <v>144496.22</v>
      </c>
      <c r="F67" s="21">
        <v>-160559.99999999997</v>
      </c>
      <c r="G67" s="5">
        <f t="shared" si="2"/>
        <v>28</v>
      </c>
    </row>
    <row r="68" spans="1:7">
      <c r="A68" s="12" t="s">
        <v>80</v>
      </c>
      <c r="B68" s="3">
        <f t="shared" si="0"/>
        <v>144496.22</v>
      </c>
      <c r="C68" s="13"/>
      <c r="D68" s="3">
        <f>ROUND((($E$17+$C$19+$C$21+$C$22+$C$24+$C$26+$C$29+$C$30)-SUM($D$23:D67))/G68,)</f>
        <v>5352</v>
      </c>
      <c r="E68" s="13">
        <f t="shared" si="1"/>
        <v>139144.22</v>
      </c>
      <c r="F68" s="21">
        <v>-165911.99999999997</v>
      </c>
      <c r="G68" s="5">
        <f t="shared" si="2"/>
        <v>27</v>
      </c>
    </row>
    <row r="69" spans="1:7">
      <c r="A69" s="12" t="s">
        <v>81</v>
      </c>
      <c r="B69" s="3">
        <f t="shared" si="0"/>
        <v>139144.22</v>
      </c>
      <c r="C69" s="13"/>
      <c r="D69" s="3">
        <f>ROUND((($E$17+$C$19+$C$21+$C$22+$C$24+$C$26+$C$29+$C$30)-SUM($D$23:D68))/G69,)</f>
        <v>5352</v>
      </c>
      <c r="E69" s="13">
        <f t="shared" si="1"/>
        <v>133792.22</v>
      </c>
      <c r="F69" s="21">
        <v>-171263.99999999997</v>
      </c>
      <c r="G69" s="5">
        <f t="shared" si="2"/>
        <v>26</v>
      </c>
    </row>
    <row r="70" spans="1:7">
      <c r="A70" s="12" t="s">
        <v>82</v>
      </c>
      <c r="B70" s="3">
        <f t="shared" si="0"/>
        <v>133792.22</v>
      </c>
      <c r="C70" s="13"/>
      <c r="D70" s="3">
        <f>ROUND((($E$17+$C$19+$C$21+$C$22+$C$24+$C$26+$C$29+$C$30)-SUM($D$23:D69))/G70,)</f>
        <v>5352</v>
      </c>
      <c r="E70" s="13">
        <f t="shared" si="1"/>
        <v>128440.22</v>
      </c>
      <c r="F70" s="21">
        <v>-176615.99999999997</v>
      </c>
      <c r="G70" s="5">
        <f t="shared" si="2"/>
        <v>25</v>
      </c>
    </row>
    <row r="71" spans="1:7">
      <c r="A71" s="12" t="s">
        <v>83</v>
      </c>
      <c r="B71" s="3">
        <f t="shared" ref="B71:B94" si="3">E70</f>
        <v>128440.22</v>
      </c>
      <c r="C71" s="13"/>
      <c r="D71" s="3">
        <f>ROUND((($E$17+$C$19+$C$21+$C$22+$C$24+$C$26+$C$29+$C$30)-SUM($D$23:D70))/G71,)</f>
        <v>5352</v>
      </c>
      <c r="E71" s="13">
        <f t="shared" si="1"/>
        <v>123088.22</v>
      </c>
      <c r="F71" s="21">
        <v>-181967.99999999997</v>
      </c>
      <c r="G71" s="5">
        <f t="shared" si="2"/>
        <v>24</v>
      </c>
    </row>
    <row r="72" spans="1:7">
      <c r="A72" s="12" t="s">
        <v>84</v>
      </c>
      <c r="B72" s="3">
        <f t="shared" si="3"/>
        <v>123088.22</v>
      </c>
      <c r="C72" s="13"/>
      <c r="D72" s="3">
        <f>ROUND((($E$17+$C$19+$C$21+$C$22+$C$24+$C$26+$C$29+$C$30)-SUM($D$23:D71))/G72,)</f>
        <v>5352</v>
      </c>
      <c r="E72" s="13">
        <f t="shared" si="1"/>
        <v>117736.22</v>
      </c>
      <c r="F72" s="21">
        <v>-187319.99999999997</v>
      </c>
      <c r="G72" s="5">
        <f t="shared" si="2"/>
        <v>23</v>
      </c>
    </row>
    <row r="73" spans="1:7">
      <c r="A73" s="12" t="s">
        <v>85</v>
      </c>
      <c r="B73" s="3">
        <f t="shared" si="3"/>
        <v>117736.22</v>
      </c>
      <c r="C73" s="13"/>
      <c r="D73" s="3">
        <f>ROUND((($E$17+$C$19+$C$21+$C$22+$C$24+$C$26+$C$29+$C$30)-SUM($D$23:D72))/G73,)</f>
        <v>5352</v>
      </c>
      <c r="E73" s="13">
        <f t="shared" si="1"/>
        <v>112384.22</v>
      </c>
      <c r="F73" s="21">
        <v>-192671.99999999997</v>
      </c>
      <c r="G73" s="5">
        <f t="shared" si="2"/>
        <v>22</v>
      </c>
    </row>
    <row r="74" spans="1:7">
      <c r="A74" s="12" t="s">
        <v>86</v>
      </c>
      <c r="B74" s="3">
        <f t="shared" si="3"/>
        <v>112384.22</v>
      </c>
      <c r="C74" s="13"/>
      <c r="D74" s="3">
        <f>ROUND((($E$17+$C$19+$C$21+$C$22+$C$24+$C$26+$C$29+$C$30)-SUM($D$23:D73))/G74,)</f>
        <v>5352</v>
      </c>
      <c r="E74" s="13">
        <f t="shared" si="1"/>
        <v>107032.22</v>
      </c>
      <c r="F74" s="21">
        <v>-198023.99999999997</v>
      </c>
      <c r="G74" s="5">
        <f t="shared" si="2"/>
        <v>21</v>
      </c>
    </row>
    <row r="75" spans="1:7">
      <c r="A75" s="12" t="s">
        <v>87</v>
      </c>
      <c r="B75" s="3">
        <f t="shared" si="3"/>
        <v>107032.22</v>
      </c>
      <c r="C75" s="13"/>
      <c r="D75" s="3">
        <f>ROUND((($E$17+$C$19+$C$21+$C$22+$C$24+$C$26+$C$29+$C$30)-SUM($D$23:D74))/G75,)</f>
        <v>5352</v>
      </c>
      <c r="E75" s="13">
        <f t="shared" si="1"/>
        <v>101680.22</v>
      </c>
      <c r="F75" s="21">
        <v>-203375.99999999997</v>
      </c>
      <c r="G75" s="5">
        <f t="shared" si="2"/>
        <v>20</v>
      </c>
    </row>
    <row r="76" spans="1:7">
      <c r="A76" s="12" t="s">
        <v>88</v>
      </c>
      <c r="B76" s="3">
        <f t="shared" si="3"/>
        <v>101680.22</v>
      </c>
      <c r="C76" s="13"/>
      <c r="D76" s="3">
        <f>ROUND((($E$17+$C$19+$C$21+$C$22+$C$24+$C$26+$C$29+$C$30)-SUM($D$23:D75))/G76,)</f>
        <v>5352</v>
      </c>
      <c r="E76" s="13">
        <f t="shared" si="1"/>
        <v>96328.22</v>
      </c>
      <c r="F76" s="21">
        <v>-208727.99999999997</v>
      </c>
      <c r="G76" s="5">
        <f t="shared" si="2"/>
        <v>19</v>
      </c>
    </row>
    <row r="77" spans="1:7" ht="13.5" thickBot="1">
      <c r="A77" s="16" t="s">
        <v>89</v>
      </c>
      <c r="B77" s="17">
        <f t="shared" si="3"/>
        <v>96328.22</v>
      </c>
      <c r="C77" s="19"/>
      <c r="D77" s="17">
        <f>ROUND((($E$17+$C$19+$C$21+$C$22+$C$24+$C$26+$C$29+$C$30)-SUM($D$23:D76))/G77,)</f>
        <v>5352</v>
      </c>
      <c r="E77" s="19">
        <f t="shared" si="1"/>
        <v>90976.22</v>
      </c>
      <c r="F77" s="21">
        <v>-214079.99999999997</v>
      </c>
      <c r="G77" s="5">
        <f t="shared" si="2"/>
        <v>18</v>
      </c>
    </row>
    <row r="78" spans="1:7">
      <c r="A78" s="12" t="s">
        <v>90</v>
      </c>
      <c r="B78" s="3">
        <f t="shared" si="3"/>
        <v>90976.22</v>
      </c>
      <c r="C78" s="13"/>
      <c r="D78" s="3">
        <f>ROUND((($E$17+$C$19+$C$21+$C$22+$C$24+$C$26+$C$29+$C$30)-SUM($D$23:D77))/G78,)</f>
        <v>5352</v>
      </c>
      <c r="E78" s="13">
        <f t="shared" si="1"/>
        <v>85624.22</v>
      </c>
      <c r="F78" s="21">
        <v>-219431.99999999997</v>
      </c>
      <c r="G78" s="5">
        <f t="shared" si="2"/>
        <v>17</v>
      </c>
    </row>
    <row r="79" spans="1:7">
      <c r="A79" s="12" t="s">
        <v>91</v>
      </c>
      <c r="B79" s="3">
        <f t="shared" si="3"/>
        <v>85624.22</v>
      </c>
      <c r="C79" s="13"/>
      <c r="D79" s="3">
        <f>ROUND((($E$17+$C$19+$C$21+$C$22+$C$24+$C$26+$C$29+$C$30)-SUM($D$23:D78))/G79,)</f>
        <v>5352</v>
      </c>
      <c r="E79" s="13">
        <f t="shared" si="1"/>
        <v>80272.22</v>
      </c>
      <c r="F79" s="21">
        <v>-224783.99999999997</v>
      </c>
      <c r="G79" s="5">
        <f t="shared" si="2"/>
        <v>16</v>
      </c>
    </row>
    <row r="80" spans="1:7">
      <c r="A80" s="12" t="s">
        <v>92</v>
      </c>
      <c r="B80" s="3">
        <f t="shared" si="3"/>
        <v>80272.22</v>
      </c>
      <c r="C80" s="13"/>
      <c r="D80" s="3">
        <f>ROUND((($E$17+$C$19+$C$21+$C$22+$C$24+$C$26+$C$29+$C$30)-SUM($D$23:D79))/G80,)</f>
        <v>5351</v>
      </c>
      <c r="E80" s="13">
        <f t="shared" si="1"/>
        <v>74921.22</v>
      </c>
      <c r="F80" s="21">
        <v>-230134.99999999997</v>
      </c>
      <c r="G80" s="5">
        <f t="shared" si="2"/>
        <v>15</v>
      </c>
    </row>
    <row r="81" spans="1:7">
      <c r="A81" s="12" t="s">
        <v>93</v>
      </c>
      <c r="B81" s="3">
        <f t="shared" si="3"/>
        <v>74921.22</v>
      </c>
      <c r="C81" s="13"/>
      <c r="D81" s="3">
        <f>ROUND((($E$17+$C$19+$C$21+$C$22+$C$24+$C$26+$C$29+$C$30)-SUM($D$23:D80))/G81,)</f>
        <v>5352</v>
      </c>
      <c r="E81" s="13">
        <f t="shared" si="1"/>
        <v>69569.22</v>
      </c>
      <c r="F81" s="21">
        <v>-235486.99999999997</v>
      </c>
      <c r="G81" s="5">
        <f t="shared" si="2"/>
        <v>14</v>
      </c>
    </row>
    <row r="82" spans="1:7">
      <c r="A82" s="12" t="s">
        <v>94</v>
      </c>
      <c r="B82" s="3">
        <f t="shared" si="3"/>
        <v>69569.22</v>
      </c>
      <c r="C82" s="13"/>
      <c r="D82" s="3">
        <f>ROUND((($E$17+$C$19+$C$21+$C$22+$C$24+$C$26+$C$29+$C$30)-SUM($D$23:D81))/G82,)</f>
        <v>5351</v>
      </c>
      <c r="E82" s="13">
        <f t="shared" ref="E82:E94" si="4">ROUND(B82+C82-D82,2)</f>
        <v>64218.22</v>
      </c>
      <c r="F82" s="21">
        <v>-240837.99999999997</v>
      </c>
      <c r="G82" s="5">
        <f t="shared" si="2"/>
        <v>13</v>
      </c>
    </row>
    <row r="83" spans="1:7">
      <c r="A83" s="12" t="s">
        <v>95</v>
      </c>
      <c r="B83" s="3">
        <f t="shared" si="3"/>
        <v>64218.22</v>
      </c>
      <c r="C83" s="13"/>
      <c r="D83" s="3">
        <f>ROUND((($E$17+$C$19+$C$21+$C$22+$C$24+$C$26+$C$29+$C$30)-SUM($D$23:D82))/G83,)</f>
        <v>5352</v>
      </c>
      <c r="E83" s="13">
        <f t="shared" si="4"/>
        <v>58866.22</v>
      </c>
      <c r="F83" s="21">
        <v>-246189.99999999997</v>
      </c>
      <c r="G83" s="5">
        <f t="shared" si="2"/>
        <v>12</v>
      </c>
    </row>
    <row r="84" spans="1:7">
      <c r="A84" s="12" t="s">
        <v>96</v>
      </c>
      <c r="B84" s="3">
        <f t="shared" si="3"/>
        <v>58866.22</v>
      </c>
      <c r="C84" s="13"/>
      <c r="D84" s="3">
        <f>ROUND((($E$17+$C$19+$C$21+$C$22+$C$24+$C$26+$C$29+$C$30)-SUM($D$23:D83))/G84,)</f>
        <v>5351</v>
      </c>
      <c r="E84" s="13">
        <f t="shared" si="4"/>
        <v>53515.22</v>
      </c>
      <c r="F84" s="21">
        <v>-251540.99999999997</v>
      </c>
      <c r="G84" s="5">
        <f t="shared" si="2"/>
        <v>11</v>
      </c>
    </row>
    <row r="85" spans="1:7">
      <c r="A85" s="12" t="s">
        <v>97</v>
      </c>
      <c r="B85" s="3">
        <f t="shared" si="3"/>
        <v>53515.22</v>
      </c>
      <c r="C85" s="13"/>
      <c r="D85" s="3">
        <f>ROUND((($E$17+$C$19+$C$21+$C$22+$C$24+$C$26+$C$29+$C$30)-SUM($D$23:D84))/G85,)</f>
        <v>5352</v>
      </c>
      <c r="E85" s="13">
        <f t="shared" si="4"/>
        <v>48163.22</v>
      </c>
      <c r="F85" s="21">
        <v>-256892.99999999997</v>
      </c>
      <c r="G85" s="5">
        <f t="shared" si="2"/>
        <v>10</v>
      </c>
    </row>
    <row r="86" spans="1:7">
      <c r="A86" s="12" t="s">
        <v>98</v>
      </c>
      <c r="B86" s="3">
        <f t="shared" si="3"/>
        <v>48163.22</v>
      </c>
      <c r="C86" s="13"/>
      <c r="D86" s="3">
        <f>ROUND((($E$17+$C$19+$C$21+$C$22+$C$24+$C$26+$C$29+$C$30)-SUM($D$23:D85))/G86,)</f>
        <v>5351</v>
      </c>
      <c r="E86" s="13">
        <f t="shared" si="4"/>
        <v>42812.22</v>
      </c>
      <c r="F86" s="21">
        <v>-262244</v>
      </c>
      <c r="G86" s="5">
        <f t="shared" si="2"/>
        <v>9</v>
      </c>
    </row>
    <row r="87" spans="1:7">
      <c r="A87" s="12" t="s">
        <v>99</v>
      </c>
      <c r="B87" s="3">
        <f t="shared" si="3"/>
        <v>42812.22</v>
      </c>
      <c r="C87" s="13"/>
      <c r="D87" s="3">
        <f>ROUND((($E$17+$C$19+$C$21+$C$22+$C$24+$C$26+$C$29+$C$30)-SUM($D$23:D86))/G87,)</f>
        <v>5352</v>
      </c>
      <c r="E87" s="13">
        <f t="shared" si="4"/>
        <v>37460.22</v>
      </c>
      <c r="F87" s="21">
        <v>-267596</v>
      </c>
      <c r="G87" s="5">
        <f t="shared" si="2"/>
        <v>8</v>
      </c>
    </row>
    <row r="88" spans="1:7">
      <c r="A88" s="15" t="s">
        <v>100</v>
      </c>
      <c r="B88" s="24">
        <f t="shared" si="3"/>
        <v>37460.22</v>
      </c>
      <c r="C88" s="25"/>
      <c r="D88" s="3">
        <f>ROUND((($E$17+$C$19+$C$21+$C$22+$C$24+$C$26+$C$29+$C$30)-SUM($D$23:D87))/G88,)</f>
        <v>5351</v>
      </c>
      <c r="E88" s="25">
        <f t="shared" si="4"/>
        <v>32109.22</v>
      </c>
      <c r="F88" s="21">
        <v>-272947</v>
      </c>
      <c r="G88" s="5">
        <f t="shared" si="2"/>
        <v>7</v>
      </c>
    </row>
    <row r="89" spans="1:7" ht="13.5" thickBot="1">
      <c r="A89" s="16" t="s">
        <v>101</v>
      </c>
      <c r="B89" s="17">
        <f t="shared" si="3"/>
        <v>32109.22</v>
      </c>
      <c r="C89" s="19"/>
      <c r="D89" s="17">
        <f>ROUND((($E$17+$C$19+$C$21+$C$22+$C$24+$C$26+$C$29+$C$30)-SUM($D$23:D88))/G89,)</f>
        <v>5352</v>
      </c>
      <c r="E89" s="19">
        <f t="shared" si="4"/>
        <v>26757.22</v>
      </c>
      <c r="F89" s="21">
        <v>-278299</v>
      </c>
      <c r="G89" s="5">
        <f t="shared" ref="G89:G94" si="5">G88-1</f>
        <v>6</v>
      </c>
    </row>
    <row r="90" spans="1:7">
      <c r="A90" s="12" t="s">
        <v>102</v>
      </c>
      <c r="B90" s="3">
        <f t="shared" si="3"/>
        <v>26757.22</v>
      </c>
      <c r="C90" s="13"/>
      <c r="D90" s="3">
        <f>ROUND((($E$17+$C$19+$C$21+$C$22+$C$24+$C$26+$C$29+$C$30)-SUM($D$23:D89))/G90,)</f>
        <v>5351</v>
      </c>
      <c r="E90" s="13">
        <f t="shared" si="4"/>
        <v>21406.22</v>
      </c>
      <c r="F90" s="21">
        <v>-283650</v>
      </c>
      <c r="G90" s="5">
        <f t="shared" si="5"/>
        <v>5</v>
      </c>
    </row>
    <row r="91" spans="1:7">
      <c r="A91" s="12" t="s">
        <v>103</v>
      </c>
      <c r="B91" s="3">
        <f t="shared" si="3"/>
        <v>21406.22</v>
      </c>
      <c r="C91" s="13"/>
      <c r="D91" s="3">
        <f>ROUND((($E$17+$C$19+$C$21+$C$22+$C$24+$C$26+$C$29+$C$30)-SUM($D$23:D90))/G91,)</f>
        <v>5352</v>
      </c>
      <c r="E91" s="13">
        <f t="shared" si="4"/>
        <v>16054.22</v>
      </c>
      <c r="F91" s="21">
        <v>-289002</v>
      </c>
      <c r="G91" s="5">
        <f t="shared" si="5"/>
        <v>4</v>
      </c>
    </row>
    <row r="92" spans="1:7">
      <c r="A92" s="12" t="s">
        <v>104</v>
      </c>
      <c r="B92" s="3">
        <f t="shared" si="3"/>
        <v>16054.22</v>
      </c>
      <c r="C92" s="13"/>
      <c r="D92" s="3">
        <f>ROUND((($E$17+$C$19+$C$21+$C$22+$C$24+$C$26+$C$29+$C$30)-SUM($D$23:D91))/G92,)</f>
        <v>5351</v>
      </c>
      <c r="E92" s="13">
        <f t="shared" si="4"/>
        <v>10703.22</v>
      </c>
      <c r="F92" s="21">
        <v>-294353</v>
      </c>
      <c r="G92" s="5">
        <f t="shared" si="5"/>
        <v>3</v>
      </c>
    </row>
    <row r="93" spans="1:7">
      <c r="A93" s="12" t="s">
        <v>105</v>
      </c>
      <c r="B93" s="3">
        <f t="shared" si="3"/>
        <v>10703.22</v>
      </c>
      <c r="C93" s="13"/>
      <c r="D93" s="3">
        <f>ROUND((($E$17+$C$19+$C$21+$C$22+$C$24+$C$26+$C$29+$C$30)-SUM($D$23:D92))/G93,)</f>
        <v>5352</v>
      </c>
      <c r="E93" s="13">
        <f t="shared" si="4"/>
        <v>5351.22</v>
      </c>
      <c r="F93" s="21">
        <v>-299705</v>
      </c>
      <c r="G93" s="5">
        <f t="shared" si="5"/>
        <v>2</v>
      </c>
    </row>
    <row r="94" spans="1:7">
      <c r="A94" s="12" t="s">
        <v>106</v>
      </c>
      <c r="B94" s="3">
        <f t="shared" si="3"/>
        <v>5351.22</v>
      </c>
      <c r="C94" s="13"/>
      <c r="D94" s="3">
        <f>ROUND((($E$17+$C$19+$C$21+$C$22+$C$24+$C$26+$C$29+$C$30)-SUM($D$23:D93))/G94,)</f>
        <v>5351</v>
      </c>
      <c r="E94" s="13">
        <f t="shared" si="4"/>
        <v>0.22</v>
      </c>
      <c r="F94" s="21">
        <v>-305056</v>
      </c>
      <c r="G94" s="5">
        <f t="shared" si="5"/>
        <v>1</v>
      </c>
    </row>
    <row r="95" spans="1:7">
      <c r="A95" s="12" t="s">
        <v>107</v>
      </c>
      <c r="B95" s="3"/>
      <c r="C95" s="13"/>
      <c r="E95" s="13"/>
    </row>
    <row r="96" spans="1:7">
      <c r="A96" s="12" t="s">
        <v>108</v>
      </c>
      <c r="B96" s="3"/>
      <c r="C96" s="13"/>
      <c r="E96" s="13"/>
    </row>
    <row r="97" spans="1:5">
      <c r="A97" s="12" t="s">
        <v>109</v>
      </c>
      <c r="B97" s="3"/>
      <c r="C97" s="13"/>
      <c r="E97" s="13"/>
    </row>
    <row r="98" spans="1:5">
      <c r="A98" s="12" t="s">
        <v>110</v>
      </c>
      <c r="B98" s="3"/>
      <c r="C98" s="13"/>
      <c r="E98" s="13"/>
    </row>
    <row r="99" spans="1:5">
      <c r="A99" s="12" t="s">
        <v>111</v>
      </c>
      <c r="B99" s="3"/>
      <c r="C99" s="13"/>
      <c r="E99" s="13"/>
    </row>
    <row r="100" spans="1:5">
      <c r="A100" s="15" t="s">
        <v>112</v>
      </c>
      <c r="B100" s="24"/>
      <c r="C100" s="25"/>
      <c r="E100" s="25"/>
    </row>
    <row r="101" spans="1:5" ht="13.5" thickBot="1">
      <c r="A101" s="16" t="s">
        <v>113</v>
      </c>
      <c r="B101" s="17"/>
      <c r="C101" s="19"/>
      <c r="D101" s="17"/>
      <c r="E101" s="19"/>
    </row>
    <row r="102" spans="1:5">
      <c r="A102" s="12"/>
      <c r="B102" s="3"/>
      <c r="C102" s="13"/>
      <c r="E102" s="13"/>
    </row>
    <row r="103" spans="1:5">
      <c r="A103" s="12"/>
      <c r="B103" s="3"/>
      <c r="C103" s="13"/>
      <c r="E103" s="13"/>
    </row>
    <row r="104" spans="1:5">
      <c r="A104" s="12"/>
      <c r="B104" s="3"/>
      <c r="C104" s="13"/>
      <c r="E104" s="13"/>
    </row>
    <row r="105" spans="1:5">
      <c r="A105" s="12"/>
      <c r="B105" s="3"/>
      <c r="C105" s="13"/>
      <c r="E105" s="13"/>
    </row>
    <row r="106" spans="1:5">
      <c r="A106" s="12"/>
      <c r="B106" s="3"/>
      <c r="C106" s="13"/>
      <c r="E106" s="13"/>
    </row>
    <row r="107" spans="1:5">
      <c r="A107" s="12"/>
      <c r="B107" s="3"/>
      <c r="C107" s="13"/>
      <c r="E107" s="13"/>
    </row>
    <row r="108" spans="1:5">
      <c r="A108" s="12"/>
      <c r="B108" s="3"/>
      <c r="C108" s="13"/>
      <c r="E108" s="13"/>
    </row>
    <row r="109" spans="1:5">
      <c r="A109" s="12"/>
      <c r="B109" s="3"/>
      <c r="C109" s="13"/>
      <c r="E109" s="13"/>
    </row>
    <row r="110" spans="1:5">
      <c r="A110" s="12"/>
      <c r="B110" s="3"/>
      <c r="C110" s="13"/>
      <c r="E110" s="13"/>
    </row>
    <row r="111" spans="1:5">
      <c r="A111" s="12"/>
      <c r="B111" s="3"/>
      <c r="C111" s="13"/>
      <c r="E111" s="13"/>
    </row>
    <row r="112" spans="1:5">
      <c r="A112" s="15"/>
      <c r="B112" s="3"/>
      <c r="C112" s="13"/>
      <c r="E112" s="13"/>
    </row>
    <row r="113" spans="1:5" ht="13.5" thickBot="1">
      <c r="A113" s="16"/>
      <c r="B113" s="17"/>
      <c r="C113" s="19"/>
      <c r="D113" s="17"/>
      <c r="E113" s="19"/>
    </row>
    <row r="114" spans="1:5">
      <c r="A114" s="12"/>
      <c r="B114" s="3"/>
      <c r="C114" s="13"/>
      <c r="E114" s="13"/>
    </row>
    <row r="115" spans="1:5">
      <c r="A115" s="12"/>
      <c r="B115" s="3"/>
      <c r="C115" s="13"/>
      <c r="E115" s="13"/>
    </row>
    <row r="116" spans="1:5">
      <c r="A116" s="12"/>
      <c r="B116" s="3"/>
      <c r="C116" s="13"/>
      <c r="E116" s="13"/>
    </row>
    <row r="117" spans="1:5">
      <c r="A117" s="12"/>
      <c r="B117" s="3"/>
      <c r="C117" s="13"/>
      <c r="E117" s="13"/>
    </row>
    <row r="118" spans="1:5">
      <c r="A118" s="12"/>
      <c r="B118" s="3"/>
      <c r="C118" s="13"/>
      <c r="E118" s="13"/>
    </row>
    <row r="119" spans="1:5">
      <c r="A119" s="12"/>
      <c r="B119" s="3"/>
      <c r="C119" s="13"/>
      <c r="E119" s="13"/>
    </row>
    <row r="120" spans="1:5">
      <c r="A120" s="12"/>
      <c r="B120" s="3"/>
      <c r="C120" s="13"/>
      <c r="E120" s="13"/>
    </row>
    <row r="121" spans="1:5">
      <c r="A121" s="12"/>
      <c r="B121" s="3"/>
      <c r="C121" s="13"/>
      <c r="E121" s="13"/>
    </row>
    <row r="122" spans="1:5">
      <c r="A122" s="12"/>
      <c r="B122" s="3"/>
      <c r="C122" s="13"/>
      <c r="E122" s="13"/>
    </row>
    <row r="123" spans="1:5">
      <c r="A123" s="12"/>
      <c r="B123" s="3"/>
      <c r="C123" s="13"/>
      <c r="E123" s="13"/>
    </row>
    <row r="124" spans="1:5">
      <c r="A124" s="15"/>
      <c r="B124" s="3"/>
      <c r="C124" s="13"/>
      <c r="E124" s="13"/>
    </row>
    <row r="125" spans="1:5" ht="13.5" thickBot="1">
      <c r="A125" s="16"/>
      <c r="B125" s="17"/>
      <c r="C125" s="19"/>
      <c r="D125" s="17"/>
      <c r="E125" s="19"/>
    </row>
    <row r="126" spans="1:5">
      <c r="A126" s="12"/>
      <c r="B126" s="3"/>
      <c r="C126" s="13"/>
      <c r="E126" s="13"/>
    </row>
    <row r="127" spans="1:5">
      <c r="A127" s="12"/>
      <c r="B127" s="3"/>
      <c r="C127" s="13"/>
      <c r="E127" s="13"/>
    </row>
    <row r="128" spans="1:5">
      <c r="A128" s="12"/>
      <c r="B128" s="3"/>
      <c r="C128" s="13"/>
      <c r="E128" s="13"/>
    </row>
    <row r="129" spans="1:5">
      <c r="A129" s="12"/>
      <c r="B129" s="3"/>
      <c r="C129" s="13"/>
      <c r="E129" s="13"/>
    </row>
    <row r="130" spans="1:5">
      <c r="A130" s="12"/>
      <c r="B130" s="3"/>
      <c r="C130" s="13"/>
      <c r="E130" s="13"/>
    </row>
    <row r="131" spans="1:5">
      <c r="A131" s="12"/>
      <c r="B131" s="3"/>
      <c r="C131" s="13"/>
      <c r="E131" s="13"/>
    </row>
    <row r="132" spans="1:5">
      <c r="A132" s="12"/>
      <c r="B132" s="3"/>
      <c r="C132" s="13"/>
      <c r="E132" s="13"/>
    </row>
    <row r="133" spans="1:5">
      <c r="A133" s="12"/>
      <c r="B133" s="3"/>
      <c r="C133" s="13"/>
      <c r="E133" s="13"/>
    </row>
    <row r="134" spans="1:5">
      <c r="A134" s="12"/>
      <c r="B134" s="3"/>
      <c r="C134" s="13"/>
      <c r="E134" s="13"/>
    </row>
    <row r="135" spans="1:5">
      <c r="A135" s="12"/>
      <c r="B135" s="3"/>
      <c r="C135" s="13"/>
      <c r="E135" s="13"/>
    </row>
    <row r="136" spans="1:5">
      <c r="A136" s="15"/>
      <c r="B136" s="24"/>
      <c r="C136" s="25"/>
      <c r="D136" s="24"/>
      <c r="E136" s="25"/>
    </row>
    <row r="137" spans="1:5" ht="13.5" thickBot="1">
      <c r="A137" s="16"/>
      <c r="B137" s="17"/>
      <c r="C137" s="19"/>
      <c r="D137" s="17"/>
      <c r="E137" s="19"/>
    </row>
    <row r="138" spans="1:5">
      <c r="A138" s="12"/>
      <c r="B138" s="3"/>
      <c r="C138" s="13"/>
      <c r="E138" s="13"/>
    </row>
    <row r="139" spans="1:5">
      <c r="A139" s="12"/>
      <c r="B139" s="3"/>
      <c r="C139" s="13"/>
      <c r="E139" s="13"/>
    </row>
    <row r="140" spans="1:5">
      <c r="A140" s="12"/>
      <c r="B140" s="3"/>
      <c r="C140" s="13"/>
      <c r="E140" s="13"/>
    </row>
    <row r="141" spans="1:5">
      <c r="A141" s="12"/>
      <c r="B141" s="3"/>
      <c r="C141" s="13"/>
      <c r="E141" s="13"/>
    </row>
    <row r="142" spans="1:5">
      <c r="A142" s="12"/>
      <c r="B142" s="3"/>
      <c r="C142" s="13"/>
      <c r="E142" s="13"/>
    </row>
    <row r="143" spans="1:5">
      <c r="A143" s="12"/>
      <c r="B143" s="3"/>
      <c r="C143" s="13"/>
      <c r="E143" s="13"/>
    </row>
    <row r="144" spans="1:5">
      <c r="A144" s="12"/>
      <c r="B144" s="3"/>
      <c r="C144" s="13"/>
      <c r="E144" s="13"/>
    </row>
    <row r="145" spans="1:1">
      <c r="A145" s="12"/>
    </row>
    <row r="146" spans="1:1">
      <c r="A146" s="12"/>
    </row>
    <row r="147" spans="1:1">
      <c r="A147" s="12"/>
    </row>
    <row r="148" spans="1:1">
      <c r="A148" s="15"/>
    </row>
    <row r="149" spans="1:1">
      <c r="A149" s="15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C74A-9661-4AC7-AD83-85AAA3F0932C}">
  <sheetPr>
    <pageSetUpPr fitToPage="1"/>
  </sheetPr>
  <dimension ref="A1:W75"/>
  <sheetViews>
    <sheetView showGridLines="0" view="pageBreakPreview" topLeftCell="A7" zoomScale="85" zoomScaleNormal="85" zoomScaleSheetLayoutView="85" workbookViewId="0">
      <selection activeCell="V14" sqref="V14"/>
    </sheetView>
  </sheetViews>
  <sheetFormatPr defaultColWidth="9.28515625" defaultRowHeight="13.5"/>
  <cols>
    <col min="1" max="1" width="38" style="33" customWidth="1"/>
    <col min="2" max="2" width="38" style="33" hidden="1" customWidth="1"/>
    <col min="3" max="3" width="18.42578125" style="33" customWidth="1"/>
    <col min="4" max="4" width="1.7109375" style="33" customWidth="1"/>
    <col min="5" max="5" width="14.28515625" style="33" customWidth="1"/>
    <col min="6" max="6" width="1.7109375" style="33" customWidth="1"/>
    <col min="7" max="7" width="16.28515625" style="33" customWidth="1"/>
    <col min="8" max="8" width="1.7109375" style="33" customWidth="1"/>
    <col min="9" max="9" width="15.140625" style="33" customWidth="1"/>
    <col min="10" max="10" width="1.7109375" style="33" customWidth="1"/>
    <col min="11" max="12" width="19.85546875" style="33" customWidth="1"/>
    <col min="13" max="13" width="1.7109375" style="33" customWidth="1"/>
    <col min="14" max="14" width="19.85546875" style="33" customWidth="1"/>
    <col min="15" max="15" width="1.7109375" style="33" customWidth="1"/>
    <col min="16" max="17" width="16.140625" style="33" customWidth="1"/>
    <col min="18" max="18" width="1.7109375" style="33" customWidth="1"/>
    <col min="19" max="19" width="13.5703125" style="33" customWidth="1"/>
    <col min="20" max="20" width="1.7109375" style="33" customWidth="1"/>
    <col min="21" max="21" width="17.85546875" style="33" customWidth="1"/>
    <col min="22" max="22" width="12.7109375" style="33" bestFit="1" customWidth="1"/>
    <col min="23" max="23" width="11.85546875" style="34" bestFit="1" customWidth="1"/>
    <col min="24" max="16384" width="9.28515625" style="33"/>
  </cols>
  <sheetData>
    <row r="1" spans="1:23" ht="15">
      <c r="A1" s="31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3" ht="15">
      <c r="A2" s="31" t="s">
        <v>115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3" ht="15">
      <c r="A3" s="31" t="s">
        <v>116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3" ht="15">
      <c r="A4" s="31" t="s">
        <v>117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3" ht="15">
      <c r="A5" s="32"/>
      <c r="B5" s="32"/>
    </row>
    <row r="6" spans="1:23" ht="15">
      <c r="C6" s="35" t="s">
        <v>118</v>
      </c>
      <c r="D6" s="35"/>
      <c r="E6" s="35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W6" s="37"/>
    </row>
    <row r="7" spans="1:23" ht="45">
      <c r="A7" s="38" t="s">
        <v>119</v>
      </c>
      <c r="B7" s="39"/>
      <c r="C7" s="40" t="s">
        <v>120</v>
      </c>
      <c r="D7" s="41"/>
      <c r="E7" s="40" t="s">
        <v>121</v>
      </c>
      <c r="F7" s="42"/>
      <c r="G7" s="40" t="s">
        <v>122</v>
      </c>
      <c r="H7" s="42"/>
      <c r="I7" s="40" t="s">
        <v>123</v>
      </c>
      <c r="J7" s="42"/>
      <c r="K7" s="40" t="s">
        <v>124</v>
      </c>
      <c r="L7" s="40" t="s">
        <v>125</v>
      </c>
      <c r="M7" s="42"/>
      <c r="N7" s="40" t="s">
        <v>126</v>
      </c>
      <c r="O7" s="42"/>
      <c r="P7" s="40" t="s">
        <v>127</v>
      </c>
      <c r="Q7" s="40" t="s">
        <v>128</v>
      </c>
      <c r="R7" s="42"/>
      <c r="S7" s="40" t="s">
        <v>129</v>
      </c>
      <c r="T7" s="42"/>
      <c r="U7" s="40" t="s">
        <v>130</v>
      </c>
      <c r="W7" s="43"/>
    </row>
    <row r="8" spans="1:23" ht="15">
      <c r="A8" s="33" t="s">
        <v>131</v>
      </c>
      <c r="B8" s="33" t="s">
        <v>132</v>
      </c>
      <c r="C8" s="44">
        <v>258387.51336532421</v>
      </c>
      <c r="D8" s="45"/>
      <c r="E8" s="44"/>
      <c r="F8" s="46"/>
      <c r="G8" s="44">
        <f>C8*E8</f>
        <v>0</v>
      </c>
      <c r="H8" s="47"/>
      <c r="I8" s="44">
        <f t="shared" ref="I8:I30" si="0">C8-G8</f>
        <v>258387.51336532421</v>
      </c>
      <c r="J8" s="48"/>
      <c r="K8" s="49">
        <v>0.38084849477986854</v>
      </c>
      <c r="L8" s="49">
        <v>0.36593240302727587</v>
      </c>
      <c r="M8" s="50"/>
      <c r="N8" s="44">
        <v>97859.546463113715</v>
      </c>
      <c r="O8" s="48"/>
      <c r="P8" s="51">
        <v>9.8928063790187343E-2</v>
      </c>
      <c r="Q8" s="49">
        <v>0.10477010485295059</v>
      </c>
      <c r="R8" s="52"/>
      <c r="S8" s="44">
        <v>25776.606598516202</v>
      </c>
      <c r="T8" s="48"/>
      <c r="U8" s="44">
        <f>I8-N8-S8</f>
        <v>134751.36030369429</v>
      </c>
    </row>
    <row r="9" spans="1:23">
      <c r="A9" s="33" t="s">
        <v>133</v>
      </c>
      <c r="B9" s="33" t="s">
        <v>134</v>
      </c>
      <c r="C9" s="53">
        <v>3416943.1179052568</v>
      </c>
      <c r="D9" s="45"/>
      <c r="E9" s="52">
        <v>0.02</v>
      </c>
      <c r="F9" s="52"/>
      <c r="G9" s="53">
        <f>C9*E9</f>
        <v>68338.862358105136</v>
      </c>
      <c r="H9" s="48"/>
      <c r="I9" s="53">
        <f t="shared" si="0"/>
        <v>3348604.2555471519</v>
      </c>
      <c r="J9" s="48"/>
      <c r="K9" s="54">
        <f>$K$8</f>
        <v>0.38084849477986854</v>
      </c>
      <c r="L9" s="49">
        <v>0.35861375496673026</v>
      </c>
      <c r="M9" s="55"/>
      <c r="N9" s="53">
        <v>1265579.1786275778</v>
      </c>
      <c r="O9" s="48"/>
      <c r="P9" s="51">
        <f>$P$8</f>
        <v>9.8928063790187343E-2</v>
      </c>
      <c r="Q9" s="49">
        <v>0.10267470275589156</v>
      </c>
      <c r="R9" s="56"/>
      <c r="S9" s="53">
        <v>335088.7349225884</v>
      </c>
      <c r="T9" s="48"/>
      <c r="U9" s="53">
        <f t="shared" ref="U9:U30" si="1">I9-N9-S9</f>
        <v>1747936.3419969857</v>
      </c>
    </row>
    <row r="10" spans="1:23">
      <c r="A10" s="33" t="s">
        <v>135</v>
      </c>
      <c r="C10" s="53">
        <v>222778.66074795285</v>
      </c>
      <c r="D10" s="45"/>
      <c r="E10" s="47"/>
      <c r="F10" s="47"/>
      <c r="G10" s="53">
        <f>C10*E10</f>
        <v>0</v>
      </c>
      <c r="H10" s="48"/>
      <c r="I10" s="53">
        <f t="shared" si="0"/>
        <v>222778.66074795285</v>
      </c>
      <c r="J10" s="48"/>
      <c r="K10" s="54">
        <f>$K$8</f>
        <v>0.38084849477986854</v>
      </c>
      <c r="L10" s="49"/>
      <c r="M10" s="55"/>
      <c r="N10" s="53">
        <v>84847.971102124226</v>
      </c>
      <c r="O10" s="48"/>
      <c r="P10" s="51">
        <f>$P$8</f>
        <v>9.8928063790187343E-2</v>
      </c>
      <c r="Q10" s="49"/>
      <c r="R10" s="56"/>
      <c r="S10" s="53">
        <v>22038.653974769495</v>
      </c>
      <c r="T10" s="48"/>
      <c r="U10" s="53">
        <f t="shared" si="1"/>
        <v>115892.03567105913</v>
      </c>
    </row>
    <row r="11" spans="1:23">
      <c r="A11" s="33" t="s">
        <v>136</v>
      </c>
      <c r="B11" s="33" t="s">
        <v>137</v>
      </c>
      <c r="C11" s="53">
        <v>45910.869999999937</v>
      </c>
      <c r="D11" s="45"/>
      <c r="E11" s="47"/>
      <c r="F11" s="47"/>
      <c r="G11" s="53">
        <f>C11*E11</f>
        <v>0</v>
      </c>
      <c r="H11" s="48"/>
      <c r="I11" s="53">
        <f t="shared" si="0"/>
        <v>45910.869999999937</v>
      </c>
      <c r="J11" s="48"/>
      <c r="K11" s="54"/>
      <c r="L11" s="49"/>
      <c r="M11" s="55"/>
      <c r="N11" s="53">
        <v>45911.000000000015</v>
      </c>
      <c r="O11" s="48"/>
      <c r="P11" s="54"/>
      <c r="Q11" s="49"/>
      <c r="R11" s="47"/>
      <c r="S11" s="53">
        <v>0</v>
      </c>
      <c r="T11" s="48"/>
      <c r="U11" s="53">
        <f t="shared" si="1"/>
        <v>-0.13000000007741619</v>
      </c>
    </row>
    <row r="12" spans="1:23">
      <c r="A12" s="33" t="s">
        <v>138</v>
      </c>
      <c r="B12" s="33" t="s">
        <v>139</v>
      </c>
      <c r="C12" s="53">
        <v>2584835.1187935486</v>
      </c>
      <c r="D12" s="45"/>
      <c r="E12" s="52">
        <v>0.02</v>
      </c>
      <c r="F12" s="52"/>
      <c r="G12" s="53">
        <f>C12*E12</f>
        <v>51696.702375870969</v>
      </c>
      <c r="H12" s="48"/>
      <c r="I12" s="53">
        <f t="shared" si="0"/>
        <v>2533138.4164176774</v>
      </c>
      <c r="J12" s="48"/>
      <c r="K12" s="54">
        <f>$K$8</f>
        <v>0.38084849477986854</v>
      </c>
      <c r="L12" s="49">
        <v>0.35861375496673015</v>
      </c>
      <c r="M12" s="55"/>
      <c r="N12" s="53">
        <v>956343.46974852215</v>
      </c>
      <c r="O12" s="48"/>
      <c r="P12" s="51">
        <f>$P$8</f>
        <v>9.8928063790187343E-2</v>
      </c>
      <c r="Q12" s="49">
        <v>0.10267470275589155</v>
      </c>
      <c r="R12" s="56"/>
      <c r="S12" s="53">
        <v>253894.67468147576</v>
      </c>
      <c r="T12" s="48"/>
      <c r="U12" s="53">
        <f t="shared" si="1"/>
        <v>1322900.2719876794</v>
      </c>
    </row>
    <row r="13" spans="1:23">
      <c r="A13" s="33" t="s">
        <v>140</v>
      </c>
      <c r="C13" s="53">
        <v>174113.07</v>
      </c>
      <c r="D13" s="45"/>
      <c r="E13" s="52"/>
      <c r="F13" s="52"/>
      <c r="G13" s="53"/>
      <c r="H13" s="48"/>
      <c r="I13" s="53">
        <f t="shared" si="0"/>
        <v>174113.07</v>
      </c>
      <c r="J13" s="48"/>
      <c r="K13" s="57"/>
      <c r="L13" s="49">
        <v>0.77685663166964025</v>
      </c>
      <c r="M13" s="55"/>
      <c r="N13" s="53">
        <v>159976.1403277459</v>
      </c>
      <c r="O13" s="48"/>
      <c r="P13" s="51"/>
      <c r="Q13" s="49">
        <v>0.2231433683303598</v>
      </c>
      <c r="R13" s="56"/>
      <c r="S13" s="53">
        <v>14137.35967225411</v>
      </c>
      <c r="T13" s="48"/>
      <c r="U13" s="53">
        <f t="shared" si="1"/>
        <v>-0.43000000000574801</v>
      </c>
    </row>
    <row r="14" spans="1:23">
      <c r="A14" s="33" t="s">
        <v>141</v>
      </c>
      <c r="B14" s="33" t="s">
        <v>142</v>
      </c>
      <c r="C14" s="53">
        <v>1586119.3408147274</v>
      </c>
      <c r="D14" s="45"/>
      <c r="E14" s="47"/>
      <c r="F14" s="47"/>
      <c r="G14" s="53">
        <f>C14*E14</f>
        <v>0</v>
      </c>
      <c r="H14" s="48"/>
      <c r="I14" s="53">
        <f t="shared" si="0"/>
        <v>1586119.3408147274</v>
      </c>
      <c r="J14" s="48"/>
      <c r="K14" s="54">
        <f>$K$8</f>
        <v>0.38084849477986854</v>
      </c>
      <c r="L14" s="49">
        <v>0.36593240302727575</v>
      </c>
      <c r="M14" s="55"/>
      <c r="N14" s="53">
        <v>596751.05652596988</v>
      </c>
      <c r="O14" s="48"/>
      <c r="P14" s="51">
        <f>$P$8</f>
        <v>9.8928063790187343E-2</v>
      </c>
      <c r="Q14" s="49">
        <v>0.10477010485295057</v>
      </c>
      <c r="R14" s="56"/>
      <c r="S14" s="53">
        <v>159779.8704018463</v>
      </c>
      <c r="T14" s="48"/>
      <c r="U14" s="53">
        <f t="shared" si="1"/>
        <v>829588.41388691124</v>
      </c>
      <c r="V14" s="58">
        <f>+U14/C14</f>
        <v>0.52303026168307376</v>
      </c>
    </row>
    <row r="15" spans="1:23">
      <c r="A15" s="33" t="s">
        <v>143</v>
      </c>
      <c r="B15" s="33" t="s">
        <v>144</v>
      </c>
      <c r="C15" s="53">
        <v>733735.82356098434</v>
      </c>
      <c r="D15" s="45"/>
      <c r="E15" s="47"/>
      <c r="F15" s="47"/>
      <c r="G15" s="53">
        <f>C15*E15</f>
        <v>0</v>
      </c>
      <c r="H15" s="48"/>
      <c r="I15" s="53">
        <f t="shared" si="0"/>
        <v>733735.82356098434</v>
      </c>
      <c r="J15" s="48"/>
      <c r="K15" s="54">
        <f>$K$8</f>
        <v>0.38084849477986854</v>
      </c>
      <c r="L15" s="49">
        <v>0.3659324030272757</v>
      </c>
      <c r="M15" s="55"/>
      <c r="N15" s="53">
        <v>278328.05318820011</v>
      </c>
      <c r="O15" s="48"/>
      <c r="P15" s="51">
        <f>$P$8</f>
        <v>9.8928063790187343E-2</v>
      </c>
      <c r="Q15" s="49">
        <v>0.10477010485295056</v>
      </c>
      <c r="R15" s="56"/>
      <c r="S15" s="53">
        <v>73025.510546524572</v>
      </c>
      <c r="T15" s="48"/>
      <c r="U15" s="53">
        <f t="shared" si="1"/>
        <v>382382.25982625969</v>
      </c>
    </row>
    <row r="16" spans="1:23">
      <c r="A16" s="33" t="s">
        <v>145</v>
      </c>
      <c r="B16" s="33" t="s">
        <v>146</v>
      </c>
      <c r="C16" s="53">
        <v>102643.68</v>
      </c>
      <c r="D16" s="45"/>
      <c r="E16" s="47"/>
      <c r="F16" s="47"/>
      <c r="G16" s="53">
        <f>C16*E16</f>
        <v>0</v>
      </c>
      <c r="H16" s="48"/>
      <c r="I16" s="53">
        <f t="shared" si="0"/>
        <v>102643.68</v>
      </c>
      <c r="J16" s="48"/>
      <c r="K16" s="54"/>
      <c r="L16" s="49">
        <v>0.36593240302727575</v>
      </c>
      <c r="M16" s="55"/>
      <c r="N16" s="53">
        <v>102710.40145012869</v>
      </c>
      <c r="O16" s="48"/>
      <c r="P16" s="54"/>
      <c r="Q16" s="49">
        <v>0.10477010485295059</v>
      </c>
      <c r="R16" s="47"/>
      <c r="S16" s="53">
        <v>-11.051150659889229</v>
      </c>
      <c r="T16" s="48"/>
      <c r="U16" s="53">
        <f t="shared" si="1"/>
        <v>-55.670299468805183</v>
      </c>
    </row>
    <row r="17" spans="1:21">
      <c r="A17" s="33" t="s">
        <v>147</v>
      </c>
      <c r="B17" s="33" t="s">
        <v>148</v>
      </c>
      <c r="C17" s="53">
        <v>545871.18939199217</v>
      </c>
      <c r="D17" s="45"/>
      <c r="E17" s="47"/>
      <c r="F17" s="47"/>
      <c r="G17" s="53">
        <f>C17*E17</f>
        <v>0</v>
      </c>
      <c r="H17" s="48"/>
      <c r="I17" s="53">
        <f t="shared" si="0"/>
        <v>545871.18939199217</v>
      </c>
      <c r="J17" s="48"/>
      <c r="K17" s="54">
        <f>$K$8</f>
        <v>0.38084849477986854</v>
      </c>
      <c r="L17" s="49">
        <v>0.36593240302727564</v>
      </c>
      <c r="M17" s="55"/>
      <c r="N17" s="53">
        <v>207314.85381483022</v>
      </c>
      <c r="O17" s="48"/>
      <c r="P17" s="51">
        <f>$P$8</f>
        <v>9.8928063790187343E-2</v>
      </c>
      <c r="Q17" s="49">
        <v>0.10477010485295053</v>
      </c>
      <c r="R17" s="56"/>
      <c r="S17" s="53">
        <v>54230.430182391981</v>
      </c>
      <c r="T17" s="48"/>
      <c r="U17" s="53">
        <f t="shared" si="1"/>
        <v>284325.90539476997</v>
      </c>
    </row>
    <row r="18" spans="1:21">
      <c r="A18" s="33" t="s">
        <v>149</v>
      </c>
      <c r="B18" s="33" t="s">
        <v>150</v>
      </c>
      <c r="C18" s="53">
        <v>61516.29</v>
      </c>
      <c r="D18" s="45"/>
      <c r="E18" s="47"/>
      <c r="F18" s="47"/>
      <c r="G18" s="53"/>
      <c r="H18" s="48"/>
      <c r="I18" s="53">
        <f t="shared" si="0"/>
        <v>61516.29</v>
      </c>
      <c r="J18" s="48"/>
      <c r="K18" s="57"/>
      <c r="L18" s="49">
        <v>0.77685663166964025</v>
      </c>
      <c r="M18" s="55"/>
      <c r="N18" s="53">
        <v>47789.337842212772</v>
      </c>
      <c r="O18" s="48"/>
      <c r="P18" s="51"/>
      <c r="Q18" s="49">
        <v>0.22314336833035975</v>
      </c>
      <c r="R18" s="56"/>
      <c r="S18" s="53">
        <v>13726.952157787226</v>
      </c>
      <c r="T18" s="48"/>
      <c r="U18" s="53">
        <f t="shared" si="1"/>
        <v>0</v>
      </c>
    </row>
    <row r="19" spans="1:21">
      <c r="A19" s="33" t="s">
        <v>151</v>
      </c>
      <c r="B19" s="33" t="s">
        <v>152</v>
      </c>
      <c r="C19" s="53">
        <v>275112.80646136613</v>
      </c>
      <c r="D19" s="45"/>
      <c r="E19" s="52">
        <v>0.02</v>
      </c>
      <c r="F19" s="52"/>
      <c r="G19" s="53">
        <f t="shared" ref="G19:G24" si="2">C19*E19</f>
        <v>5502.2561292273231</v>
      </c>
      <c r="H19" s="48"/>
      <c r="I19" s="53">
        <f t="shared" si="0"/>
        <v>269610.55033213878</v>
      </c>
      <c r="J19" s="48"/>
      <c r="K19" s="54">
        <f>$K$8</f>
        <v>0.38084849477986854</v>
      </c>
      <c r="L19" s="49">
        <v>0.35861375496672959</v>
      </c>
      <c r="M19" s="55"/>
      <c r="N19" s="53">
        <v>101695.86018988989</v>
      </c>
      <c r="O19" s="48"/>
      <c r="P19" s="51">
        <f t="shared" ref="P19:P22" si="3">$P$8</f>
        <v>9.8928063790187343E-2</v>
      </c>
      <c r="Q19" s="49">
        <v>0.10267470275589138</v>
      </c>
      <c r="R19" s="56"/>
      <c r="S19" s="53">
        <v>27058.150024867802</v>
      </c>
      <c r="T19" s="48"/>
      <c r="U19" s="53">
        <f t="shared" si="1"/>
        <v>140856.54011738108</v>
      </c>
    </row>
    <row r="20" spans="1:21">
      <c r="A20" s="33" t="s">
        <v>153</v>
      </c>
      <c r="B20" s="33" t="s">
        <v>154</v>
      </c>
      <c r="C20" s="53">
        <v>117637.18584924938</v>
      </c>
      <c r="D20" s="45"/>
      <c r="E20" s="47"/>
      <c r="F20" s="47"/>
      <c r="G20" s="53">
        <f t="shared" si="2"/>
        <v>0</v>
      </c>
      <c r="H20" s="48"/>
      <c r="I20" s="53">
        <f t="shared" si="0"/>
        <v>117637.18584924938</v>
      </c>
      <c r="J20" s="48"/>
      <c r="K20" s="54">
        <f>$K$8</f>
        <v>0.38084849477986854</v>
      </c>
      <c r="L20" s="49">
        <v>0.3659324030272757</v>
      </c>
      <c r="M20" s="55"/>
      <c r="N20" s="53">
        <v>44258.879251251492</v>
      </c>
      <c r="O20" s="48"/>
      <c r="P20" s="51">
        <f t="shared" si="3"/>
        <v>9.8928063790187343E-2</v>
      </c>
      <c r="Q20" s="49">
        <v>0.10477010485295055</v>
      </c>
      <c r="R20" s="56"/>
      <c r="S20" s="53">
        <v>11850.453646212789</v>
      </c>
      <c r="T20" s="48"/>
      <c r="U20" s="53">
        <f t="shared" si="1"/>
        <v>61527.852951785098</v>
      </c>
    </row>
    <row r="21" spans="1:21">
      <c r="A21" s="33" t="s">
        <v>155</v>
      </c>
      <c r="B21" s="33" t="s">
        <v>156</v>
      </c>
      <c r="C21" s="53">
        <v>191845.07999999996</v>
      </c>
      <c r="D21" s="45"/>
      <c r="E21" s="47"/>
      <c r="F21" s="47"/>
      <c r="G21" s="53">
        <f t="shared" si="2"/>
        <v>0</v>
      </c>
      <c r="H21" s="48"/>
      <c r="I21" s="53">
        <f t="shared" si="0"/>
        <v>191845.07999999996</v>
      </c>
      <c r="J21" s="48"/>
      <c r="K21" s="54">
        <f>$K$8</f>
        <v>0.38084849477986854</v>
      </c>
      <c r="L21" s="49">
        <v>0.36593240302727575</v>
      </c>
      <c r="M21" s="55"/>
      <c r="N21" s="53">
        <v>72176.250988775515</v>
      </c>
      <c r="O21" s="48"/>
      <c r="P21" s="51">
        <f t="shared" si="3"/>
        <v>9.8928063790187343E-2</v>
      </c>
      <c r="Q21" s="49">
        <v>0.10477010485295057</v>
      </c>
      <c r="R21" s="56"/>
      <c r="S21" s="53">
        <v>19327.304264229755</v>
      </c>
      <c r="T21" s="48"/>
      <c r="U21" s="53">
        <f t="shared" si="1"/>
        <v>100341.52474699469</v>
      </c>
    </row>
    <row r="22" spans="1:21">
      <c r="A22" s="33" t="s">
        <v>157</v>
      </c>
      <c r="B22" s="33" t="s">
        <v>158</v>
      </c>
      <c r="C22" s="53">
        <v>521420.86359193863</v>
      </c>
      <c r="D22" s="45"/>
      <c r="E22" s="47"/>
      <c r="F22" s="47"/>
      <c r="G22" s="53">
        <f t="shared" si="2"/>
        <v>0</v>
      </c>
      <c r="H22" s="48"/>
      <c r="I22" s="53">
        <f t="shared" si="0"/>
        <v>521420.86359193863</v>
      </c>
      <c r="J22" s="48"/>
      <c r="K22" s="54">
        <f>$K$8</f>
        <v>0.38084849477986854</v>
      </c>
      <c r="L22" s="49">
        <v>0.36593240302727575</v>
      </c>
      <c r="M22" s="55"/>
      <c r="N22" s="53">
        <v>198583.61304610121</v>
      </c>
      <c r="O22" s="48"/>
      <c r="P22" s="51">
        <f t="shared" si="3"/>
        <v>9.8928063790187343E-2</v>
      </c>
      <c r="Q22" s="49">
        <v>0.10477010485295057</v>
      </c>
      <c r="R22" s="56"/>
      <c r="S22" s="53">
        <v>51582.954569557434</v>
      </c>
      <c r="T22" s="48"/>
      <c r="U22" s="53">
        <f t="shared" si="1"/>
        <v>271254.29597628</v>
      </c>
    </row>
    <row r="23" spans="1:21">
      <c r="A23" s="33" t="s">
        <v>159</v>
      </c>
      <c r="B23" s="33" t="s">
        <v>160</v>
      </c>
      <c r="C23" s="53">
        <v>153083.41764618357</v>
      </c>
      <c r="D23" s="45"/>
      <c r="E23" s="47"/>
      <c r="F23" s="47"/>
      <c r="G23" s="53">
        <f t="shared" si="2"/>
        <v>0</v>
      </c>
      <c r="H23" s="48"/>
      <c r="I23" s="53">
        <f t="shared" si="0"/>
        <v>153083.41764618357</v>
      </c>
      <c r="J23" s="48"/>
      <c r="K23" s="57"/>
      <c r="L23" s="49">
        <v>0.36593240302727575</v>
      </c>
      <c r="M23" s="55"/>
      <c r="N23" s="53">
        <v>56018.182882896028</v>
      </c>
      <c r="O23" s="48"/>
      <c r="P23" s="51"/>
      <c r="Q23" s="49">
        <v>0.1047701048529506</v>
      </c>
      <c r="R23" s="56"/>
      <c r="S23" s="53">
        <v>16038.565718038681</v>
      </c>
      <c r="T23" s="48"/>
      <c r="U23" s="53">
        <f t="shared" si="1"/>
        <v>81026.669045248869</v>
      </c>
    </row>
    <row r="24" spans="1:21">
      <c r="A24" s="33" t="s">
        <v>161</v>
      </c>
      <c r="B24" s="33" t="s">
        <v>162</v>
      </c>
      <c r="C24" s="53">
        <v>31168.494271685755</v>
      </c>
      <c r="D24" s="45"/>
      <c r="E24" s="52">
        <v>0.02</v>
      </c>
      <c r="F24" s="47"/>
      <c r="G24" s="53">
        <f t="shared" si="2"/>
        <v>623.36988543371513</v>
      </c>
      <c r="H24" s="48"/>
      <c r="I24" s="53">
        <f t="shared" si="0"/>
        <v>30545.124386252039</v>
      </c>
      <c r="J24" s="48"/>
      <c r="K24" s="57"/>
      <c r="L24" s="49">
        <v>0.35861375496673037</v>
      </c>
      <c r="M24" s="55"/>
      <c r="N24" s="53">
        <v>11177.450767428254</v>
      </c>
      <c r="O24" s="48"/>
      <c r="P24" s="51"/>
      <c r="Q24" s="49">
        <v>0.10267470275589159</v>
      </c>
      <c r="R24" s="56"/>
      <c r="S24" s="53">
        <v>3200.2158846940447</v>
      </c>
      <c r="T24" s="48"/>
      <c r="U24" s="53">
        <f t="shared" si="1"/>
        <v>16167.457734129741</v>
      </c>
    </row>
    <row r="25" spans="1:21">
      <c r="A25" s="33" t="s">
        <v>163</v>
      </c>
      <c r="B25" s="33" t="s">
        <v>164</v>
      </c>
      <c r="C25" s="53">
        <v>51896.116649308133</v>
      </c>
      <c r="D25" s="45"/>
      <c r="E25" s="47"/>
      <c r="F25" s="47"/>
      <c r="G25" s="53"/>
      <c r="H25" s="48"/>
      <c r="I25" s="53">
        <f t="shared" si="0"/>
        <v>51896.116649308133</v>
      </c>
      <c r="J25" s="48"/>
      <c r="K25" s="57"/>
      <c r="L25" s="49">
        <v>0.36593240302727575</v>
      </c>
      <c r="M25" s="55"/>
      <c r="N25" s="53">
        <v>18990.470673265139</v>
      </c>
      <c r="O25" s="48"/>
      <c r="P25" s="51"/>
      <c r="Q25" s="49">
        <v>0.10477010485295057</v>
      </c>
      <c r="R25" s="56"/>
      <c r="S25" s="53">
        <v>5437.1615828089671</v>
      </c>
      <c r="T25" s="48"/>
      <c r="U25" s="53">
        <f t="shared" si="1"/>
        <v>27468.484393234026</v>
      </c>
    </row>
    <row r="26" spans="1:21">
      <c r="A26" s="33" t="s">
        <v>165</v>
      </c>
      <c r="B26" s="33" t="s">
        <v>166</v>
      </c>
      <c r="C26" s="53">
        <v>14396.200000000003</v>
      </c>
      <c r="D26" s="45"/>
      <c r="E26" s="47"/>
      <c r="F26" s="47"/>
      <c r="G26" s="53"/>
      <c r="H26" s="48"/>
      <c r="I26" s="53">
        <f t="shared" si="0"/>
        <v>14396.200000000003</v>
      </c>
      <c r="J26" s="48"/>
      <c r="K26" s="57"/>
      <c r="L26" s="49">
        <v>0.77685663166964014</v>
      </c>
      <c r="M26" s="55"/>
      <c r="N26" s="53">
        <v>11183.783440842475</v>
      </c>
      <c r="O26" s="48"/>
      <c r="P26" s="51"/>
      <c r="Q26" s="49">
        <v>0.22314336833035975</v>
      </c>
      <c r="R26" s="56"/>
      <c r="S26" s="53">
        <v>3212.4165591575256</v>
      </c>
      <c r="T26" s="48"/>
      <c r="U26" s="53">
        <f t="shared" si="1"/>
        <v>0</v>
      </c>
    </row>
    <row r="27" spans="1:21">
      <c r="A27" s="33" t="s">
        <v>167</v>
      </c>
      <c r="B27" s="33" t="s">
        <v>168</v>
      </c>
      <c r="C27" s="53">
        <v>56623.86</v>
      </c>
      <c r="D27" s="45"/>
      <c r="E27" s="47"/>
      <c r="F27" s="47"/>
      <c r="G27" s="53"/>
      <c r="H27" s="48"/>
      <c r="I27" s="53">
        <f t="shared" si="0"/>
        <v>56623.86</v>
      </c>
      <c r="J27" s="48"/>
      <c r="K27" s="57"/>
      <c r="L27" s="49">
        <v>0.39569250617976137</v>
      </c>
      <c r="M27" s="55"/>
      <c r="N27" s="53">
        <v>22405.637072971942</v>
      </c>
      <c r="O27" s="48"/>
      <c r="P27" s="51"/>
      <c r="Q27" s="49">
        <v>0.60430749382023874</v>
      </c>
      <c r="R27" s="56"/>
      <c r="S27" s="53">
        <v>34218.222927028066</v>
      </c>
      <c r="T27" s="48"/>
      <c r="U27" s="53">
        <f t="shared" si="1"/>
        <v>0</v>
      </c>
    </row>
    <row r="28" spans="1:21">
      <c r="A28" s="33" t="s">
        <v>169</v>
      </c>
      <c r="B28" s="33" t="s">
        <v>170</v>
      </c>
      <c r="C28" s="53">
        <v>664925.11455191276</v>
      </c>
      <c r="D28" s="45"/>
      <c r="E28" s="47"/>
      <c r="F28" s="47"/>
      <c r="G28" s="53">
        <f>C28*E28</f>
        <v>0</v>
      </c>
      <c r="H28" s="48"/>
      <c r="I28" s="53">
        <f t="shared" si="0"/>
        <v>664925.11455191276</v>
      </c>
      <c r="J28" s="48"/>
      <c r="K28" s="54">
        <f>$K$8</f>
        <v>0.38084849477986854</v>
      </c>
      <c r="L28" s="49">
        <v>0.3659324030272757</v>
      </c>
      <c r="M28" s="55"/>
      <c r="N28" s="53">
        <v>251897.13035309728</v>
      </c>
      <c r="O28" s="48"/>
      <c r="P28" s="51">
        <f t="shared" ref="P28" si="4">$P$8</f>
        <v>9.8928063790187343E-2</v>
      </c>
      <c r="Q28" s="49">
        <v>0.10477010485295059</v>
      </c>
      <c r="R28" s="56"/>
      <c r="S28" s="53">
        <v>66306.610670074457</v>
      </c>
      <c r="T28" s="48"/>
      <c r="U28" s="53">
        <f t="shared" si="1"/>
        <v>346721.37352874101</v>
      </c>
    </row>
    <row r="29" spans="1:21">
      <c r="A29" s="33" t="s">
        <v>171</v>
      </c>
      <c r="C29" s="53">
        <v>-146875</v>
      </c>
      <c r="D29" s="45"/>
      <c r="E29" s="47"/>
      <c r="F29" s="47"/>
      <c r="G29" s="53"/>
      <c r="H29" s="48"/>
      <c r="I29" s="53">
        <f t="shared" si="0"/>
        <v>-146875</v>
      </c>
      <c r="J29" s="48"/>
      <c r="K29" s="54"/>
      <c r="L29" s="50"/>
      <c r="M29" s="55"/>
      <c r="N29" s="53">
        <v>0</v>
      </c>
      <c r="O29" s="48"/>
      <c r="P29" s="51"/>
      <c r="Q29" s="49"/>
      <c r="R29" s="56"/>
      <c r="S29" s="53">
        <v>-146875</v>
      </c>
      <c r="T29" s="48"/>
      <c r="U29" s="53">
        <f t="shared" si="1"/>
        <v>0</v>
      </c>
    </row>
    <row r="30" spans="1:21">
      <c r="A30" s="33" t="s">
        <v>172</v>
      </c>
      <c r="C30" s="53">
        <v>-159375</v>
      </c>
      <c r="D30" s="45"/>
      <c r="E30" s="47"/>
      <c r="F30" s="47"/>
      <c r="G30" s="53">
        <f>C30*E30</f>
        <v>0</v>
      </c>
      <c r="H30" s="48"/>
      <c r="I30" s="53">
        <f t="shared" si="0"/>
        <v>-159375</v>
      </c>
      <c r="J30" s="48"/>
      <c r="K30" s="54"/>
      <c r="L30" s="50"/>
      <c r="M30" s="55"/>
      <c r="N30" s="53">
        <v>-159375</v>
      </c>
      <c r="O30" s="48"/>
      <c r="P30" s="47"/>
      <c r="Q30" s="52"/>
      <c r="R30" s="56"/>
      <c r="S30" s="53">
        <v>0</v>
      </c>
      <c r="T30" s="48"/>
      <c r="U30" s="53">
        <f t="shared" si="1"/>
        <v>0</v>
      </c>
    </row>
    <row r="31" spans="1:21" ht="15">
      <c r="A31" s="32" t="s">
        <v>173</v>
      </c>
      <c r="B31" s="32"/>
      <c r="C31" s="59">
        <f>SUM(C8:C30)</f>
        <v>11504713.813601429</v>
      </c>
      <c r="D31" s="60"/>
      <c r="E31" s="41"/>
      <c r="F31" s="41"/>
      <c r="G31" s="59">
        <f>SUM(G8:G30)</f>
        <v>126161.19074863713</v>
      </c>
      <c r="H31" s="60"/>
      <c r="I31" s="59">
        <f>SUM(I8:I30)</f>
        <v>11378552.622852791</v>
      </c>
      <c r="J31" s="60"/>
      <c r="K31" s="41"/>
      <c r="L31" s="41"/>
      <c r="M31" s="41"/>
      <c r="N31" s="59">
        <f>SUM(N8:N30)</f>
        <v>4472423.2677569445</v>
      </c>
      <c r="O31" s="60"/>
      <c r="P31" s="41"/>
      <c r="Q31" s="41"/>
      <c r="R31" s="41"/>
      <c r="S31" s="59">
        <f>SUM(S8:S30)</f>
        <v>1043044.7978341635</v>
      </c>
      <c r="T31" s="61"/>
      <c r="U31" s="59">
        <f>SUM(U8:U30)</f>
        <v>5863084.5572616868</v>
      </c>
    </row>
    <row r="32" spans="1:21">
      <c r="C32" s="47"/>
    </row>
    <row r="33" spans="1:23" ht="15">
      <c r="C33" s="86" t="s">
        <v>174</v>
      </c>
      <c r="D33" s="86"/>
      <c r="E33" s="86"/>
      <c r="F33" s="86"/>
      <c r="G33" s="86"/>
      <c r="H33" s="86"/>
      <c r="I33" s="86"/>
      <c r="J33" s="86"/>
      <c r="K33" s="86"/>
    </row>
    <row r="34" spans="1:23" ht="45">
      <c r="A34" s="38" t="s">
        <v>119</v>
      </c>
      <c r="B34" s="39"/>
      <c r="C34" s="62" t="str">
        <f>+U7</f>
        <v>TTM Q1 2020 Net Amount Allocated to WSC</v>
      </c>
      <c r="E34" s="63" t="s">
        <v>175</v>
      </c>
      <c r="G34" s="62" t="s">
        <v>176</v>
      </c>
      <c r="I34" s="62" t="s">
        <v>177</v>
      </c>
      <c r="K34" s="62" t="s">
        <v>178</v>
      </c>
    </row>
    <row r="35" spans="1:23">
      <c r="A35" s="33" t="s">
        <v>131</v>
      </c>
      <c r="C35" s="64">
        <f>U8</f>
        <v>134751.36030369429</v>
      </c>
      <c r="E35" s="44">
        <v>23256.146608731233</v>
      </c>
      <c r="G35" s="64">
        <f t="shared" ref="G35:G57" si="5">C35-E35</f>
        <v>111495.21369496307</v>
      </c>
      <c r="I35" s="65">
        <v>2.3337700581120353E-2</v>
      </c>
      <c r="K35" s="66">
        <f>I35*G35</f>
        <v>2602.0419134410777</v>
      </c>
      <c r="O35" s="67"/>
      <c r="P35" s="68"/>
      <c r="Q35" s="68"/>
      <c r="R35" s="68"/>
      <c r="S35" s="64"/>
      <c r="T35" s="67"/>
      <c r="U35" s="64"/>
    </row>
    <row r="36" spans="1:23">
      <c r="A36" s="33" t="s">
        <v>133</v>
      </c>
      <c r="C36" s="69">
        <f>U9</f>
        <v>1747936.3419969857</v>
      </c>
      <c r="E36" s="53">
        <v>40296.245458096637</v>
      </c>
      <c r="G36" s="69">
        <f t="shared" si="5"/>
        <v>1707640.096538889</v>
      </c>
      <c r="I36" s="65">
        <v>2.3337700581120353E-2</v>
      </c>
      <c r="K36" s="70">
        <f t="shared" ref="K36:K57" si="6">I36*G36</f>
        <v>39852.393273340043</v>
      </c>
      <c r="U36" s="71"/>
    </row>
    <row r="37" spans="1:23">
      <c r="A37" s="33" t="s">
        <v>135</v>
      </c>
      <c r="C37" s="69">
        <f t="shared" ref="C37:C48" si="7">U10</f>
        <v>115892.03567105913</v>
      </c>
      <c r="E37" s="53">
        <v>6276.6153797692523</v>
      </c>
      <c r="G37" s="69">
        <f t="shared" si="5"/>
        <v>109615.42029128988</v>
      </c>
      <c r="I37" s="65">
        <v>2.3337700581120353E-2</v>
      </c>
      <c r="K37" s="70">
        <f t="shared" si="6"/>
        <v>2558.1718578317873</v>
      </c>
    </row>
    <row r="38" spans="1:23">
      <c r="A38" s="33" t="s">
        <v>136</v>
      </c>
      <c r="C38" s="69">
        <f t="shared" si="7"/>
        <v>-0.13000000007741619</v>
      </c>
      <c r="E38" s="53">
        <v>0</v>
      </c>
      <c r="G38" s="69">
        <f t="shared" si="5"/>
        <v>-0.13000000007741619</v>
      </c>
      <c r="I38" s="65">
        <v>2.3337700581120353E-2</v>
      </c>
      <c r="K38" s="70">
        <f t="shared" si="6"/>
        <v>-3.0339010773523618E-3</v>
      </c>
    </row>
    <row r="39" spans="1:23">
      <c r="A39" s="33" t="s">
        <v>138</v>
      </c>
      <c r="C39" s="69">
        <f t="shared" si="7"/>
        <v>1322900.2719876794</v>
      </c>
      <c r="E39" s="53">
        <v>16630.328331116296</v>
      </c>
      <c r="G39" s="69">
        <f t="shared" si="5"/>
        <v>1306269.9436565631</v>
      </c>
      <c r="I39" s="65">
        <v>2.3337700581120353E-2</v>
      </c>
      <c r="K39" s="70">
        <f t="shared" si="6"/>
        <v>30485.33682317382</v>
      </c>
      <c r="W39" s="64"/>
    </row>
    <row r="40" spans="1:23">
      <c r="A40" s="33" t="s">
        <v>140</v>
      </c>
      <c r="C40" s="69">
        <f t="shared" si="7"/>
        <v>-0.43000000000574801</v>
      </c>
      <c r="E40" s="53">
        <v>0</v>
      </c>
      <c r="G40" s="69">
        <f t="shared" si="5"/>
        <v>-0.43000000000574801</v>
      </c>
      <c r="I40" s="65">
        <v>2.3337700581120353E-2</v>
      </c>
      <c r="K40" s="70">
        <f t="shared" si="6"/>
        <v>-1.0035211250015897E-2</v>
      </c>
      <c r="V40" s="72">
        <v>44012</v>
      </c>
      <c r="W40" s="64">
        <v>5050</v>
      </c>
    </row>
    <row r="41" spans="1:23">
      <c r="A41" s="33" t="s">
        <v>141</v>
      </c>
      <c r="C41" s="69">
        <f t="shared" si="7"/>
        <v>829588.41388691124</v>
      </c>
      <c r="E41" s="53">
        <v>0</v>
      </c>
      <c r="G41" s="69">
        <f t="shared" si="5"/>
        <v>829588.41388691124</v>
      </c>
      <c r="I41" s="65">
        <v>2.3337700581120353E-2</v>
      </c>
      <c r="K41" s="70">
        <f t="shared" si="6"/>
        <v>19360.68600885928</v>
      </c>
      <c r="V41" s="72">
        <v>44043</v>
      </c>
      <c r="W41" s="64">
        <v>4866</v>
      </c>
    </row>
    <row r="42" spans="1:23">
      <c r="A42" s="33" t="s">
        <v>143</v>
      </c>
      <c r="C42" s="69">
        <f t="shared" si="7"/>
        <v>382382.25982625969</v>
      </c>
      <c r="E42" s="53">
        <v>84103.156995705955</v>
      </c>
      <c r="G42" s="69">
        <f t="shared" si="5"/>
        <v>298279.10283055372</v>
      </c>
      <c r="I42" s="65">
        <v>2.3337700581120353E-2</v>
      </c>
      <c r="K42" s="70">
        <f t="shared" si="6"/>
        <v>6961.1483914646706</v>
      </c>
      <c r="V42" s="72">
        <v>44074</v>
      </c>
      <c r="W42" s="64">
        <v>4866</v>
      </c>
    </row>
    <row r="43" spans="1:23">
      <c r="A43" s="33" t="s">
        <v>145</v>
      </c>
      <c r="C43" s="69">
        <f t="shared" si="7"/>
        <v>-55.670299468805183</v>
      </c>
      <c r="E43" s="53">
        <v>0</v>
      </c>
      <c r="G43" s="69">
        <f t="shared" si="5"/>
        <v>-55.670299468805183</v>
      </c>
      <c r="I43" s="65">
        <v>2.3337700581120353E-2</v>
      </c>
      <c r="K43" s="70">
        <f t="shared" si="6"/>
        <v>-1.2992167802642787</v>
      </c>
      <c r="V43" s="72">
        <v>44104</v>
      </c>
      <c r="W43" s="64">
        <v>5067</v>
      </c>
    </row>
    <row r="44" spans="1:23">
      <c r="A44" s="33" t="s">
        <v>147</v>
      </c>
      <c r="C44" s="69">
        <f t="shared" si="7"/>
        <v>284325.90539476997</v>
      </c>
      <c r="E44" s="53">
        <v>6793.8800449499358</v>
      </c>
      <c r="G44" s="69">
        <f t="shared" si="5"/>
        <v>277532.02534982003</v>
      </c>
      <c r="I44" s="65">
        <v>2.3337700581120353E-2</v>
      </c>
      <c r="K44" s="70">
        <f t="shared" si="6"/>
        <v>6476.9593092860032</v>
      </c>
      <c r="V44" s="72">
        <v>44135</v>
      </c>
      <c r="W44" s="64">
        <v>5067</v>
      </c>
    </row>
    <row r="45" spans="1:23">
      <c r="A45" s="33" t="s">
        <v>149</v>
      </c>
      <c r="C45" s="69">
        <f t="shared" si="7"/>
        <v>0</v>
      </c>
      <c r="E45" s="53">
        <v>0</v>
      </c>
      <c r="G45" s="69">
        <f t="shared" si="5"/>
        <v>0</v>
      </c>
      <c r="I45" s="65">
        <v>2.3337700581120353E-2</v>
      </c>
      <c r="K45" s="70">
        <f t="shared" si="6"/>
        <v>0</v>
      </c>
      <c r="V45" s="72">
        <v>44165</v>
      </c>
      <c r="W45" s="64">
        <v>5239</v>
      </c>
    </row>
    <row r="46" spans="1:23">
      <c r="A46" s="33" t="s">
        <v>151</v>
      </c>
      <c r="C46" s="69">
        <f t="shared" si="7"/>
        <v>140856.54011738108</v>
      </c>
      <c r="E46" s="53">
        <v>0</v>
      </c>
      <c r="G46" s="69">
        <f t="shared" si="5"/>
        <v>140856.54011738108</v>
      </c>
      <c r="I46" s="65">
        <v>2.3337700581120353E-2</v>
      </c>
      <c r="K46" s="70">
        <f t="shared" si="6"/>
        <v>3287.2677581520065</v>
      </c>
      <c r="V46" s="72">
        <v>44196</v>
      </c>
      <c r="W46" s="64">
        <v>5352</v>
      </c>
    </row>
    <row r="47" spans="1:23">
      <c r="A47" s="33" t="s">
        <v>153</v>
      </c>
      <c r="C47" s="69">
        <f t="shared" si="7"/>
        <v>61527.852951785098</v>
      </c>
      <c r="E47" s="53">
        <v>565.03817983308738</v>
      </c>
      <c r="G47" s="69">
        <f t="shared" si="5"/>
        <v>60962.814771952013</v>
      </c>
      <c r="I47" s="65">
        <v>2.3337700581120353E-2</v>
      </c>
      <c r="K47" s="70">
        <f t="shared" si="6"/>
        <v>1422.7319177301169</v>
      </c>
      <c r="V47" s="72">
        <v>44227</v>
      </c>
      <c r="W47" s="64">
        <v>5352</v>
      </c>
    </row>
    <row r="48" spans="1:23">
      <c r="A48" s="33" t="s">
        <v>155</v>
      </c>
      <c r="C48" s="69">
        <f t="shared" si="7"/>
        <v>100341.52474699469</v>
      </c>
      <c r="E48" s="53">
        <v>0</v>
      </c>
      <c r="G48" s="69">
        <f t="shared" si="5"/>
        <v>100341.52474699469</v>
      </c>
      <c r="I48" s="65">
        <v>2.3337700581120353E-2</v>
      </c>
      <c r="K48" s="70">
        <f t="shared" si="6"/>
        <v>2341.7404603984401</v>
      </c>
      <c r="V48" s="72">
        <v>44255</v>
      </c>
      <c r="W48" s="64">
        <v>5352</v>
      </c>
    </row>
    <row r="49" spans="1:23">
      <c r="A49" s="33" t="s">
        <v>157</v>
      </c>
      <c r="C49" s="69">
        <f>U22</f>
        <v>271254.29597628</v>
      </c>
      <c r="E49" s="53">
        <v>271255.35222103761</v>
      </c>
      <c r="G49" s="69">
        <f t="shared" si="5"/>
        <v>-1.0562447576085106</v>
      </c>
      <c r="I49" s="65">
        <v>2.3337700581120353E-2</v>
      </c>
      <c r="K49" s="70">
        <f t="shared" si="6"/>
        <v>-2.4650323893445462E-2</v>
      </c>
      <c r="V49" s="72">
        <v>44286</v>
      </c>
      <c r="W49" s="64">
        <v>5352</v>
      </c>
    </row>
    <row r="50" spans="1:23" ht="15">
      <c r="A50" s="33" t="s">
        <v>159</v>
      </c>
      <c r="C50" s="69">
        <f t="shared" ref="C50:C57" si="8">U23</f>
        <v>81026.669045248869</v>
      </c>
      <c r="E50" s="53">
        <v>0</v>
      </c>
      <c r="G50" s="69">
        <f t="shared" si="5"/>
        <v>81026.669045248869</v>
      </c>
      <c r="I50" s="65">
        <v>2.3337700581120353E-2</v>
      </c>
      <c r="K50" s="70">
        <f t="shared" si="6"/>
        <v>1890.976141263551</v>
      </c>
      <c r="W50" s="73">
        <f>SUM(W40:W49)</f>
        <v>51563</v>
      </c>
    </row>
    <row r="51" spans="1:23">
      <c r="A51" s="33" t="s">
        <v>161</v>
      </c>
      <c r="C51" s="69">
        <f t="shared" si="8"/>
        <v>16167.457734129741</v>
      </c>
      <c r="E51" s="53">
        <v>0</v>
      </c>
      <c r="G51" s="69">
        <f t="shared" si="5"/>
        <v>16167.457734129741</v>
      </c>
      <c r="I51" s="65">
        <v>2.3337700581120353E-2</v>
      </c>
      <c r="K51" s="70">
        <f t="shared" si="6"/>
        <v>377.31128775703837</v>
      </c>
      <c r="W51" s="34">
        <f>+U31/C31</f>
        <v>0.5096245462733775</v>
      </c>
    </row>
    <row r="52" spans="1:23">
      <c r="A52" s="33" t="s">
        <v>163</v>
      </c>
      <c r="C52" s="69">
        <f t="shared" si="8"/>
        <v>27468.484393234026</v>
      </c>
      <c r="E52" s="53">
        <v>0</v>
      </c>
      <c r="G52" s="69">
        <f t="shared" si="5"/>
        <v>27468.484393234026</v>
      </c>
      <c r="I52" s="65">
        <v>2.3337700581120353E-2</v>
      </c>
      <c r="K52" s="70">
        <f t="shared" si="6"/>
        <v>641.05126418647308</v>
      </c>
      <c r="W52" s="64">
        <f>+W50*W51</f>
        <v>26277.770479494164</v>
      </c>
    </row>
    <row r="53" spans="1:23">
      <c r="A53" s="33" t="s">
        <v>165</v>
      </c>
      <c r="C53" s="69">
        <f t="shared" si="8"/>
        <v>0</v>
      </c>
      <c r="E53" s="53">
        <v>0</v>
      </c>
      <c r="G53" s="69">
        <f t="shared" si="5"/>
        <v>0</v>
      </c>
      <c r="I53" s="65">
        <v>2.3337700581120353E-2</v>
      </c>
      <c r="K53" s="70">
        <f t="shared" si="6"/>
        <v>0</v>
      </c>
      <c r="W53" s="74">
        <f>+I57</f>
        <v>2.3337700581120353E-2</v>
      </c>
    </row>
    <row r="54" spans="1:23">
      <c r="A54" s="33" t="s">
        <v>167</v>
      </c>
      <c r="C54" s="69">
        <f t="shared" si="8"/>
        <v>0</v>
      </c>
      <c r="E54" s="53">
        <v>0</v>
      </c>
      <c r="G54" s="69">
        <f t="shared" si="5"/>
        <v>0</v>
      </c>
      <c r="I54" s="65">
        <v>2.3337700581120353E-2</v>
      </c>
      <c r="K54" s="70">
        <f t="shared" si="6"/>
        <v>0</v>
      </c>
      <c r="W54" s="64">
        <f>+W52*W53</f>
        <v>613.2627393898382</v>
      </c>
    </row>
    <row r="55" spans="1:23">
      <c r="A55" s="33" t="s">
        <v>169</v>
      </c>
      <c r="C55" s="69">
        <f t="shared" si="8"/>
        <v>346721.37352874101</v>
      </c>
      <c r="E55" s="53">
        <v>346730.22414331214</v>
      </c>
      <c r="G55" s="69">
        <f t="shared" si="5"/>
        <v>-8.8506145711289719</v>
      </c>
      <c r="I55" s="65">
        <v>2.3337700581120353E-2</v>
      </c>
      <c r="K55" s="70">
        <f t="shared" si="6"/>
        <v>-0.20655299281990885</v>
      </c>
    </row>
    <row r="56" spans="1:23">
      <c r="A56" s="33" t="s">
        <v>171</v>
      </c>
      <c r="C56" s="69">
        <f t="shared" si="8"/>
        <v>0</v>
      </c>
      <c r="E56" s="53">
        <v>0</v>
      </c>
      <c r="G56" s="69">
        <f t="shared" si="5"/>
        <v>0</v>
      </c>
      <c r="I56" s="65">
        <v>2.3337700581120353E-2</v>
      </c>
      <c r="K56" s="70">
        <f t="shared" si="6"/>
        <v>0</v>
      </c>
    </row>
    <row r="57" spans="1:23">
      <c r="A57" s="33" t="s">
        <v>172</v>
      </c>
      <c r="C57" s="69">
        <f t="shared" si="8"/>
        <v>0</v>
      </c>
      <c r="E57" s="53">
        <v>0</v>
      </c>
      <c r="G57" s="69">
        <f t="shared" si="5"/>
        <v>0</v>
      </c>
      <c r="I57" s="65">
        <v>2.3337700581120353E-2</v>
      </c>
      <c r="K57" s="70">
        <f t="shared" si="6"/>
        <v>0</v>
      </c>
    </row>
    <row r="58" spans="1:23" ht="15">
      <c r="A58" s="32" t="s">
        <v>173</v>
      </c>
      <c r="B58" s="32"/>
      <c r="C58" s="75">
        <f>SUM(C35:C57)</f>
        <v>5863084.5572616868</v>
      </c>
      <c r="D58" s="32"/>
      <c r="E58" s="59">
        <f>SUM(E35:E57)</f>
        <v>795906.9873625522</v>
      </c>
      <c r="F58" s="32"/>
      <c r="G58" s="75">
        <f>SUM(G35:G57)</f>
        <v>5067177.5698991325</v>
      </c>
      <c r="H58" s="32"/>
      <c r="I58" s="32"/>
      <c r="J58" s="32"/>
      <c r="K58" s="76">
        <f>SUM(K35:K57)</f>
        <v>118256.27291767503</v>
      </c>
    </row>
    <row r="59" spans="1:23" ht="9.6" customHeight="1">
      <c r="C59" s="77"/>
      <c r="E59" s="77"/>
      <c r="G59" s="77"/>
      <c r="K59" s="78"/>
    </row>
    <row r="60" spans="1:23">
      <c r="C60" s="77"/>
      <c r="E60" s="77"/>
      <c r="G60" s="77"/>
      <c r="J60" s="79" t="s">
        <v>179</v>
      </c>
      <c r="K60" s="78">
        <v>142615.02999999997</v>
      </c>
    </row>
    <row r="61" spans="1:23" ht="15.75" thickBot="1">
      <c r="C61" s="77"/>
      <c r="E61" s="77"/>
      <c r="G61" s="77"/>
      <c r="J61" s="80" t="s">
        <v>180</v>
      </c>
      <c r="K61" s="81">
        <f>+K58-K60</f>
        <v>-24358.757082324941</v>
      </c>
    </row>
    <row r="62" spans="1:23" ht="14.25" thickTop="1">
      <c r="C62" s="43"/>
      <c r="E62" s="43"/>
      <c r="G62" s="43"/>
      <c r="K62" s="43"/>
      <c r="L62" s="43"/>
    </row>
    <row r="63" spans="1:23" ht="15">
      <c r="A63" s="82" t="s">
        <v>181</v>
      </c>
      <c r="B63" s="82"/>
      <c r="C63" s="43"/>
      <c r="E63" s="43"/>
      <c r="G63" s="43"/>
    </row>
    <row r="64" spans="1:23">
      <c r="A64" s="33" t="s">
        <v>182</v>
      </c>
      <c r="C64" s="43"/>
      <c r="E64" s="43"/>
      <c r="G64" s="43"/>
    </row>
    <row r="65" spans="1:7">
      <c r="C65" s="43"/>
      <c r="E65" s="43"/>
      <c r="G65" s="43"/>
    </row>
    <row r="66" spans="1:7" ht="15">
      <c r="A66" s="82" t="s">
        <v>183</v>
      </c>
      <c r="B66" s="82"/>
    </row>
    <row r="67" spans="1:7">
      <c r="A67" s="33" t="s">
        <v>184</v>
      </c>
    </row>
    <row r="68" spans="1:7">
      <c r="A68" s="33" t="s">
        <v>185</v>
      </c>
    </row>
    <row r="69" spans="1:7">
      <c r="A69" s="33" t="s">
        <v>186</v>
      </c>
    </row>
    <row r="71" spans="1:7" ht="15">
      <c r="A71" s="82" t="s">
        <v>187</v>
      </c>
      <c r="B71" s="82"/>
    </row>
    <row r="72" spans="1:7">
      <c r="A72" s="33" t="s">
        <v>188</v>
      </c>
    </row>
    <row r="73" spans="1:7">
      <c r="A73" s="33" t="s">
        <v>189</v>
      </c>
    </row>
    <row r="75" spans="1:7" ht="15">
      <c r="A75" s="82"/>
      <c r="B75" s="82"/>
    </row>
  </sheetData>
  <mergeCells count="1">
    <mergeCell ref="C33:K33"/>
  </mergeCells>
  <pageMargins left="0.7" right="0.7" top="0.75" bottom="0.75" header="0.3" footer="0.3"/>
  <pageSetup scale="48" orientation="landscape" r:id="rId1"/>
  <headerFooter>
    <oddHeader>&amp;C&amp;"-,Bold"&amp;14&amp;KFF0000CONFIDENTIAL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B232D3-7184-4BE1-A743-08D390524FA2}"/>
</file>

<file path=customXml/itemProps2.xml><?xml version="1.0" encoding="utf-8"?>
<ds:datastoreItem xmlns:ds="http://schemas.openxmlformats.org/officeDocument/2006/customXml" ds:itemID="{AAF2DCF0-2686-4CD3-9CB5-D6DB0210D785}"/>
</file>

<file path=customXml/itemProps3.xml><?xml version="1.0" encoding="utf-8"?>
<ds:datastoreItem xmlns:ds="http://schemas.openxmlformats.org/officeDocument/2006/customXml" ds:itemID="{D579D9C5-FE93-4C5D-BEAD-8458D6746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Corix Group of Companies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Kim</dc:creator>
  <cp:keywords/>
  <dc:description/>
  <cp:lastModifiedBy>Todd Osterloh</cp:lastModifiedBy>
  <cp:revision/>
  <dcterms:created xsi:type="dcterms:W3CDTF">2020-09-28T15:33:10Z</dcterms:created>
  <dcterms:modified xsi:type="dcterms:W3CDTF">2020-09-29T01:21:52Z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0x010100A25CF23BE1583744A399D2AEB5471D86</vt:lpwstr>
  </property>
</Properties>
</file>