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et 1\"/>
    </mc:Choice>
  </mc:AlternateContent>
  <xr:revisionPtr revIDLastSave="0" documentId="13_ncr:1_{3402495A-4FBD-4D04-920B-D5B42C31F506}" xr6:coauthVersionLast="44" xr6:coauthVersionMax="44" xr10:uidLastSave="{00000000-0000-0000-0000-000000000000}"/>
  <bookViews>
    <workbookView xWindow="-120" yWindow="-120" windowWidth="29040" windowHeight="15840" tabRatio="785" xr2:uid="{9C60F11F-666C-4FA8-8570-E8B301659E88}"/>
  </bookViews>
  <sheets>
    <sheet name="Annual ERCs TY" sheetId="10" r:id="rId1"/>
    <sheet name="Annual TY Usage ERCs" sheetId="12" r:id="rId2"/>
    <sheet name="Data Summary" sheetId="8" r:id="rId3"/>
    <sheet name="Volume Data" sheetId="1" r:id="rId4"/>
  </sheets>
  <calcPr calcId="191029" calcMode="manual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  <c r="AH7" i="8" l="1"/>
  <c r="AH10" i="8" s="1"/>
  <c r="AG7" i="8"/>
  <c r="AG10" i="8" s="1"/>
  <c r="AF7" i="8"/>
  <c r="AF10" i="8" s="1"/>
  <c r="AE7" i="8"/>
  <c r="AE10" i="8" s="1"/>
  <c r="AD7" i="8"/>
  <c r="AD10" i="8" s="1"/>
  <c r="AC7" i="8"/>
  <c r="AC10" i="8" s="1"/>
  <c r="AB7" i="8"/>
  <c r="AB10" i="8" s="1"/>
  <c r="AA7" i="8"/>
  <c r="AA10" i="8" s="1"/>
  <c r="Z7" i="8"/>
  <c r="Z10" i="8" s="1"/>
  <c r="Y7" i="8"/>
  <c r="Y10" i="8" s="1"/>
  <c r="X7" i="8"/>
  <c r="X10" i="8" s="1"/>
  <c r="W7" i="8"/>
  <c r="W10" i="8" s="1"/>
  <c r="V7" i="8"/>
  <c r="V10" i="8" s="1"/>
  <c r="U7" i="8"/>
  <c r="U10" i="8" s="1"/>
  <c r="T7" i="8"/>
  <c r="T10" i="8" s="1"/>
  <c r="S7" i="8"/>
  <c r="S10" i="8" s="1"/>
  <c r="R7" i="8"/>
  <c r="R10" i="8" s="1"/>
  <c r="Q7" i="8"/>
  <c r="Q10" i="8" s="1"/>
  <c r="P7" i="8"/>
  <c r="P10" i="8" s="1"/>
  <c r="O7" i="8"/>
  <c r="O10" i="8" s="1"/>
  <c r="N7" i="8"/>
  <c r="N10" i="8" s="1"/>
  <c r="M7" i="8"/>
  <c r="M10" i="8" s="1"/>
  <c r="L7" i="8"/>
  <c r="L10" i="8" s="1"/>
  <c r="K7" i="8"/>
  <c r="K10" i="8" s="1"/>
  <c r="J7" i="8"/>
  <c r="J10" i="8" s="1"/>
  <c r="I7" i="8"/>
  <c r="I10" i="8" s="1"/>
  <c r="H7" i="8"/>
  <c r="H10" i="8" s="1"/>
  <c r="G7" i="8"/>
  <c r="G10" i="8" s="1"/>
  <c r="F7" i="8"/>
  <c r="F10" i="8" s="1"/>
  <c r="E7" i="8"/>
  <c r="E10" i="8" s="1"/>
  <c r="D7" i="8"/>
  <c r="D10" i="8" s="1"/>
  <c r="C7" i="8"/>
  <c r="C10" i="8" s="1"/>
  <c r="B7" i="8"/>
  <c r="B10" i="8" s="1"/>
  <c r="D5" i="10" l="1"/>
  <c r="D5" i="12" s="1"/>
  <c r="AH5" i="8"/>
  <c r="AG5" i="8" l="1"/>
  <c r="E5" i="10"/>
  <c r="E5" i="12" s="1"/>
  <c r="CY7" i="8"/>
  <c r="CY10" i="8" s="1"/>
  <c r="CZ7" i="8"/>
  <c r="CZ10" i="8" s="1"/>
  <c r="DA7" i="8"/>
  <c r="DA10" i="8" s="1"/>
  <c r="DB7" i="8"/>
  <c r="DB10" i="8" s="1"/>
  <c r="DC7" i="8"/>
  <c r="DC10" i="8" s="1"/>
  <c r="DD7" i="8"/>
  <c r="DD10" i="8" s="1"/>
  <c r="DE7" i="8"/>
  <c r="DE10" i="8" s="1"/>
  <c r="AJ5" i="8"/>
  <c r="AK5" i="8" s="1"/>
  <c r="AL5" i="8" s="1"/>
  <c r="AM5" i="8" s="1"/>
  <c r="AN5" i="8" s="1"/>
  <c r="AO5" i="8" s="1"/>
  <c r="AP5" i="8" s="1"/>
  <c r="AQ5" i="8" s="1"/>
  <c r="AR5" i="8" s="1"/>
  <c r="AS5" i="8" s="1"/>
  <c r="AT5" i="8" s="1"/>
  <c r="AU5" i="8" s="1"/>
  <c r="AV5" i="8" s="1"/>
  <c r="AW5" i="8" s="1"/>
  <c r="AX5" i="8" s="1"/>
  <c r="AY5" i="8" s="1"/>
  <c r="AZ5" i="8" s="1"/>
  <c r="BA5" i="8" s="1"/>
  <c r="BB5" i="8" s="1"/>
  <c r="BC5" i="8" s="1"/>
  <c r="BD5" i="8" s="1"/>
  <c r="BE5" i="8" s="1"/>
  <c r="BF5" i="8" s="1"/>
  <c r="BG5" i="8" s="1"/>
  <c r="BH5" i="8" s="1"/>
  <c r="BI5" i="8" s="1"/>
  <c r="BJ5" i="8" s="1"/>
  <c r="BK5" i="8" s="1"/>
  <c r="BL5" i="8" s="1"/>
  <c r="BM5" i="8" s="1"/>
  <c r="BN5" i="8" s="1"/>
  <c r="BO5" i="8" s="1"/>
  <c r="BP5" i="8" s="1"/>
  <c r="BQ5" i="8" s="1"/>
  <c r="BR5" i="8" s="1"/>
  <c r="BS5" i="8" s="1"/>
  <c r="BT5" i="8" s="1"/>
  <c r="BU5" i="8" s="1"/>
  <c r="BV5" i="8" s="1"/>
  <c r="BW5" i="8" s="1"/>
  <c r="BX5" i="8" s="1"/>
  <c r="BY5" i="8" s="1"/>
  <c r="BZ5" i="8" s="1"/>
  <c r="CA5" i="8" s="1"/>
  <c r="CB5" i="8" s="1"/>
  <c r="CC5" i="8" s="1"/>
  <c r="CD5" i="8" s="1"/>
  <c r="CE5" i="8" s="1"/>
  <c r="CF5" i="8" s="1"/>
  <c r="CG5" i="8" s="1"/>
  <c r="CH5" i="8" s="1"/>
  <c r="CI5" i="8" s="1"/>
  <c r="CJ5" i="8" s="1"/>
  <c r="CK5" i="8" s="1"/>
  <c r="CL5" i="8" s="1"/>
  <c r="CM5" i="8" s="1"/>
  <c r="CN5" i="8" s="1"/>
  <c r="CO5" i="8" s="1"/>
  <c r="CP5" i="8" s="1"/>
  <c r="CQ5" i="8" s="1"/>
  <c r="CR5" i="8" s="1"/>
  <c r="CS5" i="8" s="1"/>
  <c r="CT5" i="8" s="1"/>
  <c r="CU5" i="8" s="1"/>
  <c r="CV5" i="8" s="1"/>
  <c r="CW5" i="8" s="1"/>
  <c r="CX5" i="8" s="1"/>
  <c r="CY5" i="8" s="1"/>
  <c r="CZ5" i="8" s="1"/>
  <c r="DA5" i="8" s="1"/>
  <c r="DB5" i="8" s="1"/>
  <c r="DC5" i="8" s="1"/>
  <c r="DD5" i="8" s="1"/>
  <c r="DE5" i="8" s="1"/>
  <c r="CX7" i="8"/>
  <c r="CX10" i="8" s="1"/>
  <c r="CW7" i="8"/>
  <c r="CW10" i="8" s="1"/>
  <c r="CV7" i="8"/>
  <c r="CV10" i="8" s="1"/>
  <c r="CU7" i="8"/>
  <c r="CU10" i="8" s="1"/>
  <c r="CT7" i="8"/>
  <c r="CT10" i="8" s="1"/>
  <c r="CS7" i="8"/>
  <c r="CS10" i="8" s="1"/>
  <c r="CR7" i="8"/>
  <c r="CR10" i="8" s="1"/>
  <c r="CQ7" i="8"/>
  <c r="CQ10" i="8" s="1"/>
  <c r="CP7" i="8"/>
  <c r="CP10" i="8" s="1"/>
  <c r="CO7" i="8"/>
  <c r="CO10" i="8" s="1"/>
  <c r="CN7" i="8"/>
  <c r="CN10" i="8" s="1"/>
  <c r="CM7" i="8"/>
  <c r="CM10" i="8" s="1"/>
  <c r="CL7" i="8"/>
  <c r="CL10" i="8" s="1"/>
  <c r="CK7" i="8"/>
  <c r="CK10" i="8" s="1"/>
  <c r="CJ7" i="8"/>
  <c r="CJ10" i="8" s="1"/>
  <c r="CI7" i="8"/>
  <c r="CI10" i="8" s="1"/>
  <c r="CH7" i="8"/>
  <c r="CH10" i="8" s="1"/>
  <c r="CG7" i="8"/>
  <c r="CG10" i="8" s="1"/>
  <c r="CF7" i="8"/>
  <c r="CF10" i="8" s="1"/>
  <c r="CE7" i="8"/>
  <c r="CE10" i="8" s="1"/>
  <c r="CD7" i="8"/>
  <c r="CD10" i="8" s="1"/>
  <c r="CC7" i="8"/>
  <c r="CC10" i="8" s="1"/>
  <c r="CB7" i="8"/>
  <c r="CB10" i="8" s="1"/>
  <c r="CA7" i="8"/>
  <c r="CA10" i="8" s="1"/>
  <c r="BZ7" i="8"/>
  <c r="BZ10" i="8" s="1"/>
  <c r="BY7" i="8"/>
  <c r="BY10" i="8" s="1"/>
  <c r="BX7" i="8"/>
  <c r="BX10" i="8" s="1"/>
  <c r="BW7" i="8"/>
  <c r="BW10" i="8" s="1"/>
  <c r="BV7" i="8"/>
  <c r="BV10" i="8" s="1"/>
  <c r="BU7" i="8"/>
  <c r="BU10" i="8" s="1"/>
  <c r="BT7" i="8"/>
  <c r="BT10" i="8" s="1"/>
  <c r="BS7" i="8"/>
  <c r="BS10" i="8" s="1"/>
  <c r="BR7" i="8"/>
  <c r="BR10" i="8" s="1"/>
  <c r="BQ7" i="8"/>
  <c r="BQ10" i="8" s="1"/>
  <c r="BP7" i="8"/>
  <c r="BP10" i="8" s="1"/>
  <c r="BO7" i="8"/>
  <c r="BO10" i="8" s="1"/>
  <c r="BN7" i="8"/>
  <c r="BN10" i="8" s="1"/>
  <c r="BM7" i="8"/>
  <c r="BM10" i="8" s="1"/>
  <c r="BL7" i="8"/>
  <c r="BL10" i="8" s="1"/>
  <c r="BK7" i="8"/>
  <c r="BK10" i="8" s="1"/>
  <c r="BJ7" i="8"/>
  <c r="BJ10" i="8" s="1"/>
  <c r="BI7" i="8"/>
  <c r="BI10" i="8" s="1"/>
  <c r="BH7" i="8"/>
  <c r="BH10" i="8" s="1"/>
  <c r="BG7" i="8"/>
  <c r="BG10" i="8" s="1"/>
  <c r="BF7" i="8"/>
  <c r="BF10" i="8" s="1"/>
  <c r="BE7" i="8"/>
  <c r="BE10" i="8" s="1"/>
  <c r="BD7" i="8"/>
  <c r="BD10" i="8" s="1"/>
  <c r="BC7" i="8"/>
  <c r="BC10" i="8" s="1"/>
  <c r="BB7" i="8"/>
  <c r="BB10" i="8" s="1"/>
  <c r="BA7" i="8"/>
  <c r="BA10" i="8" s="1"/>
  <c r="AZ7" i="8"/>
  <c r="AZ10" i="8" s="1"/>
  <c r="AY7" i="8"/>
  <c r="AY10" i="8" s="1"/>
  <c r="AX7" i="8"/>
  <c r="AX10" i="8" s="1"/>
  <c r="AW7" i="8"/>
  <c r="AW10" i="8" s="1"/>
  <c r="AV7" i="8"/>
  <c r="AV10" i="8" s="1"/>
  <c r="AU7" i="8"/>
  <c r="AU10" i="8" s="1"/>
  <c r="AT7" i="8"/>
  <c r="AT10" i="8" s="1"/>
  <c r="AS7" i="8"/>
  <c r="AS10" i="8" s="1"/>
  <c r="AR7" i="8"/>
  <c r="AR10" i="8" s="1"/>
  <c r="AQ7" i="8"/>
  <c r="AQ10" i="8" s="1"/>
  <c r="AP7" i="8"/>
  <c r="AP10" i="8" s="1"/>
  <c r="AO7" i="8"/>
  <c r="AO10" i="8" s="1"/>
  <c r="AN7" i="8"/>
  <c r="AN10" i="8" s="1"/>
  <c r="AM7" i="8"/>
  <c r="AM10" i="8" s="1"/>
  <c r="AL7" i="8"/>
  <c r="AL10" i="8" s="1"/>
  <c r="AK7" i="8"/>
  <c r="AK10" i="8" s="1"/>
  <c r="AJ7" i="8"/>
  <c r="AJ10" i="8" s="1"/>
  <c r="AI7" i="8"/>
  <c r="AI10" i="8" s="1"/>
  <c r="AF5" i="8" l="1"/>
  <c r="F5" i="10"/>
  <c r="F5" i="12" s="1"/>
  <c r="AE5" i="8" l="1"/>
  <c r="G5" i="10"/>
  <c r="G5" i="12" s="1"/>
  <c r="AD5" i="8" l="1"/>
  <c r="H5" i="10"/>
  <c r="H5" i="12" s="1"/>
  <c r="AC5" i="8" l="1"/>
  <c r="I5" i="10"/>
  <c r="I5" i="12" s="1"/>
  <c r="AB5" i="8" l="1"/>
  <c r="J5" i="10"/>
  <c r="J5" i="12" s="1"/>
  <c r="AA5" i="8" l="1"/>
  <c r="K5" i="10"/>
  <c r="K5" i="12" s="1"/>
  <c r="Z5" i="8" l="1"/>
  <c r="Y5" i="8" l="1"/>
  <c r="X5" i="8" l="1"/>
  <c r="W5" i="8" l="1"/>
  <c r="V5" i="8" l="1"/>
  <c r="U5" i="8" l="1"/>
  <c r="T5" i="8" l="1"/>
  <c r="S5" i="8" l="1"/>
  <c r="R5" i="8" l="1"/>
  <c r="Q5" i="8" l="1"/>
  <c r="P5" i="8" l="1"/>
  <c r="O5" i="8" l="1"/>
  <c r="N5" i="8" l="1"/>
  <c r="M5" i="8" l="1"/>
  <c r="L5" i="8" l="1"/>
  <c r="K5" i="8" l="1"/>
  <c r="J5" i="8" l="1"/>
  <c r="I5" i="8" l="1"/>
  <c r="H5" i="8" l="1"/>
  <c r="G5" i="8" l="1"/>
  <c r="F5" i="8" l="1"/>
  <c r="E5" i="8" l="1"/>
  <c r="D5" i="8" l="1"/>
  <c r="C5" i="8" l="1"/>
  <c r="C6" i="12" l="1"/>
  <c r="D6" i="12"/>
  <c r="E6" i="12"/>
  <c r="F6" i="12"/>
  <c r="G6" i="12"/>
  <c r="R6" i="12" s="1"/>
  <c r="H6" i="12"/>
  <c r="S6" i="12" s="1"/>
  <c r="I6" i="12"/>
  <c r="J6" i="12"/>
  <c r="K6" i="12"/>
  <c r="C6" i="10"/>
  <c r="D6" i="10"/>
  <c r="E6" i="10"/>
  <c r="F6" i="10"/>
  <c r="G6" i="10"/>
  <c r="H6" i="10"/>
  <c r="I6" i="10"/>
  <c r="J6" i="10"/>
  <c r="K6" i="10"/>
  <c r="U6" i="12" l="1"/>
  <c r="Q6" i="12"/>
  <c r="P6" i="12"/>
  <c r="O6" i="12"/>
  <c r="T6" i="12"/>
  <c r="L6" i="10"/>
  <c r="V6" i="12"/>
  <c r="M6" i="12" s="1"/>
  <c r="L6" i="12"/>
  <c r="P6" i="10"/>
  <c r="T6" i="10"/>
  <c r="Q6" i="10"/>
  <c r="O6" i="10"/>
  <c r="V6" i="10"/>
  <c r="R6" i="10"/>
  <c r="U6" i="10"/>
  <c r="S6" i="10"/>
  <c r="N6" i="12" l="1"/>
  <c r="N6" i="10"/>
  <c r="M6" i="10"/>
</calcChain>
</file>

<file path=xl/sharedStrings.xml><?xml version="1.0" encoding="utf-8"?>
<sst xmlns="http://schemas.openxmlformats.org/spreadsheetml/2006/main" count="50" uniqueCount="28">
  <si>
    <t xml:space="preserve">5/8"            </t>
  </si>
  <si>
    <t xml:space="preserve">3/4"            </t>
  </si>
  <si>
    <t xml:space="preserve">1"              </t>
  </si>
  <si>
    <t xml:space="preserve">1.5"            </t>
  </si>
  <si>
    <t xml:space="preserve">2"              </t>
  </si>
  <si>
    <t xml:space="preserve">3"              </t>
  </si>
  <si>
    <t xml:space="preserve">4"              </t>
  </si>
  <si>
    <t xml:space="preserve">6"              </t>
  </si>
  <si>
    <t>Gallons</t>
  </si>
  <si>
    <t>Activer Char_IDs</t>
  </si>
  <si>
    <t>CAGR</t>
  </si>
  <si>
    <t>Avg TTM</t>
  </si>
  <si>
    <t>Avg TTM - Max/Min</t>
  </si>
  <si>
    <t>TTM 1</t>
  </si>
  <si>
    <t>TTM 2</t>
  </si>
  <si>
    <t>TTM 3</t>
  </si>
  <si>
    <t>TTM 4</t>
  </si>
  <si>
    <t>TTM 5</t>
  </si>
  <si>
    <t>TTM 6</t>
  </si>
  <si>
    <t>ERCs</t>
  </si>
  <si>
    <t>All Volume</t>
  </si>
  <si>
    <t>New ERCs</t>
  </si>
  <si>
    <t>New Final</t>
  </si>
  <si>
    <t>TTM 7</t>
  </si>
  <si>
    <t>TTM 8</t>
  </si>
  <si>
    <t>WATER SERVICE CORPORATION OF KENTUCKY</t>
  </si>
  <si>
    <t>Case No. 2020-00160</t>
  </si>
  <si>
    <t>Response to Staff DR 1.29 - Consumption &amp; Customer Decline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</si>
</sst>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2" fillId="0" borderId="0" xfId="0" applyFont="1"/>
    <xf numFmtId="14" fontId="2" fillId="0" borderId="0" xfId="0" applyNumberFormat="1" applyFont="1"/>
    <xf numFmtId="10" fontId="0" fillId="2" borderId="0" xfId="2" applyNumberFormat="1" applyFont="1" applyFill="1"/>
    <xf numFmtId="10" fontId="0" fillId="3" borderId="0" xfId="0" applyNumberFormat="1" applyFill="1"/>
    <xf numFmtId="10" fontId="0" fillId="0" borderId="0" xfId="2" applyNumberFormat="1" applyFont="1"/>
    <xf numFmtId="43" fontId="0" fillId="0" borderId="0" xfId="0" applyNumberFormat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F855-0F14-4720-B3F4-A50234C22C13}">
  <sheetPr>
    <pageSetUpPr fitToPage="1"/>
  </sheetPr>
  <dimension ref="A1:V6"/>
  <sheetViews>
    <sheetView showGridLines="0" tabSelected="1" view="pageBreakPreview" zoomScaleNormal="100" zoomScaleSheetLayoutView="100" workbookViewId="0">
      <selection activeCell="E18" sqref="E18"/>
    </sheetView>
  </sheetViews>
  <sheetFormatPr defaultRowHeight="15" x14ac:dyDescent="0.25"/>
  <cols>
    <col min="1" max="1" width="15.5703125" customWidth="1"/>
    <col min="2" max="2" width="5.140625" customWidth="1"/>
    <col min="3" max="22" width="9.85546875" customWidth="1"/>
  </cols>
  <sheetData>
    <row r="1" spans="1:22" x14ac:dyDescent="0.25">
      <c r="A1" t="s">
        <v>25</v>
      </c>
    </row>
    <row r="2" spans="1:22" x14ac:dyDescent="0.25">
      <c r="A2" t="s">
        <v>26</v>
      </c>
    </row>
    <row r="3" spans="1:22" x14ac:dyDescent="0.25">
      <c r="A3" t="s">
        <v>27</v>
      </c>
    </row>
    <row r="5" spans="1:22" s="2" customFormat="1" x14ac:dyDescent="0.25">
      <c r="C5" s="3">
        <v>40940</v>
      </c>
      <c r="D5" s="3">
        <f t="shared" ref="D5:K5" si="0">EOMONTH(C5,11)+1</f>
        <v>41306</v>
      </c>
      <c r="E5" s="3">
        <f t="shared" si="0"/>
        <v>41671</v>
      </c>
      <c r="F5" s="3">
        <f t="shared" si="0"/>
        <v>42036</v>
      </c>
      <c r="G5" s="3">
        <f t="shared" si="0"/>
        <v>42401</v>
      </c>
      <c r="H5" s="3">
        <f t="shared" si="0"/>
        <v>42767</v>
      </c>
      <c r="I5" s="3">
        <f t="shared" si="0"/>
        <v>43132</v>
      </c>
      <c r="J5" s="3">
        <f t="shared" si="0"/>
        <v>43497</v>
      </c>
      <c r="K5" s="3">
        <f t="shared" si="0"/>
        <v>43862</v>
      </c>
      <c r="L5" s="8" t="s">
        <v>10</v>
      </c>
      <c r="M5" s="9" t="s">
        <v>11</v>
      </c>
      <c r="N5" s="9" t="s">
        <v>12</v>
      </c>
      <c r="O5" s="10" t="s">
        <v>13</v>
      </c>
      <c r="P5" s="10" t="s">
        <v>14</v>
      </c>
      <c r="Q5" s="10" t="s">
        <v>15</v>
      </c>
      <c r="R5" s="10" t="s">
        <v>16</v>
      </c>
      <c r="S5" s="10" t="s">
        <v>17</v>
      </c>
      <c r="T5" s="10" t="s">
        <v>18</v>
      </c>
      <c r="U5" s="10" t="s">
        <v>23</v>
      </c>
      <c r="V5" s="10" t="s">
        <v>24</v>
      </c>
    </row>
    <row r="6" spans="1:22" x14ac:dyDescent="0.25">
      <c r="A6" t="s">
        <v>19</v>
      </c>
      <c r="C6" s="1">
        <f ca="1">SUM(OFFSET('Data Summary'!$A8,,MATCH(C$5,'Data Summary'!$A$5:$DE$5,0),,-12))</f>
        <v>88950.599999999991</v>
      </c>
      <c r="D6" s="1">
        <f ca="1">SUM(OFFSET('Data Summary'!$A8,,MATCH(D$5,'Data Summary'!$A$5:$DE$5,0),,-12))</f>
        <v>88599.000000000015</v>
      </c>
      <c r="E6" s="1">
        <f ca="1">SUM(OFFSET('Data Summary'!$A8,,MATCH(E$5,'Data Summary'!$A$5:$DE$5,0),,-12))</f>
        <v>87913.599999999991</v>
      </c>
      <c r="F6" s="1">
        <f ca="1">SUM(OFFSET('Data Summary'!$A8,,MATCH(F$5,'Data Summary'!$A$5:$DE$5,0),,-12))</f>
        <v>87606.400000000009</v>
      </c>
      <c r="G6" s="1">
        <f ca="1">SUM(OFFSET('Data Summary'!$A8,,MATCH(G$5,'Data Summary'!$A$5:$DE$5,0),,-12))</f>
        <v>86461.1</v>
      </c>
      <c r="H6" s="1">
        <f ca="1">SUM(OFFSET('Data Summary'!$A8,,MATCH(H$5,'Data Summary'!$A$5:$DE$5,0),,-12))</f>
        <v>86587.39999999998</v>
      </c>
      <c r="I6" s="1">
        <f ca="1">SUM(OFFSET('Data Summary'!$A8,,MATCH(I$5,'Data Summary'!$A$5:$DE$5,0),,-12))</f>
        <v>85626.8</v>
      </c>
      <c r="J6" s="1">
        <f ca="1">SUM(OFFSET('Data Summary'!$A8,,MATCH(J$5,'Data Summary'!$A$5:$DE$5,0),,-12))</f>
        <v>85338.3</v>
      </c>
      <c r="K6" s="1">
        <f ca="1">SUM(OFFSET('Data Summary'!$A8,,MATCH(K$5,'Data Summary'!$A$5:$DE$5,0),,-12))</f>
        <v>85061.000000000015</v>
      </c>
      <c r="L6" s="4">
        <f ca="1">IFERROR(((K6/C6)^(1/COUNT(C6:K6)))-1,FALSE)</f>
        <v>-4.9557366479014986E-3</v>
      </c>
      <c r="M6" s="5">
        <f ca="1">IFERROR(AVERAGE(O6:V6),FALSE)</f>
        <v>-5.5635291615133142E-3</v>
      </c>
      <c r="N6" s="5">
        <f ca="1">IFERROR((SUM(O6:V6)-MAX(O6:V6)-MIN(O6:V6))/(COUNT(O6:V6)-2),M6)</f>
        <v>-5.4826266723719637E-3</v>
      </c>
      <c r="O6" s="6">
        <f t="shared" ref="O6:V6" ca="1" si="1">IFERROR(D6/C6-1,FALSE)</f>
        <v>-3.9527557992861118E-3</v>
      </c>
      <c r="P6" s="6">
        <f t="shared" ca="1" si="1"/>
        <v>-7.7359789613881125E-3</v>
      </c>
      <c r="Q6" s="6">
        <f t="shared" ca="1" si="1"/>
        <v>-3.4943398973535933E-3</v>
      </c>
      <c r="R6" s="6">
        <f t="shared" ca="1" si="1"/>
        <v>-1.3073245790261923E-2</v>
      </c>
      <c r="S6" s="6">
        <f t="shared" ca="1" si="1"/>
        <v>1.460772532387189E-3</v>
      </c>
      <c r="T6" s="6">
        <f t="shared" ca="1" si="1"/>
        <v>-1.1093992890420235E-2</v>
      </c>
      <c r="U6" s="6">
        <f t="shared" ca="1" si="1"/>
        <v>-3.369272237196741E-3</v>
      </c>
      <c r="V6" s="6">
        <f t="shared" ca="1" si="1"/>
        <v>-3.2494202485869872E-3</v>
      </c>
    </row>
  </sheetData>
  <phoneticPr fontId="3" type="noConversion"/>
  <pageMargins left="0.25" right="0.25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92A0A-1AAA-4476-B690-8EF9791594C2}">
  <sheetPr>
    <pageSetUpPr fitToPage="1"/>
  </sheetPr>
  <dimension ref="A1:V8"/>
  <sheetViews>
    <sheetView showGridLines="0" view="pageBreakPreview" zoomScaleNormal="100" zoomScaleSheetLayoutView="100" workbookViewId="0">
      <selection activeCell="D22" sqref="D22"/>
    </sheetView>
  </sheetViews>
  <sheetFormatPr defaultRowHeight="15" x14ac:dyDescent="0.25"/>
  <cols>
    <col min="1" max="1" width="15.5703125" bestFit="1" customWidth="1"/>
    <col min="3" max="11" width="8.7109375" bestFit="1" customWidth="1"/>
    <col min="12" max="12" width="6.85546875" bestFit="1" customWidth="1"/>
    <col min="13" max="13" width="8.5703125" bestFit="1" customWidth="1"/>
    <col min="14" max="14" width="18.7109375" bestFit="1" customWidth="1"/>
    <col min="15" max="17" width="6.85546875" bestFit="1" customWidth="1"/>
    <col min="18" max="18" width="6.28515625" bestFit="1" customWidth="1"/>
    <col min="19" max="19" width="6.85546875" bestFit="1" customWidth="1"/>
    <col min="20" max="21" width="6.28515625" bestFit="1" customWidth="1"/>
    <col min="22" max="22" width="6.85546875" bestFit="1" customWidth="1"/>
  </cols>
  <sheetData>
    <row r="1" spans="1:22" x14ac:dyDescent="0.25">
      <c r="A1" t="s">
        <v>25</v>
      </c>
    </row>
    <row r="2" spans="1:22" x14ac:dyDescent="0.25">
      <c r="A2" t="s">
        <v>26</v>
      </c>
    </row>
    <row r="3" spans="1:22" x14ac:dyDescent="0.25">
      <c r="A3" t="s">
        <v>27</v>
      </c>
    </row>
    <row r="5" spans="1:22" s="2" customFormat="1" x14ac:dyDescent="0.25">
      <c r="A5" s="2" t="s">
        <v>9</v>
      </c>
      <c r="C5" s="3">
        <f>'Annual ERCs TY'!C5</f>
        <v>40940</v>
      </c>
      <c r="D5" s="3">
        <f>'Annual ERCs TY'!D5</f>
        <v>41306</v>
      </c>
      <c r="E5" s="3">
        <f>'Annual ERCs TY'!E5</f>
        <v>41671</v>
      </c>
      <c r="F5" s="3">
        <f>'Annual ERCs TY'!F5</f>
        <v>42036</v>
      </c>
      <c r="G5" s="3">
        <f>'Annual ERCs TY'!G5</f>
        <v>42401</v>
      </c>
      <c r="H5" s="3">
        <f>'Annual ERCs TY'!H5</f>
        <v>42767</v>
      </c>
      <c r="I5" s="3">
        <f>'Annual ERCs TY'!I5</f>
        <v>43132</v>
      </c>
      <c r="J5" s="3">
        <f>'Annual ERCs TY'!J5</f>
        <v>43497</v>
      </c>
      <c r="K5" s="3">
        <f>'Annual ERCs TY'!K5</f>
        <v>43862</v>
      </c>
      <c r="L5" s="8" t="s">
        <v>10</v>
      </c>
      <c r="M5" s="9" t="s">
        <v>11</v>
      </c>
      <c r="N5" s="9" t="s">
        <v>12</v>
      </c>
      <c r="O5" s="10" t="s">
        <v>13</v>
      </c>
      <c r="P5" s="10" t="s">
        <v>14</v>
      </c>
      <c r="Q5" s="10" t="s">
        <v>15</v>
      </c>
      <c r="R5" s="10" t="s">
        <v>16</v>
      </c>
      <c r="S5" s="10" t="s">
        <v>17</v>
      </c>
      <c r="T5" s="10" t="s">
        <v>18</v>
      </c>
      <c r="U5" s="10" t="s">
        <v>23</v>
      </c>
      <c r="V5" s="10" t="s">
        <v>24</v>
      </c>
    </row>
    <row r="6" spans="1:22" x14ac:dyDescent="0.25">
      <c r="A6" t="s">
        <v>0</v>
      </c>
      <c r="C6" s="1">
        <f ca="1">SUM(OFFSET('Data Summary'!$A10,,MATCH(C$5,'Data Summary'!$A$5:$DE$5,0),,-12))</f>
        <v>58018.803375742267</v>
      </c>
      <c r="D6" s="1">
        <f ca="1">SUM(OFFSET('Data Summary'!$A10,,MATCH(D$5,'Data Summary'!$A$5:$DE$5,0),,-12))</f>
        <v>57923.086773842537</v>
      </c>
      <c r="E6" s="1">
        <f ca="1">SUM(OFFSET('Data Summary'!$A10,,MATCH(E$5,'Data Summary'!$A$5:$DE$5,0),,-12))</f>
        <v>57494.453386683388</v>
      </c>
      <c r="F6" s="1">
        <f ca="1">SUM(OFFSET('Data Summary'!$A10,,MATCH(F$5,'Data Summary'!$A$5:$DE$5,0),,-12))</f>
        <v>55214.831897928641</v>
      </c>
      <c r="G6" s="1">
        <f ca="1">SUM(OFFSET('Data Summary'!$A10,,MATCH(G$5,'Data Summary'!$A$5:$DE$5,0),,-12))</f>
        <v>57674.132311384237</v>
      </c>
      <c r="H6" s="1">
        <f ca="1">SUM(OFFSET('Data Summary'!$A10,,MATCH(H$5,'Data Summary'!$A$5:$DE$5,0),,-12))</f>
        <v>56766.085757233493</v>
      </c>
      <c r="I6" s="1">
        <f ca="1">SUM(OFFSET('Data Summary'!$A10,,MATCH(I$5,'Data Summary'!$A$5:$DE$5,0),,-12))</f>
        <v>59579.869179947993</v>
      </c>
      <c r="J6" s="1">
        <f ca="1">SUM(OFFSET('Data Summary'!$A10,,MATCH(J$5,'Data Summary'!$A$5:$DE$5,0),,-12))</f>
        <v>59951.091819262365</v>
      </c>
      <c r="K6" s="1">
        <f ca="1">SUM(OFFSET('Data Summary'!$A10,,MATCH(K$5,'Data Summary'!$A$5:$DE$5,0),,-12))</f>
        <v>55776.168786976225</v>
      </c>
      <c r="L6" s="4">
        <f ca="1">IFERROR(((K6/C6)^(1/COUNT(C6:K6)))-1,FALSE)</f>
        <v>-4.3704725275554024E-3</v>
      </c>
      <c r="M6" s="5">
        <f ca="1">IFERROR(AVERAGE(O6:V6),FALSE)</f>
        <v>-4.2178969502809083E-3</v>
      </c>
      <c r="N6" s="5">
        <f ca="1">(SUM(O6:V6)-MAX(O6:V6)-MIN(O6:V6))/(COUNT(O6:V6)-2)</f>
        <v>-2.2787327741210137E-3</v>
      </c>
      <c r="O6" s="6">
        <f t="shared" ref="O6:U6" ca="1" si="0">IFERROR(D6/C6-1,FALSE)</f>
        <v>-1.6497513966264865E-3</v>
      </c>
      <c r="P6" s="6">
        <f t="shared" ca="1" si="0"/>
        <v>-7.4000439381403105E-3</v>
      </c>
      <c r="Q6" s="6">
        <f t="shared" ca="1" si="0"/>
        <v>-3.9649415804042465E-2</v>
      </c>
      <c r="R6" s="6">
        <f t="shared" ca="1" si="0"/>
        <v>4.4540575945280603E-2</v>
      </c>
      <c r="S6" s="6">
        <f t="shared" ca="1" si="0"/>
        <v>-1.5744433730674579E-2</v>
      </c>
      <c r="T6" s="6">
        <f t="shared" ca="1" si="0"/>
        <v>4.9568036710298413E-2</v>
      </c>
      <c r="U6" s="6">
        <f t="shared" ca="1" si="0"/>
        <v>6.2306722794771563E-3</v>
      </c>
      <c r="V6" s="6">
        <f ca="1">IFERROR(K6/J6-1,FALSE)</f>
        <v>-6.9638815667819598E-2</v>
      </c>
    </row>
    <row r="8" spans="1:22" x14ac:dyDescent="0.25">
      <c r="C8" s="7"/>
    </row>
  </sheetData>
  <pageMargins left="0.25" right="0.25" top="0.75" bottom="0.7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F6F9-4CD6-48A4-A9D8-E78985F70D80}">
  <dimension ref="A1:DJ10"/>
  <sheetViews>
    <sheetView showGridLines="0" workbookViewId="0">
      <pane xSplit="1" ySplit="5" topLeftCell="B6" activePane="bottomRight" state="frozen"/>
      <selection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RowHeight="15" x14ac:dyDescent="0.25"/>
  <cols>
    <col min="1" max="1" width="10.85546875" bestFit="1" customWidth="1"/>
    <col min="2" max="109" width="11.5703125" bestFit="1" customWidth="1"/>
  </cols>
  <sheetData>
    <row r="1" spans="1:114" x14ac:dyDescent="0.25">
      <c r="A1" t="s">
        <v>25</v>
      </c>
    </row>
    <row r="2" spans="1:114" x14ac:dyDescent="0.25">
      <c r="A2" t="s">
        <v>26</v>
      </c>
    </row>
    <row r="3" spans="1:114" x14ac:dyDescent="0.25">
      <c r="A3" t="s">
        <v>27</v>
      </c>
    </row>
    <row r="5" spans="1:114" s="2" customFormat="1" x14ac:dyDescent="0.25">
      <c r="B5" s="3">
        <v>40634</v>
      </c>
      <c r="C5" s="3">
        <f t="shared" ref="C5:AG5" si="0">EOMONTH(D5,-2)+1</f>
        <v>40664</v>
      </c>
      <c r="D5" s="3">
        <f t="shared" si="0"/>
        <v>40695</v>
      </c>
      <c r="E5" s="3">
        <f t="shared" si="0"/>
        <v>40725</v>
      </c>
      <c r="F5" s="3">
        <f t="shared" si="0"/>
        <v>40756</v>
      </c>
      <c r="G5" s="3">
        <f t="shared" si="0"/>
        <v>40787</v>
      </c>
      <c r="H5" s="3">
        <f t="shared" si="0"/>
        <v>40817</v>
      </c>
      <c r="I5" s="3">
        <f t="shared" si="0"/>
        <v>40848</v>
      </c>
      <c r="J5" s="3">
        <f t="shared" si="0"/>
        <v>40878</v>
      </c>
      <c r="K5" s="3">
        <f t="shared" si="0"/>
        <v>40909</v>
      </c>
      <c r="L5" s="3">
        <f t="shared" si="0"/>
        <v>40940</v>
      </c>
      <c r="M5" s="3">
        <f t="shared" si="0"/>
        <v>40969</v>
      </c>
      <c r="N5" s="3">
        <f t="shared" si="0"/>
        <v>41000</v>
      </c>
      <c r="O5" s="3">
        <f t="shared" si="0"/>
        <v>41030</v>
      </c>
      <c r="P5" s="3">
        <f t="shared" si="0"/>
        <v>41061</v>
      </c>
      <c r="Q5" s="3">
        <f t="shared" si="0"/>
        <v>41091</v>
      </c>
      <c r="R5" s="3">
        <f t="shared" si="0"/>
        <v>41122</v>
      </c>
      <c r="S5" s="3">
        <f t="shared" si="0"/>
        <v>41153</v>
      </c>
      <c r="T5" s="3">
        <f t="shared" si="0"/>
        <v>41183</v>
      </c>
      <c r="U5" s="3">
        <f t="shared" si="0"/>
        <v>41214</v>
      </c>
      <c r="V5" s="3">
        <f t="shared" si="0"/>
        <v>41244</v>
      </c>
      <c r="W5" s="3">
        <f t="shared" si="0"/>
        <v>41275</v>
      </c>
      <c r="X5" s="3">
        <f t="shared" si="0"/>
        <v>41306</v>
      </c>
      <c r="Y5" s="3">
        <f t="shared" si="0"/>
        <v>41334</v>
      </c>
      <c r="Z5" s="3">
        <f t="shared" si="0"/>
        <v>41365</v>
      </c>
      <c r="AA5" s="3">
        <f t="shared" si="0"/>
        <v>41395</v>
      </c>
      <c r="AB5" s="3">
        <f t="shared" si="0"/>
        <v>41426</v>
      </c>
      <c r="AC5" s="3">
        <f t="shared" si="0"/>
        <v>41456</v>
      </c>
      <c r="AD5" s="3">
        <f t="shared" si="0"/>
        <v>41487</v>
      </c>
      <c r="AE5" s="3">
        <f t="shared" si="0"/>
        <v>41518</v>
      </c>
      <c r="AF5" s="3">
        <f t="shared" si="0"/>
        <v>41548</v>
      </c>
      <c r="AG5" s="3">
        <f t="shared" si="0"/>
        <v>41579</v>
      </c>
      <c r="AH5" s="3">
        <f>EOMONTH(AI5,-2)+1</f>
        <v>41609</v>
      </c>
      <c r="AI5" s="3">
        <v>41640</v>
      </c>
      <c r="AJ5" s="3">
        <f>EOMONTH(AI5,0)+1</f>
        <v>41671</v>
      </c>
      <c r="AK5" s="3">
        <f t="shared" ref="AK5:CV5" si="1">EOMONTH(AJ5,0)+1</f>
        <v>41699</v>
      </c>
      <c r="AL5" s="3">
        <f t="shared" si="1"/>
        <v>41730</v>
      </c>
      <c r="AM5" s="3">
        <f t="shared" si="1"/>
        <v>41760</v>
      </c>
      <c r="AN5" s="3">
        <f t="shared" si="1"/>
        <v>41791</v>
      </c>
      <c r="AO5" s="3">
        <f t="shared" si="1"/>
        <v>41821</v>
      </c>
      <c r="AP5" s="3">
        <f t="shared" si="1"/>
        <v>41852</v>
      </c>
      <c r="AQ5" s="3">
        <f t="shared" si="1"/>
        <v>41883</v>
      </c>
      <c r="AR5" s="3">
        <f t="shared" si="1"/>
        <v>41913</v>
      </c>
      <c r="AS5" s="3">
        <f t="shared" si="1"/>
        <v>41944</v>
      </c>
      <c r="AT5" s="3">
        <f t="shared" si="1"/>
        <v>41974</v>
      </c>
      <c r="AU5" s="3">
        <f t="shared" si="1"/>
        <v>42005</v>
      </c>
      <c r="AV5" s="3">
        <f t="shared" si="1"/>
        <v>42036</v>
      </c>
      <c r="AW5" s="3">
        <f t="shared" si="1"/>
        <v>42064</v>
      </c>
      <c r="AX5" s="3">
        <f t="shared" si="1"/>
        <v>42095</v>
      </c>
      <c r="AY5" s="3">
        <f t="shared" si="1"/>
        <v>42125</v>
      </c>
      <c r="AZ5" s="3">
        <f t="shared" si="1"/>
        <v>42156</v>
      </c>
      <c r="BA5" s="3">
        <f t="shared" si="1"/>
        <v>42186</v>
      </c>
      <c r="BB5" s="3">
        <f t="shared" si="1"/>
        <v>42217</v>
      </c>
      <c r="BC5" s="3">
        <f t="shared" si="1"/>
        <v>42248</v>
      </c>
      <c r="BD5" s="3">
        <f t="shared" si="1"/>
        <v>42278</v>
      </c>
      <c r="BE5" s="3">
        <f t="shared" si="1"/>
        <v>42309</v>
      </c>
      <c r="BF5" s="3">
        <f t="shared" si="1"/>
        <v>42339</v>
      </c>
      <c r="BG5" s="3">
        <f t="shared" si="1"/>
        <v>42370</v>
      </c>
      <c r="BH5" s="3">
        <f t="shared" si="1"/>
        <v>42401</v>
      </c>
      <c r="BI5" s="3">
        <f t="shared" si="1"/>
        <v>42430</v>
      </c>
      <c r="BJ5" s="3">
        <f t="shared" si="1"/>
        <v>42461</v>
      </c>
      <c r="BK5" s="3">
        <f t="shared" si="1"/>
        <v>42491</v>
      </c>
      <c r="BL5" s="3">
        <f t="shared" si="1"/>
        <v>42522</v>
      </c>
      <c r="BM5" s="3">
        <f t="shared" si="1"/>
        <v>42552</v>
      </c>
      <c r="BN5" s="3">
        <f t="shared" si="1"/>
        <v>42583</v>
      </c>
      <c r="BO5" s="3">
        <f t="shared" si="1"/>
        <v>42614</v>
      </c>
      <c r="BP5" s="3">
        <f t="shared" si="1"/>
        <v>42644</v>
      </c>
      <c r="BQ5" s="3">
        <f t="shared" si="1"/>
        <v>42675</v>
      </c>
      <c r="BR5" s="3">
        <f t="shared" si="1"/>
        <v>42705</v>
      </c>
      <c r="BS5" s="3">
        <f t="shared" si="1"/>
        <v>42736</v>
      </c>
      <c r="BT5" s="3">
        <f t="shared" si="1"/>
        <v>42767</v>
      </c>
      <c r="BU5" s="3">
        <f t="shared" si="1"/>
        <v>42795</v>
      </c>
      <c r="BV5" s="3">
        <f t="shared" si="1"/>
        <v>42826</v>
      </c>
      <c r="BW5" s="3">
        <f t="shared" si="1"/>
        <v>42856</v>
      </c>
      <c r="BX5" s="3">
        <f t="shared" si="1"/>
        <v>42887</v>
      </c>
      <c r="BY5" s="3">
        <f t="shared" si="1"/>
        <v>42917</v>
      </c>
      <c r="BZ5" s="3">
        <f t="shared" si="1"/>
        <v>42948</v>
      </c>
      <c r="CA5" s="3">
        <f t="shared" si="1"/>
        <v>42979</v>
      </c>
      <c r="CB5" s="3">
        <f t="shared" si="1"/>
        <v>43009</v>
      </c>
      <c r="CC5" s="3">
        <f t="shared" si="1"/>
        <v>43040</v>
      </c>
      <c r="CD5" s="3">
        <f t="shared" si="1"/>
        <v>43070</v>
      </c>
      <c r="CE5" s="3">
        <f t="shared" si="1"/>
        <v>43101</v>
      </c>
      <c r="CF5" s="3">
        <f t="shared" si="1"/>
        <v>43132</v>
      </c>
      <c r="CG5" s="3">
        <f t="shared" si="1"/>
        <v>43160</v>
      </c>
      <c r="CH5" s="3">
        <f t="shared" si="1"/>
        <v>43191</v>
      </c>
      <c r="CI5" s="3">
        <f t="shared" si="1"/>
        <v>43221</v>
      </c>
      <c r="CJ5" s="3">
        <f t="shared" si="1"/>
        <v>43252</v>
      </c>
      <c r="CK5" s="3">
        <f t="shared" si="1"/>
        <v>43282</v>
      </c>
      <c r="CL5" s="3">
        <f t="shared" si="1"/>
        <v>43313</v>
      </c>
      <c r="CM5" s="3">
        <f t="shared" si="1"/>
        <v>43344</v>
      </c>
      <c r="CN5" s="3">
        <f t="shared" si="1"/>
        <v>43374</v>
      </c>
      <c r="CO5" s="3">
        <f t="shared" si="1"/>
        <v>43405</v>
      </c>
      <c r="CP5" s="3">
        <f t="shared" si="1"/>
        <v>43435</v>
      </c>
      <c r="CQ5" s="3">
        <f t="shared" si="1"/>
        <v>43466</v>
      </c>
      <c r="CR5" s="3">
        <f t="shared" si="1"/>
        <v>43497</v>
      </c>
      <c r="CS5" s="3">
        <f t="shared" si="1"/>
        <v>43525</v>
      </c>
      <c r="CT5" s="3">
        <f t="shared" si="1"/>
        <v>43556</v>
      </c>
      <c r="CU5" s="3">
        <f t="shared" si="1"/>
        <v>43586</v>
      </c>
      <c r="CV5" s="3">
        <f t="shared" si="1"/>
        <v>43617</v>
      </c>
      <c r="CW5" s="3">
        <f t="shared" ref="CW5:DE5" si="2">EOMONTH(CV5,0)+1</f>
        <v>43647</v>
      </c>
      <c r="CX5" s="3">
        <f t="shared" si="2"/>
        <v>43678</v>
      </c>
      <c r="CY5" s="3">
        <f t="shared" si="2"/>
        <v>43709</v>
      </c>
      <c r="CZ5" s="3">
        <f t="shared" si="2"/>
        <v>43739</v>
      </c>
      <c r="DA5" s="3">
        <f t="shared" si="2"/>
        <v>43770</v>
      </c>
      <c r="DB5" s="3">
        <f t="shared" si="2"/>
        <v>43800</v>
      </c>
      <c r="DC5" s="3">
        <f t="shared" si="2"/>
        <v>43831</v>
      </c>
      <c r="DD5" s="3">
        <f t="shared" si="2"/>
        <v>43862</v>
      </c>
      <c r="DE5" s="3">
        <f t="shared" si="2"/>
        <v>43891</v>
      </c>
      <c r="DF5" s="3"/>
      <c r="DG5" s="3"/>
      <c r="DH5" s="3"/>
      <c r="DI5" s="3"/>
      <c r="DJ5" s="3"/>
    </row>
    <row r="6" spans="1:114" x14ac:dyDescent="0.25">
      <c r="A6" t="s">
        <v>19</v>
      </c>
      <c r="B6" s="1">
        <v>7388.2</v>
      </c>
      <c r="C6" s="1">
        <v>7399.6</v>
      </c>
      <c r="D6" s="1">
        <v>7427.8</v>
      </c>
      <c r="E6" s="1">
        <v>7428.1</v>
      </c>
      <c r="F6" s="1">
        <v>7425.2</v>
      </c>
      <c r="G6" s="1">
        <v>7445</v>
      </c>
      <c r="H6" s="1">
        <v>7431.6</v>
      </c>
      <c r="I6" s="1">
        <v>7397.5</v>
      </c>
      <c r="J6" s="1">
        <v>7388.3</v>
      </c>
      <c r="K6" s="1">
        <v>7405.5</v>
      </c>
      <c r="L6" s="1">
        <v>7399.1</v>
      </c>
      <c r="M6" s="1">
        <v>7414.7</v>
      </c>
      <c r="N6" s="1">
        <v>7425.1</v>
      </c>
      <c r="O6" s="1">
        <v>7414.8</v>
      </c>
      <c r="P6" s="1">
        <v>7425</v>
      </c>
      <c r="Q6" s="1">
        <v>7410.7</v>
      </c>
      <c r="R6" s="1">
        <v>7411.2</v>
      </c>
      <c r="S6" s="1">
        <v>7392.5</v>
      </c>
      <c r="T6" s="1">
        <v>7390.4</v>
      </c>
      <c r="U6" s="1">
        <v>7360</v>
      </c>
      <c r="V6" s="1">
        <v>7362.4</v>
      </c>
      <c r="W6" s="1">
        <v>7353.1</v>
      </c>
      <c r="X6" s="1">
        <v>7333</v>
      </c>
      <c r="Y6" s="1">
        <v>7320.8</v>
      </c>
      <c r="Z6" s="1">
        <v>7309.7</v>
      </c>
      <c r="AA6" s="1">
        <v>7325.9</v>
      </c>
      <c r="AB6" s="1">
        <v>7328.6</v>
      </c>
      <c r="AC6" s="1">
        <v>7327.8</v>
      </c>
      <c r="AD6" s="1">
        <v>7317.1</v>
      </c>
      <c r="AE6" s="1">
        <v>7341.4</v>
      </c>
      <c r="AF6" s="1">
        <v>7348.7</v>
      </c>
      <c r="AG6" s="1">
        <v>7327.9</v>
      </c>
      <c r="AH6" s="1">
        <v>7330.8</v>
      </c>
      <c r="AI6" s="1">
        <v>7304</v>
      </c>
      <c r="AJ6" s="1">
        <v>7329.8</v>
      </c>
      <c r="AK6" s="1">
        <v>7321.9</v>
      </c>
      <c r="AL6" s="1">
        <v>7338.5</v>
      </c>
      <c r="AM6" s="1">
        <v>7337.1</v>
      </c>
      <c r="AN6" s="1">
        <v>7338.3</v>
      </c>
      <c r="AO6" s="1">
        <v>7342.3</v>
      </c>
      <c r="AP6" s="1">
        <v>7349.2</v>
      </c>
      <c r="AQ6" s="1">
        <v>7337.1</v>
      </c>
      <c r="AR6" s="1">
        <v>7313.7</v>
      </c>
      <c r="AS6" s="1">
        <v>7284.9</v>
      </c>
      <c r="AT6" s="1">
        <v>7276.5</v>
      </c>
      <c r="AU6" s="1">
        <v>7273.6</v>
      </c>
      <c r="AV6" s="1">
        <v>7216.8</v>
      </c>
      <c r="AW6" s="1">
        <v>7198.4</v>
      </c>
      <c r="AX6" s="1">
        <v>7205.8</v>
      </c>
      <c r="AY6" s="1">
        <v>7196.7</v>
      </c>
      <c r="AZ6" s="1">
        <v>7204.4</v>
      </c>
      <c r="BA6" s="1">
        <v>7223.1</v>
      </c>
      <c r="BB6" s="1">
        <v>7220.1</v>
      </c>
      <c r="BC6" s="1">
        <v>7221.2</v>
      </c>
      <c r="BD6" s="1">
        <v>7209.9</v>
      </c>
      <c r="BE6" s="1">
        <v>7204.1</v>
      </c>
      <c r="BF6" s="1">
        <v>7197.5</v>
      </c>
      <c r="BG6" s="1">
        <v>7191.3</v>
      </c>
      <c r="BH6" s="1">
        <v>7198.5</v>
      </c>
      <c r="BI6" s="1">
        <v>7188.5</v>
      </c>
      <c r="BJ6" s="1">
        <v>7194.2</v>
      </c>
      <c r="BK6" s="1">
        <v>7205.8</v>
      </c>
      <c r="BL6" s="1">
        <v>7228.3</v>
      </c>
      <c r="BM6" s="1">
        <v>7248.2</v>
      </c>
      <c r="BN6" s="1">
        <v>7233</v>
      </c>
      <c r="BO6" s="1">
        <v>7245.7</v>
      </c>
      <c r="BP6" s="1">
        <v>7240.7</v>
      </c>
      <c r="BQ6" s="1">
        <v>7217.1</v>
      </c>
      <c r="BR6" s="1">
        <v>7205.6</v>
      </c>
      <c r="BS6" s="1">
        <v>7205.9</v>
      </c>
      <c r="BT6" s="1">
        <v>7186.2</v>
      </c>
      <c r="BU6" s="1">
        <v>7176.7</v>
      </c>
      <c r="BV6" s="1">
        <v>7165.6</v>
      </c>
      <c r="BW6" s="1">
        <v>7179.1</v>
      </c>
      <c r="BX6" s="1">
        <v>7151.9</v>
      </c>
      <c r="BY6" s="1">
        <v>7165.4</v>
      </c>
      <c r="BZ6" s="1">
        <v>7165.5</v>
      </c>
      <c r="CA6" s="1">
        <v>7126.3</v>
      </c>
      <c r="CB6" s="1">
        <v>7099.6</v>
      </c>
      <c r="CC6" s="1">
        <v>7097.2</v>
      </c>
      <c r="CD6" s="1">
        <v>7107.1</v>
      </c>
      <c r="CE6" s="1">
        <v>7097.8</v>
      </c>
      <c r="CF6" s="1">
        <v>7128.8</v>
      </c>
      <c r="CG6" s="1">
        <v>7142.5</v>
      </c>
      <c r="CH6" s="1">
        <v>7129.3</v>
      </c>
      <c r="CI6" s="1">
        <v>7106.1</v>
      </c>
      <c r="CJ6" s="1">
        <v>7108</v>
      </c>
      <c r="CK6" s="1">
        <v>7123.9</v>
      </c>
      <c r="CL6" s="1">
        <v>7121.8</v>
      </c>
      <c r="CM6" s="1">
        <v>7108.9</v>
      </c>
      <c r="CN6" s="1">
        <v>7101.7</v>
      </c>
      <c r="CO6" s="1">
        <v>7099.4</v>
      </c>
      <c r="CP6" s="1">
        <v>7099.6</v>
      </c>
      <c r="CQ6" s="1">
        <v>7114.6</v>
      </c>
      <c r="CR6" s="1">
        <v>7120.3</v>
      </c>
      <c r="CS6" s="1">
        <v>7104.7</v>
      </c>
      <c r="CT6" s="1">
        <v>7101.3</v>
      </c>
      <c r="CU6" s="1">
        <v>7102.4</v>
      </c>
      <c r="CV6" s="1">
        <v>7122.3</v>
      </c>
      <c r="CW6" s="1">
        <v>7128.7</v>
      </c>
      <c r="CX6" s="1">
        <v>7097.6</v>
      </c>
    </row>
    <row r="7" spans="1:114" x14ac:dyDescent="0.25">
      <c r="A7" t="s">
        <v>20</v>
      </c>
      <c r="B7" s="1">
        <f>SUM('Volume Data'!B6:B13)</f>
        <v>31743787</v>
      </c>
      <c r="C7" s="1">
        <f>SUM('Volume Data'!C6:C13)</f>
        <v>31662375</v>
      </c>
      <c r="D7" s="1">
        <f>SUM('Volume Data'!D6:D13)</f>
        <v>40503294</v>
      </c>
      <c r="E7" s="1">
        <f>SUM('Volume Data'!E6:E13)</f>
        <v>36538590</v>
      </c>
      <c r="F7" s="1">
        <f>SUM('Volume Data'!F6:F13)</f>
        <v>40079366</v>
      </c>
      <c r="G7" s="1">
        <f>SUM('Volume Data'!G6:G13)</f>
        <v>39914175</v>
      </c>
      <c r="H7" s="1">
        <f>SUM('Volume Data'!H6:H13)</f>
        <v>38613529</v>
      </c>
      <c r="I7" s="1">
        <f>SUM('Volume Data'!I6:I13)</f>
        <v>33705088</v>
      </c>
      <c r="J7" s="1">
        <f>SUM('Volume Data'!J6:J13)</f>
        <v>35239351</v>
      </c>
      <c r="K7" s="1">
        <f>SUM('Volume Data'!K6:K13)</f>
        <v>31741477</v>
      </c>
      <c r="L7" s="1">
        <f>SUM('Volume Data'!L6:L13)</f>
        <v>40339049</v>
      </c>
      <c r="M7" s="1">
        <f>SUM('Volume Data'!M6:M13)</f>
        <v>30048980</v>
      </c>
      <c r="N7" s="1">
        <f>SUM('Volume Data'!N6:N13)</f>
        <v>32917622</v>
      </c>
      <c r="O7" s="1">
        <f>SUM('Volume Data'!O6:O13)</f>
        <v>32555605</v>
      </c>
      <c r="P7" s="1">
        <f>SUM('Volume Data'!P6:P13)</f>
        <v>42874428</v>
      </c>
      <c r="Q7" s="1">
        <f>SUM('Volume Data'!Q6:Q13)</f>
        <v>40895084</v>
      </c>
      <c r="R7" s="1">
        <f>SUM('Volume Data'!R6:R13)</f>
        <v>34783061</v>
      </c>
      <c r="S7" s="1">
        <f>SUM('Volume Data'!S6:S13)</f>
        <v>39947732</v>
      </c>
      <c r="T7" s="1">
        <f>SUM('Volume Data'!T6:T13)</f>
        <v>38967433</v>
      </c>
      <c r="U7" s="1">
        <f>SUM('Volume Data'!U6:U13)</f>
        <v>34954910</v>
      </c>
      <c r="V7" s="1">
        <f>SUM('Volume Data'!V6:V13)</f>
        <v>34103526</v>
      </c>
      <c r="W7" s="1">
        <f>SUM('Volume Data'!W6:W13)</f>
        <v>32114910</v>
      </c>
      <c r="X7" s="1">
        <f>SUM('Volume Data'!X6:X13)</f>
        <v>31519345</v>
      </c>
      <c r="Y7" s="1">
        <f>SUM('Volume Data'!Y6:Y13)</f>
        <v>32133666</v>
      </c>
      <c r="Z7" s="1">
        <f>SUM('Volume Data'!Z6:Z13)</f>
        <v>31811276</v>
      </c>
      <c r="AA7" s="1">
        <f>SUM('Volume Data'!AA6:AA13)</f>
        <v>33014522</v>
      </c>
      <c r="AB7" s="1">
        <f>SUM('Volume Data'!AB6:AB13)</f>
        <v>39405017</v>
      </c>
      <c r="AC7" s="1">
        <f>SUM('Volume Data'!AC6:AC13)</f>
        <v>35332543</v>
      </c>
      <c r="AD7" s="1">
        <f>SUM('Volume Data'!AD6:AD13)</f>
        <v>39119365</v>
      </c>
      <c r="AE7" s="1">
        <f>SUM('Volume Data'!AE6:AE13)</f>
        <v>37458765</v>
      </c>
      <c r="AF7" s="1">
        <f>SUM('Volume Data'!AF6:AF13)</f>
        <v>32425945</v>
      </c>
      <c r="AG7" s="1">
        <f>SUM('Volume Data'!AG6:AG13)</f>
        <v>36495999</v>
      </c>
      <c r="AH7" s="1">
        <f>SUM('Volume Data'!AH6:AH13)</f>
        <v>33892747</v>
      </c>
      <c r="AI7" s="1">
        <f>SUM('Volume Data'!AI6:AI13)</f>
        <v>33749894</v>
      </c>
      <c r="AJ7" s="1">
        <f>SUM('Volume Data'!AJ6:AJ13)</f>
        <v>38954664</v>
      </c>
      <c r="AK7" s="1">
        <f>SUM('Volume Data'!AK6:AK13)</f>
        <v>29559700</v>
      </c>
      <c r="AL7" s="1">
        <f>SUM('Volume Data'!AL6:AL13)</f>
        <v>33223516</v>
      </c>
      <c r="AM7" s="1">
        <f>SUM('Volume Data'!AM6:AM13)</f>
        <v>31081083</v>
      </c>
      <c r="AN7" s="1">
        <f>SUM('Volume Data'!AN6:AN13)</f>
        <v>35148759</v>
      </c>
      <c r="AO7" s="1">
        <f>SUM('Volume Data'!AO6:AO13)</f>
        <v>35747748</v>
      </c>
      <c r="AP7" s="1">
        <f>SUM('Volume Data'!AP6:AP13)</f>
        <v>34596324</v>
      </c>
      <c r="AQ7" s="1">
        <f>SUM('Volume Data'!AQ6:AQ13)</f>
        <v>35596373</v>
      </c>
      <c r="AR7" s="1">
        <f>SUM('Volume Data'!AR6:AR13)</f>
        <v>34066902</v>
      </c>
      <c r="AS7" s="1">
        <f>SUM('Volume Data'!AS6:AS13)</f>
        <v>32498198</v>
      </c>
      <c r="AT7" s="1">
        <f>SUM('Volume Data'!AT6:AT13)</f>
        <v>31940661</v>
      </c>
      <c r="AU7" s="1">
        <f>SUM('Volume Data'!AU6:AU13)</f>
        <v>34948118</v>
      </c>
      <c r="AV7" s="1">
        <f>SUM('Volume Data'!AV6:AV13)</f>
        <v>30421678</v>
      </c>
      <c r="AW7" s="1">
        <f>SUM('Volume Data'!AW6:AW13)</f>
        <v>33869066</v>
      </c>
      <c r="AX7" s="1">
        <f>SUM('Volume Data'!AX6:AX13)</f>
        <v>33991833</v>
      </c>
      <c r="AY7" s="1">
        <f>SUM('Volume Data'!AY6:AY13)</f>
        <v>36987067</v>
      </c>
      <c r="AZ7" s="1">
        <f>SUM('Volume Data'!AZ6:AZ13)</f>
        <v>35825917</v>
      </c>
      <c r="BA7" s="1">
        <f>SUM('Volume Data'!BA6:BA13)</f>
        <v>35825721</v>
      </c>
      <c r="BB7" s="1">
        <f>SUM('Volume Data'!BB6:BB13)</f>
        <v>37323689</v>
      </c>
      <c r="BC7" s="1">
        <f>SUM('Volume Data'!BC6:BC13)</f>
        <v>33708058</v>
      </c>
      <c r="BD7" s="1">
        <f>SUM('Volume Data'!BD6:BD13)</f>
        <v>30993689</v>
      </c>
      <c r="BE7" s="1">
        <f>SUM('Volume Data'!BE6:BE13)</f>
        <v>32963525</v>
      </c>
      <c r="BF7" s="1">
        <f>SUM('Volume Data'!BF6:BF13)</f>
        <v>34462546</v>
      </c>
      <c r="BG7" s="1">
        <f>SUM('Volume Data'!BG6:BG13)</f>
        <v>33386667</v>
      </c>
      <c r="BH7" s="1">
        <f>SUM('Volume Data'!BH6:BH13)</f>
        <v>29091900</v>
      </c>
      <c r="BI7" s="1">
        <f>SUM('Volume Data'!BI6:BI13)</f>
        <v>40980195</v>
      </c>
      <c r="BJ7" s="1">
        <f>SUM('Volume Data'!BJ6:BJ13)</f>
        <v>30049857</v>
      </c>
      <c r="BK7" s="1">
        <f>SUM('Volume Data'!BK6:BK13)</f>
        <v>36277738</v>
      </c>
      <c r="BL7" s="1">
        <f>SUM('Volume Data'!BL6:BL13)</f>
        <v>39771564</v>
      </c>
      <c r="BM7" s="1">
        <f>SUM('Volume Data'!BM6:BM13)</f>
        <v>35061868</v>
      </c>
      <c r="BN7" s="1">
        <f>SUM('Volume Data'!BN6:BN13)</f>
        <v>39633046</v>
      </c>
      <c r="BO7" s="1">
        <f>SUM('Volume Data'!BO6:BO13)</f>
        <v>33384572</v>
      </c>
      <c r="BP7" s="1">
        <f>SUM('Volume Data'!BP6:BP13)</f>
        <v>35836900</v>
      </c>
      <c r="BQ7" s="1">
        <f>SUM('Volume Data'!BQ6:BQ13)</f>
        <v>33081031</v>
      </c>
      <c r="BR7" s="1">
        <f>SUM('Volume Data'!BR6:BR13)</f>
        <v>31267736</v>
      </c>
      <c r="BS7" s="1">
        <f>SUM('Volume Data'!BS6:BS13)</f>
        <v>30675228</v>
      </c>
      <c r="BT7" s="1">
        <f>SUM('Volume Data'!BT6:BT13)</f>
        <v>30327218</v>
      </c>
      <c r="BU7" s="1">
        <f>SUM('Volume Data'!BU6:BU13)</f>
        <v>34293949</v>
      </c>
      <c r="BV7" s="1">
        <f>SUM('Volume Data'!BV6:BV13)</f>
        <v>30787969</v>
      </c>
      <c r="BW7" s="1">
        <f>SUM('Volume Data'!BW6:BW13)</f>
        <v>38116496</v>
      </c>
      <c r="BX7" s="1">
        <f>SUM('Volume Data'!BX6:BX13)</f>
        <v>33803841</v>
      </c>
      <c r="BY7" s="1">
        <f>SUM('Volume Data'!BY6:BY13)</f>
        <v>34397766</v>
      </c>
      <c r="BZ7" s="1">
        <f>SUM('Volume Data'!BZ6:BZ13)</f>
        <v>38743812</v>
      </c>
      <c r="CA7" s="1">
        <f>SUM('Volume Data'!CA6:CA13)</f>
        <v>34146200</v>
      </c>
      <c r="CB7" s="1">
        <f>SUM('Volume Data'!CB6:CB13)</f>
        <v>36124733</v>
      </c>
      <c r="CC7" s="1">
        <f>SUM('Volume Data'!CC6:CC13)</f>
        <v>37151418</v>
      </c>
      <c r="CD7" s="1">
        <f>SUM('Volume Data'!CD6:CD13)</f>
        <v>37843634</v>
      </c>
      <c r="CE7" s="1">
        <f>SUM('Volume Data'!CE6:CE13)</f>
        <v>35895111</v>
      </c>
      <c r="CF7" s="1">
        <f>SUM('Volume Data'!CF6:CF13)</f>
        <v>34925238</v>
      </c>
      <c r="CG7" s="1">
        <f>SUM('Volume Data'!CG6:CG13)</f>
        <v>33170582</v>
      </c>
      <c r="CH7" s="1">
        <f>SUM('Volume Data'!CH6:CH13)</f>
        <v>37323240</v>
      </c>
      <c r="CI7" s="1">
        <f>SUM('Volume Data'!CI6:CI13)</f>
        <v>42611181</v>
      </c>
      <c r="CJ7" s="1">
        <f>SUM('Volume Data'!CJ6:CJ13)</f>
        <v>37309516</v>
      </c>
      <c r="CK7" s="1">
        <f>SUM('Volume Data'!CK6:CK13)</f>
        <v>41847083</v>
      </c>
      <c r="CL7" s="1">
        <f>SUM('Volume Data'!CL6:CL13)</f>
        <v>38470456</v>
      </c>
      <c r="CM7" s="1">
        <f>SUM('Volume Data'!CM6:CM13)</f>
        <v>30551314</v>
      </c>
      <c r="CN7" s="1">
        <f>SUM('Volume Data'!CN6:CN13)</f>
        <v>39556052</v>
      </c>
      <c r="CO7" s="1">
        <f>SUM('Volume Data'!CO6:CO13)</f>
        <v>28796392</v>
      </c>
      <c r="CP7" s="1">
        <f>SUM('Volume Data'!CP6:CP13)</f>
        <v>40317569</v>
      </c>
      <c r="CQ7" s="1">
        <f>SUM('Volume Data'!CQ6:CQ13)</f>
        <v>32166321</v>
      </c>
      <c r="CR7" s="1">
        <f>SUM('Volume Data'!CR6:CR13)</f>
        <v>25314491</v>
      </c>
      <c r="CS7" s="1">
        <f>SUM('Volume Data'!CS6:CS13)</f>
        <v>32081666</v>
      </c>
      <c r="CT7" s="1">
        <f>SUM('Volume Data'!CT6:CT13)</f>
        <v>27257144.640551016</v>
      </c>
      <c r="CU7" s="1">
        <f>SUM('Volume Data'!CU6:CU13)</f>
        <v>37153861.749628976</v>
      </c>
      <c r="CV7" s="1">
        <f>SUM('Volume Data'!CV6:CV13)</f>
        <v>31503809.592031185</v>
      </c>
      <c r="CW7" s="1">
        <f>SUM('Volume Data'!CW6:CW13)</f>
        <v>29591412.658558261</v>
      </c>
      <c r="CX7" s="1">
        <f>SUM('Volume Data'!CX6:CX13)</f>
        <v>38841623.094951414</v>
      </c>
      <c r="CY7" s="1">
        <f>SUM('Volume Data'!CY6:CY13)</f>
        <v>31365844.650509819</v>
      </c>
      <c r="CZ7" s="1">
        <f>SUM('Volume Data'!CZ6:CZ13)</f>
        <v>32716627.166543521</v>
      </c>
      <c r="DA7" s="1">
        <f>SUM('Volume Data'!DA6:DA13)</f>
        <v>28518542.740357619</v>
      </c>
      <c r="DB7" s="1">
        <f>SUM('Volume Data'!DB6:DB13)</f>
        <v>33100555.223880585</v>
      </c>
      <c r="DC7" s="1">
        <f>SUM('Volume Data'!DC6:DC13)</f>
        <v>38781440.686567172</v>
      </c>
      <c r="DD7" s="1">
        <f>SUM('Volume Data'!DD6:DD13)</f>
        <v>28843085.895374626</v>
      </c>
      <c r="DE7" s="1">
        <f>SUM('Volume Data'!DE6:DE13)</f>
        <v>37549506.38542112</v>
      </c>
    </row>
    <row r="8" spans="1:114" x14ac:dyDescent="0.25">
      <c r="A8" t="s">
        <v>21</v>
      </c>
      <c r="B8" s="1">
        <v>7388.2</v>
      </c>
      <c r="C8" s="1">
        <v>7399.5999999999995</v>
      </c>
      <c r="D8" s="1">
        <v>7427.8</v>
      </c>
      <c r="E8" s="1">
        <v>7428.0999999999995</v>
      </c>
      <c r="F8" s="1">
        <v>7425.2</v>
      </c>
      <c r="G8" s="1">
        <v>7445</v>
      </c>
      <c r="H8" s="1">
        <v>7431.6</v>
      </c>
      <c r="I8" s="1">
        <v>7397.5</v>
      </c>
      <c r="J8" s="1">
        <v>7388.3</v>
      </c>
      <c r="K8" s="1">
        <v>7405.5</v>
      </c>
      <c r="L8" s="1">
        <v>7399.1</v>
      </c>
      <c r="M8" s="1">
        <v>7414.7</v>
      </c>
      <c r="N8" s="1">
        <v>7425.1</v>
      </c>
      <c r="O8" s="1">
        <v>7414.8</v>
      </c>
      <c r="P8" s="1">
        <v>7425</v>
      </c>
      <c r="Q8" s="1">
        <v>7410.7</v>
      </c>
      <c r="R8" s="1">
        <v>7411.2</v>
      </c>
      <c r="S8" s="1">
        <v>7392.5</v>
      </c>
      <c r="T8" s="1">
        <v>7390.4</v>
      </c>
      <c r="U8" s="1">
        <v>7360</v>
      </c>
      <c r="V8" s="1">
        <v>7362.4</v>
      </c>
      <c r="W8" s="1">
        <v>7353.0999999999995</v>
      </c>
      <c r="X8" s="1">
        <v>7333</v>
      </c>
      <c r="Y8" s="1">
        <v>7320.8000000000011</v>
      </c>
      <c r="Z8" s="1">
        <v>7309.7</v>
      </c>
      <c r="AA8" s="1">
        <v>7325.9</v>
      </c>
      <c r="AB8" s="1">
        <v>7328.5999999999995</v>
      </c>
      <c r="AC8" s="1">
        <v>7327.8</v>
      </c>
      <c r="AD8" s="1">
        <v>7317.0999999999995</v>
      </c>
      <c r="AE8" s="1">
        <v>7341.4</v>
      </c>
      <c r="AF8" s="1">
        <v>7348.7</v>
      </c>
      <c r="AG8" s="1">
        <v>7327.9</v>
      </c>
      <c r="AH8" s="1">
        <v>7330.8</v>
      </c>
      <c r="AI8" s="1">
        <v>7304</v>
      </c>
      <c r="AJ8" s="1">
        <v>7329.7999999999993</v>
      </c>
      <c r="AK8" s="1">
        <v>7321.9</v>
      </c>
      <c r="AL8" s="1">
        <v>7338.5</v>
      </c>
      <c r="AM8" s="1">
        <v>7337.1</v>
      </c>
      <c r="AN8" s="1">
        <v>7338.3</v>
      </c>
      <c r="AO8" s="1">
        <v>7342.3</v>
      </c>
      <c r="AP8" s="1">
        <v>7349.2</v>
      </c>
      <c r="AQ8" s="1">
        <v>7337.1</v>
      </c>
      <c r="AR8" s="1">
        <v>7313.7000000000007</v>
      </c>
      <c r="AS8" s="1">
        <v>7284.9000000000005</v>
      </c>
      <c r="AT8" s="1">
        <v>7276.5</v>
      </c>
      <c r="AU8" s="1">
        <v>7273.6</v>
      </c>
      <c r="AV8" s="1">
        <v>7216.8</v>
      </c>
      <c r="AW8" s="1">
        <v>7198.4000000000005</v>
      </c>
      <c r="AX8" s="1">
        <v>7205.8</v>
      </c>
      <c r="AY8" s="1">
        <v>7196.7</v>
      </c>
      <c r="AZ8" s="1">
        <v>7204.4000000000005</v>
      </c>
      <c r="BA8" s="1">
        <v>7223.1</v>
      </c>
      <c r="BB8" s="1">
        <v>7220.1</v>
      </c>
      <c r="BC8" s="1">
        <v>7221.2000000000007</v>
      </c>
      <c r="BD8" s="1">
        <v>7209.9000000000005</v>
      </c>
      <c r="BE8" s="1">
        <v>7204.1</v>
      </c>
      <c r="BF8" s="1">
        <v>7197.5</v>
      </c>
      <c r="BG8" s="1">
        <v>7191.3</v>
      </c>
      <c r="BH8" s="1">
        <v>7198.5</v>
      </c>
      <c r="BI8" s="1">
        <v>7188.5</v>
      </c>
      <c r="BJ8" s="1">
        <v>7194.2000000000007</v>
      </c>
      <c r="BK8" s="1">
        <v>7205.7999999999993</v>
      </c>
      <c r="BL8" s="1">
        <v>7228.2999999999993</v>
      </c>
      <c r="BM8" s="1">
        <v>7248.2</v>
      </c>
      <c r="BN8" s="1">
        <v>7233</v>
      </c>
      <c r="BO8" s="1">
        <v>7245.7000000000007</v>
      </c>
      <c r="BP8" s="1">
        <v>7240.7</v>
      </c>
      <c r="BQ8" s="1">
        <v>7217.0999999999995</v>
      </c>
      <c r="BR8" s="1">
        <v>7205.5999999999995</v>
      </c>
      <c r="BS8" s="1">
        <v>7205.9000000000005</v>
      </c>
      <c r="BT8" s="1">
        <v>7186.2000000000007</v>
      </c>
      <c r="BU8" s="1">
        <v>7176.7</v>
      </c>
      <c r="BV8" s="1">
        <v>7165.5999999999995</v>
      </c>
      <c r="BW8" s="1">
        <v>7179.0999999999995</v>
      </c>
      <c r="BX8" s="1">
        <v>7151.9</v>
      </c>
      <c r="BY8" s="1">
        <v>7165.4</v>
      </c>
      <c r="BZ8" s="1">
        <v>7165.5</v>
      </c>
      <c r="CA8" s="1">
        <v>7126.2999999999993</v>
      </c>
      <c r="CB8" s="1">
        <v>7099.5999999999995</v>
      </c>
      <c r="CC8" s="1">
        <v>7097.2</v>
      </c>
      <c r="CD8" s="1">
        <v>7107.0999999999995</v>
      </c>
      <c r="CE8" s="1">
        <v>7097.8</v>
      </c>
      <c r="CF8" s="1">
        <v>7128.8</v>
      </c>
      <c r="CG8" s="1">
        <v>7142.5</v>
      </c>
      <c r="CH8" s="1">
        <v>7129.2999999999993</v>
      </c>
      <c r="CI8" s="1">
        <v>7106.0999999999995</v>
      </c>
      <c r="CJ8" s="1">
        <v>7108</v>
      </c>
      <c r="CK8" s="1">
        <v>7123.9000000000005</v>
      </c>
      <c r="CL8" s="1">
        <v>7121.8</v>
      </c>
      <c r="CM8" s="1">
        <v>7108.9</v>
      </c>
      <c r="CN8" s="1">
        <v>7101.7</v>
      </c>
      <c r="CO8" s="1">
        <v>7099.4000000000005</v>
      </c>
      <c r="CP8" s="1">
        <v>7099.6</v>
      </c>
      <c r="CQ8" s="1">
        <v>7114.6</v>
      </c>
      <c r="CR8" s="1">
        <v>7120.3</v>
      </c>
      <c r="CS8" s="1">
        <v>7104.7000000000007</v>
      </c>
      <c r="CT8" s="1">
        <v>7101.3</v>
      </c>
      <c r="CU8" s="1">
        <v>7102.4000000000005</v>
      </c>
      <c r="CV8" s="1">
        <v>7122.3</v>
      </c>
      <c r="CW8" s="1">
        <v>7128.7</v>
      </c>
      <c r="CX8" s="1">
        <v>7097.6</v>
      </c>
      <c r="CY8" s="1">
        <v>7094</v>
      </c>
      <c r="CZ8" s="1">
        <v>7113.6</v>
      </c>
      <c r="DA8" s="1">
        <v>7112.4000000000005</v>
      </c>
      <c r="DB8" s="1">
        <v>7095.4000000000005</v>
      </c>
      <c r="DC8" s="1">
        <v>7072.5</v>
      </c>
      <c r="DD8" s="1">
        <v>7066.2000000000007</v>
      </c>
      <c r="DE8" s="1">
        <v>6954.6</v>
      </c>
    </row>
    <row r="9" spans="1:114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</row>
    <row r="10" spans="1:114" x14ac:dyDescent="0.25">
      <c r="A10" t="s">
        <v>22</v>
      </c>
      <c r="B10" s="1">
        <f t="shared" ref="B10:AG10" si="3">B7/B8</f>
        <v>4296.552204867221</v>
      </c>
      <c r="C10" s="1">
        <f t="shared" si="3"/>
        <v>4278.9306178712368</v>
      </c>
      <c r="D10" s="1">
        <f t="shared" si="3"/>
        <v>5452.9327660949402</v>
      </c>
      <c r="E10" s="1">
        <f t="shared" si="3"/>
        <v>4918.9685114632275</v>
      </c>
      <c r="F10" s="1">
        <f t="shared" si="3"/>
        <v>5397.7490168614986</v>
      </c>
      <c r="G10" s="1">
        <f t="shared" si="3"/>
        <v>5361.2055070517126</v>
      </c>
      <c r="H10" s="1">
        <f t="shared" si="3"/>
        <v>5195.8567468647398</v>
      </c>
      <c r="I10" s="1">
        <f t="shared" si="3"/>
        <v>4556.2809057113891</v>
      </c>
      <c r="J10" s="1">
        <f t="shared" si="3"/>
        <v>4769.6156084620279</v>
      </c>
      <c r="K10" s="1">
        <f t="shared" si="3"/>
        <v>4286.2030922962667</v>
      </c>
      <c r="L10" s="1">
        <f t="shared" si="3"/>
        <v>5451.8859050425053</v>
      </c>
      <c r="M10" s="1">
        <f t="shared" si="3"/>
        <v>4052.6224931554884</v>
      </c>
      <c r="N10" s="1">
        <f t="shared" si="3"/>
        <v>4433.2900566995731</v>
      </c>
      <c r="O10" s="1">
        <f t="shared" si="3"/>
        <v>4390.6248314182449</v>
      </c>
      <c r="P10" s="1">
        <f t="shared" si="3"/>
        <v>5774.3337373737377</v>
      </c>
      <c r="Q10" s="1">
        <f t="shared" si="3"/>
        <v>5518.3834185704454</v>
      </c>
      <c r="R10" s="1">
        <f t="shared" si="3"/>
        <v>4693.3102601468054</v>
      </c>
      <c r="S10" s="1">
        <f t="shared" si="3"/>
        <v>5403.8190057490701</v>
      </c>
      <c r="T10" s="1">
        <f t="shared" si="3"/>
        <v>5272.7095962329513</v>
      </c>
      <c r="U10" s="1">
        <f t="shared" si="3"/>
        <v>4749.308423913043</v>
      </c>
      <c r="V10" s="1">
        <f t="shared" si="3"/>
        <v>4632.1207758339679</v>
      </c>
      <c r="W10" s="1">
        <f t="shared" si="3"/>
        <v>4367.5334212781008</v>
      </c>
      <c r="X10" s="1">
        <f t="shared" si="3"/>
        <v>4298.2878767216689</v>
      </c>
      <c r="Y10" s="1">
        <f t="shared" si="3"/>
        <v>4389.3653699049273</v>
      </c>
      <c r="Z10" s="1">
        <f t="shared" si="3"/>
        <v>4351.9263444464204</v>
      </c>
      <c r="AA10" s="1">
        <f t="shared" si="3"/>
        <v>4506.5482739322133</v>
      </c>
      <c r="AB10" s="1">
        <f t="shared" si="3"/>
        <v>5376.8819419807332</v>
      </c>
      <c r="AC10" s="1">
        <f t="shared" si="3"/>
        <v>4821.7122465132779</v>
      </c>
      <c r="AD10" s="1">
        <f t="shared" si="3"/>
        <v>5346.2936135900836</v>
      </c>
      <c r="AE10" s="1">
        <f t="shared" si="3"/>
        <v>5102.4007682458387</v>
      </c>
      <c r="AF10" s="1">
        <f t="shared" si="3"/>
        <v>4412.4736347925482</v>
      </c>
      <c r="AG10" s="1">
        <f t="shared" si="3"/>
        <v>4980.417172723427</v>
      </c>
      <c r="AH10" s="1">
        <f t="shared" ref="AH10:BM10" si="4">AH7/AH8</f>
        <v>4623.3353794947343</v>
      </c>
      <c r="AI10" s="1">
        <f t="shared" si="4"/>
        <v>4620.7412376779848</v>
      </c>
      <c r="AJ10" s="1">
        <f t="shared" si="4"/>
        <v>5314.5602881388313</v>
      </c>
      <c r="AK10" s="1">
        <f t="shared" si="4"/>
        <v>4037.162485147298</v>
      </c>
      <c r="AL10" s="1">
        <f t="shared" si="4"/>
        <v>4527.2897731143967</v>
      </c>
      <c r="AM10" s="1">
        <f t="shared" si="4"/>
        <v>4236.1536574395877</v>
      </c>
      <c r="AN10" s="1">
        <f t="shared" si="4"/>
        <v>4789.768611258738</v>
      </c>
      <c r="AO10" s="1">
        <f t="shared" si="4"/>
        <v>4868.7397681925277</v>
      </c>
      <c r="AP10" s="1">
        <f t="shared" si="4"/>
        <v>4707.4952375768789</v>
      </c>
      <c r="AQ10" s="1">
        <f t="shared" si="4"/>
        <v>4851.5589265513618</v>
      </c>
      <c r="AR10" s="1">
        <f t="shared" si="4"/>
        <v>4657.9572582960736</v>
      </c>
      <c r="AS10" s="1">
        <f t="shared" si="4"/>
        <v>4461.035566720202</v>
      </c>
      <c r="AT10" s="1">
        <f t="shared" si="4"/>
        <v>4389.5638012780873</v>
      </c>
      <c r="AU10" s="1">
        <f t="shared" si="4"/>
        <v>4804.7896502419708</v>
      </c>
      <c r="AV10" s="1">
        <f t="shared" si="4"/>
        <v>4215.3971289214051</v>
      </c>
      <c r="AW10" s="1">
        <f t="shared" si="4"/>
        <v>4705.0825183374081</v>
      </c>
      <c r="AX10" s="1">
        <f t="shared" si="4"/>
        <v>4717.2878792084157</v>
      </c>
      <c r="AY10" s="1">
        <f t="shared" si="4"/>
        <v>5139.448219322745</v>
      </c>
      <c r="AZ10" s="1">
        <f t="shared" si="4"/>
        <v>4972.7828826828045</v>
      </c>
      <c r="BA10" s="1">
        <f t="shared" si="4"/>
        <v>4959.881629771151</v>
      </c>
      <c r="BB10" s="1">
        <f t="shared" si="4"/>
        <v>5169.414412542762</v>
      </c>
      <c r="BC10" s="1">
        <f t="shared" si="4"/>
        <v>4667.9302608984653</v>
      </c>
      <c r="BD10" s="1">
        <f t="shared" si="4"/>
        <v>4298.7682214732513</v>
      </c>
      <c r="BE10" s="1">
        <f t="shared" si="4"/>
        <v>4575.6617759331493</v>
      </c>
      <c r="BF10" s="1">
        <f t="shared" si="4"/>
        <v>4788.1272664119488</v>
      </c>
      <c r="BG10" s="1">
        <f t="shared" si="4"/>
        <v>4642.6469483959781</v>
      </c>
      <c r="BH10" s="1">
        <f t="shared" si="4"/>
        <v>4041.3836215878309</v>
      </c>
      <c r="BI10" s="1">
        <f t="shared" si="4"/>
        <v>5700.7991931557344</v>
      </c>
      <c r="BJ10" s="1">
        <f t="shared" si="4"/>
        <v>4176.9560201273243</v>
      </c>
      <c r="BK10" s="1">
        <f t="shared" si="4"/>
        <v>5034.5191373615708</v>
      </c>
      <c r="BL10" s="1">
        <f t="shared" si="4"/>
        <v>5502.2016241716592</v>
      </c>
      <c r="BM10" s="1">
        <f t="shared" si="4"/>
        <v>4837.3207141083303</v>
      </c>
      <c r="BN10" s="1">
        <f t="shared" ref="BN10:CS10" si="5">BN7/BN8</f>
        <v>5479.475459698604</v>
      </c>
      <c r="BO10" s="1">
        <f t="shared" si="5"/>
        <v>4607.5012766192358</v>
      </c>
      <c r="BP10" s="1">
        <f t="shared" si="5"/>
        <v>4949.3695360945767</v>
      </c>
      <c r="BQ10" s="1">
        <f t="shared" si="5"/>
        <v>4583.7013481869453</v>
      </c>
      <c r="BR10" s="1">
        <f t="shared" si="5"/>
        <v>4339.3660486288445</v>
      </c>
      <c r="BS10" s="1">
        <f t="shared" si="5"/>
        <v>4256.9599911183886</v>
      </c>
      <c r="BT10" s="1">
        <f t="shared" si="5"/>
        <v>4220.202332247919</v>
      </c>
      <c r="BU10" s="1">
        <f t="shared" si="5"/>
        <v>4778.512268870094</v>
      </c>
      <c r="BV10" s="1">
        <f t="shared" si="5"/>
        <v>4296.6351736072347</v>
      </c>
      <c r="BW10" s="1">
        <f t="shared" si="5"/>
        <v>5309.3696981515795</v>
      </c>
      <c r="BX10" s="1">
        <f t="shared" si="5"/>
        <v>4726.5539227338195</v>
      </c>
      <c r="BY10" s="1">
        <f t="shared" si="5"/>
        <v>4800.5367460295311</v>
      </c>
      <c r="BZ10" s="1">
        <f t="shared" si="5"/>
        <v>5406.9935105714885</v>
      </c>
      <c r="CA10" s="1">
        <f t="shared" si="5"/>
        <v>4791.5748705499354</v>
      </c>
      <c r="CB10" s="1">
        <f t="shared" si="5"/>
        <v>5088.2772268860217</v>
      </c>
      <c r="CC10" s="1">
        <f t="shared" si="5"/>
        <v>5234.6584568562248</v>
      </c>
      <c r="CD10" s="1">
        <f t="shared" si="5"/>
        <v>5324.7645312434051</v>
      </c>
      <c r="CE10" s="1">
        <f t="shared" si="5"/>
        <v>5057.2164614387557</v>
      </c>
      <c r="CF10" s="1">
        <f t="shared" si="5"/>
        <v>4899.1748961957128</v>
      </c>
      <c r="CG10" s="1">
        <f t="shared" si="5"/>
        <v>4644.1136856842841</v>
      </c>
      <c r="CH10" s="1">
        <f t="shared" si="5"/>
        <v>5235.1899906021636</v>
      </c>
      <c r="CI10" s="1">
        <f t="shared" si="5"/>
        <v>5996.4229324101834</v>
      </c>
      <c r="CJ10" s="1">
        <f t="shared" si="5"/>
        <v>5248.9471018570621</v>
      </c>
      <c r="CK10" s="1">
        <f t="shared" si="5"/>
        <v>5874.1816982270939</v>
      </c>
      <c r="CL10" s="1">
        <f t="shared" si="5"/>
        <v>5401.7883119436092</v>
      </c>
      <c r="CM10" s="1">
        <f t="shared" si="5"/>
        <v>4297.6148208583609</v>
      </c>
      <c r="CN10" s="1">
        <f t="shared" si="5"/>
        <v>5569.9412816649537</v>
      </c>
      <c r="CO10" s="1">
        <f t="shared" si="5"/>
        <v>4056.1726343071241</v>
      </c>
      <c r="CP10" s="1">
        <f t="shared" si="5"/>
        <v>5678.8507803256516</v>
      </c>
      <c r="CQ10" s="1">
        <f t="shared" si="5"/>
        <v>4521.1706912546033</v>
      </c>
      <c r="CR10" s="1">
        <f t="shared" si="5"/>
        <v>3555.2562392034042</v>
      </c>
      <c r="CS10" s="1">
        <f t="shared" si="5"/>
        <v>4515.5553366081604</v>
      </c>
      <c r="CT10" s="1">
        <f t="shared" ref="CT10:DE10" si="6">CT7/CT8</f>
        <v>3838.3316632941878</v>
      </c>
      <c r="CU10" s="1">
        <f t="shared" si="6"/>
        <v>5231.1699917815067</v>
      </c>
      <c r="CV10" s="1">
        <f t="shared" si="6"/>
        <v>4423.2634952236194</v>
      </c>
      <c r="CW10" s="1">
        <f t="shared" si="6"/>
        <v>4151.0251039541936</v>
      </c>
      <c r="CX10" s="1">
        <f t="shared" si="6"/>
        <v>5472.5009996268336</v>
      </c>
      <c r="CY10" s="1">
        <f t="shared" si="6"/>
        <v>4421.4610446165516</v>
      </c>
      <c r="CZ10" s="1">
        <f t="shared" si="6"/>
        <v>4599.1659871996626</v>
      </c>
      <c r="DA10" s="1">
        <f t="shared" si="6"/>
        <v>4009.6933159492742</v>
      </c>
      <c r="DB10" s="1">
        <f t="shared" si="6"/>
        <v>4665.0724728529167</v>
      </c>
      <c r="DC10" s="1">
        <f t="shared" si="6"/>
        <v>5483.4133172947577</v>
      </c>
      <c r="DD10" s="1">
        <f t="shared" si="6"/>
        <v>4081.8383141397953</v>
      </c>
      <c r="DE10" s="1">
        <f t="shared" si="6"/>
        <v>5399.2330810429239</v>
      </c>
    </row>
  </sheetData>
  <pageMargins left="0.7" right="0.7" top="0.75" bottom="0.75" header="0.3" footer="0.3"/>
  <ignoredErrors>
    <ignoredError sqref="B7:DE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187C5-03FB-42AF-9210-474B376BB378}">
  <dimension ref="A1:DE13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2" sqref="D22"/>
    </sheetView>
  </sheetViews>
  <sheetFormatPr defaultRowHeight="15" x14ac:dyDescent="0.25"/>
  <cols>
    <col min="1" max="1" width="9.85546875" bestFit="1" customWidth="1"/>
    <col min="2" max="109" width="11.5703125" bestFit="1" customWidth="1"/>
  </cols>
  <sheetData>
    <row r="1" spans="1:109" x14ac:dyDescent="0.25">
      <c r="A1" t="s">
        <v>25</v>
      </c>
    </row>
    <row r="2" spans="1:109" x14ac:dyDescent="0.25">
      <c r="A2" t="s">
        <v>26</v>
      </c>
    </row>
    <row r="3" spans="1:109" x14ac:dyDescent="0.25">
      <c r="A3" t="s">
        <v>27</v>
      </c>
    </row>
    <row r="5" spans="1:109" s="2" customFormat="1" x14ac:dyDescent="0.25">
      <c r="A5" s="2" t="s">
        <v>8</v>
      </c>
      <c r="B5" s="3">
        <v>40634</v>
      </c>
      <c r="C5" s="3">
        <v>40664</v>
      </c>
      <c r="D5" s="3">
        <v>40695</v>
      </c>
      <c r="E5" s="3">
        <v>40725</v>
      </c>
      <c r="F5" s="3">
        <v>40756</v>
      </c>
      <c r="G5" s="3">
        <v>40787</v>
      </c>
      <c r="H5" s="3">
        <v>40817</v>
      </c>
      <c r="I5" s="3">
        <v>40848</v>
      </c>
      <c r="J5" s="3">
        <v>40878</v>
      </c>
      <c r="K5" s="3">
        <v>40909</v>
      </c>
      <c r="L5" s="3">
        <v>40940</v>
      </c>
      <c r="M5" s="3">
        <v>40969</v>
      </c>
      <c r="N5" s="3">
        <v>41000</v>
      </c>
      <c r="O5" s="3">
        <v>41030</v>
      </c>
      <c r="P5" s="3">
        <v>41061</v>
      </c>
      <c r="Q5" s="3">
        <v>41091</v>
      </c>
      <c r="R5" s="3">
        <v>41122</v>
      </c>
      <c r="S5" s="3">
        <v>41153</v>
      </c>
      <c r="T5" s="3">
        <v>41183</v>
      </c>
      <c r="U5" s="3">
        <v>41214</v>
      </c>
      <c r="V5" s="3">
        <v>41244</v>
      </c>
      <c r="W5" s="3">
        <v>41275</v>
      </c>
      <c r="X5" s="3">
        <v>41306</v>
      </c>
      <c r="Y5" s="3">
        <v>41334</v>
      </c>
      <c r="Z5" s="3">
        <v>41365</v>
      </c>
      <c r="AA5" s="3">
        <v>41395</v>
      </c>
      <c r="AB5" s="3">
        <v>41426</v>
      </c>
      <c r="AC5" s="3">
        <v>41456</v>
      </c>
      <c r="AD5" s="3">
        <v>41487</v>
      </c>
      <c r="AE5" s="3">
        <v>41518</v>
      </c>
      <c r="AF5" s="3">
        <v>41548</v>
      </c>
      <c r="AG5" s="3">
        <v>41579</v>
      </c>
      <c r="AH5" s="3">
        <v>41609</v>
      </c>
      <c r="AI5" s="3">
        <v>41640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</row>
    <row r="6" spans="1:109" x14ac:dyDescent="0.25">
      <c r="A6" t="s">
        <v>0</v>
      </c>
      <c r="B6" s="1">
        <v>22538018</v>
      </c>
      <c r="C6" s="1">
        <v>20868957</v>
      </c>
      <c r="D6" s="1">
        <v>26045038</v>
      </c>
      <c r="E6" s="1">
        <v>23855523</v>
      </c>
      <c r="F6" s="1">
        <v>24839880</v>
      </c>
      <c r="G6" s="1">
        <v>24746798</v>
      </c>
      <c r="H6" s="1">
        <v>23034751</v>
      </c>
      <c r="I6" s="1">
        <v>20538091</v>
      </c>
      <c r="J6" s="1">
        <v>22117287</v>
      </c>
      <c r="K6" s="1">
        <v>21393252</v>
      </c>
      <c r="L6" s="1">
        <v>21110410</v>
      </c>
      <c r="M6" s="1">
        <v>19569421</v>
      </c>
      <c r="N6" s="1">
        <v>21217294</v>
      </c>
      <c r="O6" s="1">
        <v>20505757</v>
      </c>
      <c r="P6" s="1">
        <v>26926322</v>
      </c>
      <c r="Q6" s="1">
        <v>23855878</v>
      </c>
      <c r="R6" s="1">
        <v>23451157</v>
      </c>
      <c r="S6" s="1">
        <v>23675917</v>
      </c>
      <c r="T6" s="1">
        <v>23618600</v>
      </c>
      <c r="U6" s="1">
        <v>21361024</v>
      </c>
      <c r="V6" s="1">
        <v>22065806</v>
      </c>
      <c r="W6" s="1">
        <v>20832282</v>
      </c>
      <c r="X6" s="1">
        <v>21567488</v>
      </c>
      <c r="Y6" s="1">
        <v>19227031</v>
      </c>
      <c r="Z6" s="1">
        <v>20171124</v>
      </c>
      <c r="AA6" s="1">
        <v>19988979</v>
      </c>
      <c r="AB6" s="1">
        <v>25729696</v>
      </c>
      <c r="AC6" s="1">
        <v>21965073</v>
      </c>
      <c r="AD6" s="1">
        <v>23655955</v>
      </c>
      <c r="AE6" s="1">
        <v>22261581</v>
      </c>
      <c r="AF6" s="1">
        <v>19548390</v>
      </c>
      <c r="AG6" s="1">
        <v>23873593</v>
      </c>
      <c r="AH6" s="1">
        <v>20596277</v>
      </c>
      <c r="AI6" s="1">
        <v>22946376</v>
      </c>
      <c r="AJ6" s="1">
        <v>25289552</v>
      </c>
      <c r="AK6" s="1">
        <v>19045896</v>
      </c>
      <c r="AL6" s="1">
        <v>21073550</v>
      </c>
      <c r="AM6" s="1">
        <v>20468705</v>
      </c>
      <c r="AN6" s="1">
        <v>23121217</v>
      </c>
      <c r="AO6" s="1">
        <v>22937838</v>
      </c>
      <c r="AP6" s="1">
        <v>21786442</v>
      </c>
      <c r="AQ6" s="1">
        <v>21384881</v>
      </c>
      <c r="AR6" s="1">
        <v>21136047</v>
      </c>
      <c r="AS6" s="1">
        <v>20462307</v>
      </c>
      <c r="AT6" s="1">
        <v>19423971</v>
      </c>
      <c r="AU6" s="1">
        <v>22389081</v>
      </c>
      <c r="AV6" s="1">
        <v>19340301</v>
      </c>
      <c r="AW6" s="1">
        <v>22866888</v>
      </c>
      <c r="AX6" s="1">
        <v>21304123</v>
      </c>
      <c r="AY6" s="1">
        <v>23243057</v>
      </c>
      <c r="AZ6" s="1">
        <v>21638736</v>
      </c>
      <c r="BA6" s="1">
        <v>21573330</v>
      </c>
      <c r="BB6" s="1">
        <v>22783081</v>
      </c>
      <c r="BC6" s="1">
        <v>20179417</v>
      </c>
      <c r="BD6" s="1">
        <v>19151058</v>
      </c>
      <c r="BE6" s="1">
        <v>19595676</v>
      </c>
      <c r="BF6" s="1">
        <v>21188739</v>
      </c>
      <c r="BG6" s="1">
        <v>22100857</v>
      </c>
      <c r="BH6" s="1">
        <v>16152284</v>
      </c>
      <c r="BI6" s="1">
        <v>22858165</v>
      </c>
      <c r="BJ6" s="1">
        <v>18619185</v>
      </c>
      <c r="BK6" s="1">
        <v>22394201</v>
      </c>
      <c r="BL6" s="1">
        <v>22836016</v>
      </c>
      <c r="BM6" s="1">
        <v>21042965</v>
      </c>
      <c r="BN6" s="1">
        <v>23323372</v>
      </c>
      <c r="BO6" s="1">
        <v>19238738</v>
      </c>
      <c r="BP6" s="1">
        <v>20606761</v>
      </c>
      <c r="BQ6" s="1">
        <v>19470078</v>
      </c>
      <c r="BR6" s="1">
        <v>19415815</v>
      </c>
      <c r="BS6" s="1">
        <v>18495029</v>
      </c>
      <c r="BT6" s="1">
        <v>17581888</v>
      </c>
      <c r="BU6" s="1">
        <v>20797302</v>
      </c>
      <c r="BV6" s="1">
        <v>18762514</v>
      </c>
      <c r="BW6" s="1">
        <v>22711992</v>
      </c>
      <c r="BX6" s="1">
        <v>20496654</v>
      </c>
      <c r="BY6" s="1">
        <v>20743913</v>
      </c>
      <c r="BZ6" s="1">
        <v>21365000</v>
      </c>
      <c r="CA6" s="1">
        <v>18308029</v>
      </c>
      <c r="CB6" s="1">
        <v>19487895</v>
      </c>
      <c r="CC6" s="1">
        <v>20453559</v>
      </c>
      <c r="CD6" s="1">
        <v>21299363</v>
      </c>
      <c r="CE6" s="1">
        <v>21035372</v>
      </c>
      <c r="CF6" s="1">
        <v>17953187</v>
      </c>
      <c r="CG6" s="1">
        <v>19756725</v>
      </c>
      <c r="CH6" s="1">
        <v>19016584</v>
      </c>
      <c r="CI6" s="1">
        <v>22156591</v>
      </c>
      <c r="CJ6" s="1">
        <v>19393309</v>
      </c>
      <c r="CK6" s="1">
        <v>23138564</v>
      </c>
      <c r="CL6" s="1">
        <v>21648271</v>
      </c>
      <c r="CM6" s="1">
        <v>18888197</v>
      </c>
      <c r="CN6" s="1">
        <v>19135352</v>
      </c>
      <c r="CO6" s="1">
        <v>17712595</v>
      </c>
      <c r="CP6" s="1">
        <v>20066337</v>
      </c>
      <c r="CQ6" s="1">
        <v>19554721</v>
      </c>
      <c r="CR6" s="1">
        <v>17648546</v>
      </c>
      <c r="CS6" s="1">
        <v>19146831</v>
      </c>
      <c r="CT6" s="1">
        <v>13194177.557755779</v>
      </c>
      <c r="CU6" s="1">
        <v>21191671.964126874</v>
      </c>
      <c r="CV6" s="1">
        <v>18885393.867678344</v>
      </c>
      <c r="CW6" s="1">
        <v>19204047.24134386</v>
      </c>
      <c r="CX6" s="1">
        <v>19886183.065169204</v>
      </c>
      <c r="CY6" s="1">
        <v>18141625.247524746</v>
      </c>
      <c r="CZ6" s="1">
        <v>19102337.524752475</v>
      </c>
      <c r="DA6" s="1">
        <v>17197388.680656128</v>
      </c>
      <c r="DB6" s="1">
        <v>17922849.492537305</v>
      </c>
      <c r="DC6" s="1">
        <v>18778375.970149267</v>
      </c>
      <c r="DD6" s="1">
        <v>16083326.522240298</v>
      </c>
      <c r="DE6" s="1">
        <v>23008928.856363866</v>
      </c>
    </row>
    <row r="7" spans="1:109" x14ac:dyDescent="0.25">
      <c r="A7" t="s">
        <v>1</v>
      </c>
      <c r="B7" s="1">
        <v>2234089</v>
      </c>
      <c r="C7" s="1">
        <v>1580661</v>
      </c>
      <c r="D7" s="1">
        <v>1862138</v>
      </c>
      <c r="E7" s="1">
        <v>2208555</v>
      </c>
      <c r="F7" s="1">
        <v>1653211</v>
      </c>
      <c r="G7" s="1">
        <v>2094700</v>
      </c>
      <c r="H7" s="1">
        <v>2094200</v>
      </c>
      <c r="I7" s="1">
        <v>1743602</v>
      </c>
      <c r="J7" s="1">
        <v>1812405</v>
      </c>
      <c r="K7" s="1">
        <v>1735307</v>
      </c>
      <c r="L7" s="1">
        <v>2150200</v>
      </c>
      <c r="M7" s="1">
        <v>1741600</v>
      </c>
      <c r="N7" s="1">
        <v>1794104</v>
      </c>
      <c r="O7" s="1">
        <v>1894100</v>
      </c>
      <c r="P7" s="1">
        <v>2079200</v>
      </c>
      <c r="Q7" s="1">
        <v>2420300</v>
      </c>
      <c r="R7" s="1">
        <v>1983400</v>
      </c>
      <c r="S7" s="1">
        <v>2188300</v>
      </c>
      <c r="T7" s="1">
        <v>2448706</v>
      </c>
      <c r="U7" s="1">
        <v>1818458</v>
      </c>
      <c r="V7" s="1">
        <v>2177100</v>
      </c>
      <c r="W7" s="1">
        <v>1807000</v>
      </c>
      <c r="X7" s="1">
        <v>1625600</v>
      </c>
      <c r="Y7" s="1">
        <v>1977053</v>
      </c>
      <c r="Z7" s="1">
        <v>1918100</v>
      </c>
      <c r="AA7" s="1">
        <v>1815400</v>
      </c>
      <c r="AB7" s="1">
        <v>1783700</v>
      </c>
      <c r="AC7" s="1">
        <v>2126820</v>
      </c>
      <c r="AD7" s="1">
        <v>2193790</v>
      </c>
      <c r="AE7" s="1">
        <v>1551307</v>
      </c>
      <c r="AF7" s="1">
        <v>1863645</v>
      </c>
      <c r="AG7" s="1">
        <v>1675986</v>
      </c>
      <c r="AH7" s="1">
        <v>1778600</v>
      </c>
      <c r="AI7" s="1">
        <v>1696810</v>
      </c>
      <c r="AJ7" s="1">
        <v>2004300</v>
      </c>
      <c r="AK7" s="1">
        <v>1935000</v>
      </c>
      <c r="AL7" s="1">
        <v>1740100</v>
      </c>
      <c r="AM7" s="1">
        <v>1446800</v>
      </c>
      <c r="AN7" s="1">
        <v>1701500</v>
      </c>
      <c r="AO7" s="1">
        <v>1830800</v>
      </c>
      <c r="AP7" s="1">
        <v>1590900</v>
      </c>
      <c r="AQ7" s="1">
        <v>1858880</v>
      </c>
      <c r="AR7" s="1">
        <v>1866899</v>
      </c>
      <c r="AS7" s="1">
        <v>1483401</v>
      </c>
      <c r="AT7" s="1">
        <v>1664400</v>
      </c>
      <c r="AU7" s="1">
        <v>1807900</v>
      </c>
      <c r="AV7" s="1">
        <v>1739700</v>
      </c>
      <c r="AW7" s="1">
        <v>1631000</v>
      </c>
      <c r="AX7" s="1">
        <v>1796300</v>
      </c>
      <c r="AY7" s="1">
        <v>1599800</v>
      </c>
      <c r="AZ7" s="1">
        <v>1855300</v>
      </c>
      <c r="BA7" s="1">
        <v>1927000</v>
      </c>
      <c r="BB7" s="1">
        <v>1824700</v>
      </c>
      <c r="BC7" s="1">
        <v>1768400</v>
      </c>
      <c r="BD7" s="1">
        <v>1635400</v>
      </c>
      <c r="BE7" s="1">
        <v>1396800</v>
      </c>
      <c r="BF7" s="1">
        <v>1772800</v>
      </c>
      <c r="BG7" s="1">
        <v>1459600</v>
      </c>
      <c r="BH7" s="1">
        <v>1623500</v>
      </c>
      <c r="BI7" s="1">
        <v>4394700</v>
      </c>
      <c r="BJ7" s="1">
        <v>1488000</v>
      </c>
      <c r="BK7" s="1">
        <v>1578900</v>
      </c>
      <c r="BL7" s="1">
        <v>1696201</v>
      </c>
      <c r="BM7" s="1">
        <v>1620400</v>
      </c>
      <c r="BN7" s="1">
        <v>2243200</v>
      </c>
      <c r="BO7" s="1">
        <v>1539200</v>
      </c>
      <c r="BP7" s="1">
        <v>1598600</v>
      </c>
      <c r="BQ7" s="1">
        <v>1606300</v>
      </c>
      <c r="BR7" s="1">
        <v>1781400</v>
      </c>
      <c r="BS7" s="1">
        <v>1607800</v>
      </c>
      <c r="BT7" s="1">
        <v>1382200</v>
      </c>
      <c r="BU7" s="1">
        <v>1526000</v>
      </c>
      <c r="BV7" s="1">
        <v>1364800</v>
      </c>
      <c r="BW7" s="1">
        <v>1828600</v>
      </c>
      <c r="BX7" s="1">
        <v>1532000</v>
      </c>
      <c r="BY7" s="1">
        <v>1486000</v>
      </c>
      <c r="BZ7" s="1">
        <v>1825300</v>
      </c>
      <c r="CA7" s="1">
        <v>1555100</v>
      </c>
      <c r="CB7" s="1">
        <v>1418900</v>
      </c>
      <c r="CC7" s="1">
        <v>1863700</v>
      </c>
      <c r="CD7" s="1">
        <v>1690700</v>
      </c>
      <c r="CE7" s="1">
        <v>2312800</v>
      </c>
      <c r="CF7" s="1">
        <v>1998300</v>
      </c>
      <c r="CG7" s="1">
        <v>1509100</v>
      </c>
      <c r="CH7" s="1">
        <v>1482875</v>
      </c>
      <c r="CI7" s="1">
        <v>1791502</v>
      </c>
      <c r="CJ7" s="1">
        <v>1355043</v>
      </c>
      <c r="CK7" s="1">
        <v>1948443</v>
      </c>
      <c r="CL7" s="1">
        <v>1402617</v>
      </c>
      <c r="CM7" s="1">
        <v>1487683</v>
      </c>
      <c r="CN7" s="1">
        <v>1811910</v>
      </c>
      <c r="CO7" s="1">
        <v>1380328</v>
      </c>
      <c r="CP7" s="1">
        <v>1557872</v>
      </c>
      <c r="CQ7" s="1">
        <v>1975673</v>
      </c>
      <c r="CR7" s="1">
        <v>1444284</v>
      </c>
      <c r="CS7" s="1">
        <v>1306600</v>
      </c>
      <c r="CT7" s="1">
        <v>1421912.8712871305</v>
      </c>
      <c r="CU7" s="1">
        <v>1863338.970297029</v>
      </c>
      <c r="CV7" s="1">
        <v>1584838.2006540694</v>
      </c>
      <c r="CW7" s="1">
        <v>1638908.7326732674</v>
      </c>
      <c r="CX7" s="1">
        <v>1900244.0000000002</v>
      </c>
      <c r="CY7" s="1">
        <v>1703536.8358208956</v>
      </c>
      <c r="CZ7" s="1">
        <v>1473214</v>
      </c>
      <c r="DA7" s="1">
        <v>1450422</v>
      </c>
      <c r="DB7" s="1">
        <v>1606748</v>
      </c>
      <c r="DC7" s="1">
        <v>1588340</v>
      </c>
      <c r="DD7" s="1">
        <v>1333214</v>
      </c>
      <c r="DE7" s="1">
        <v>1382934.6534653469</v>
      </c>
    </row>
    <row r="8" spans="1:109" x14ac:dyDescent="0.25">
      <c r="A8" t="s">
        <v>2</v>
      </c>
      <c r="B8" s="1">
        <v>1464580</v>
      </c>
      <c r="C8" s="1">
        <v>1339570</v>
      </c>
      <c r="D8" s="1">
        <v>1638310</v>
      </c>
      <c r="E8" s="1">
        <v>1652520</v>
      </c>
      <c r="F8" s="1">
        <v>1638230</v>
      </c>
      <c r="G8" s="1">
        <v>1597300</v>
      </c>
      <c r="H8" s="1">
        <v>1929800</v>
      </c>
      <c r="I8" s="1">
        <v>1957600</v>
      </c>
      <c r="J8" s="1">
        <v>1500051</v>
      </c>
      <c r="K8" s="1">
        <v>1536346</v>
      </c>
      <c r="L8" s="1">
        <v>1587504</v>
      </c>
      <c r="M8" s="1">
        <v>1368947</v>
      </c>
      <c r="N8" s="1">
        <v>1402653</v>
      </c>
      <c r="O8" s="1">
        <v>1691480</v>
      </c>
      <c r="P8" s="1">
        <v>1947050</v>
      </c>
      <c r="Q8" s="1">
        <v>1386806</v>
      </c>
      <c r="R8" s="1">
        <v>1567864</v>
      </c>
      <c r="S8" s="1">
        <v>1793785</v>
      </c>
      <c r="T8" s="1">
        <v>1476475</v>
      </c>
      <c r="U8" s="1">
        <v>1467700</v>
      </c>
      <c r="V8" s="1">
        <v>1416320</v>
      </c>
      <c r="W8" s="1">
        <v>1351427</v>
      </c>
      <c r="X8" s="1">
        <v>1218473</v>
      </c>
      <c r="Y8" s="1">
        <v>1268585</v>
      </c>
      <c r="Z8" s="1">
        <v>1282510</v>
      </c>
      <c r="AA8" s="1">
        <v>1231959</v>
      </c>
      <c r="AB8" s="1">
        <v>1485431</v>
      </c>
      <c r="AC8" s="1">
        <v>1302200</v>
      </c>
      <c r="AD8" s="1">
        <v>1998300</v>
      </c>
      <c r="AE8" s="1">
        <v>1442460</v>
      </c>
      <c r="AF8" s="1">
        <v>1194810</v>
      </c>
      <c r="AG8" s="1">
        <v>1546090</v>
      </c>
      <c r="AH8" s="1">
        <v>1344500</v>
      </c>
      <c r="AI8" s="1">
        <v>1396260</v>
      </c>
      <c r="AJ8" s="1">
        <v>1831580</v>
      </c>
      <c r="AK8" s="1">
        <v>1258700</v>
      </c>
      <c r="AL8" s="1">
        <v>1474010</v>
      </c>
      <c r="AM8" s="1">
        <v>1397938</v>
      </c>
      <c r="AN8" s="1">
        <v>1449452</v>
      </c>
      <c r="AO8" s="1">
        <v>1499900</v>
      </c>
      <c r="AP8" s="1">
        <v>1404901</v>
      </c>
      <c r="AQ8" s="1">
        <v>1443304</v>
      </c>
      <c r="AR8" s="1">
        <v>1385800</v>
      </c>
      <c r="AS8" s="1">
        <v>1458600</v>
      </c>
      <c r="AT8" s="1">
        <v>1352900</v>
      </c>
      <c r="AU8" s="1">
        <v>1487024</v>
      </c>
      <c r="AV8" s="1">
        <v>1307026</v>
      </c>
      <c r="AW8" s="1">
        <v>1175558</v>
      </c>
      <c r="AX8" s="1">
        <v>1375270</v>
      </c>
      <c r="AY8" s="1">
        <v>1374782</v>
      </c>
      <c r="AZ8" s="1">
        <v>1316711</v>
      </c>
      <c r="BA8" s="1">
        <v>1457637</v>
      </c>
      <c r="BB8" s="1">
        <v>1501170</v>
      </c>
      <c r="BC8" s="1">
        <v>1246197</v>
      </c>
      <c r="BD8" s="1">
        <v>1257699</v>
      </c>
      <c r="BE8" s="1">
        <v>1216679</v>
      </c>
      <c r="BF8" s="1">
        <v>1565306</v>
      </c>
      <c r="BG8" s="1">
        <v>1278929</v>
      </c>
      <c r="BH8" s="1">
        <v>1473212</v>
      </c>
      <c r="BI8" s="1">
        <v>1540922</v>
      </c>
      <c r="BJ8" s="1">
        <v>1375060</v>
      </c>
      <c r="BK8" s="1">
        <v>1405400</v>
      </c>
      <c r="BL8" s="1">
        <v>1573067</v>
      </c>
      <c r="BM8" s="1">
        <v>1525973</v>
      </c>
      <c r="BN8" s="1">
        <v>1529570</v>
      </c>
      <c r="BO8" s="1">
        <v>1296530</v>
      </c>
      <c r="BP8" s="1">
        <v>1489600</v>
      </c>
      <c r="BQ8" s="1">
        <v>1380800</v>
      </c>
      <c r="BR8" s="1">
        <v>1319921</v>
      </c>
      <c r="BS8" s="1">
        <v>1223779</v>
      </c>
      <c r="BT8" s="1">
        <v>1240580</v>
      </c>
      <c r="BU8" s="1">
        <v>1488178</v>
      </c>
      <c r="BV8" s="1">
        <v>1214545</v>
      </c>
      <c r="BW8" s="1">
        <v>1358282</v>
      </c>
      <c r="BX8" s="1">
        <v>1343953</v>
      </c>
      <c r="BY8" s="1">
        <v>1216094</v>
      </c>
      <c r="BZ8" s="1">
        <v>1397476</v>
      </c>
      <c r="CA8" s="1">
        <v>1225720</v>
      </c>
      <c r="CB8" s="1">
        <v>1243798</v>
      </c>
      <c r="CC8" s="1">
        <v>1487602</v>
      </c>
      <c r="CD8" s="1">
        <v>1255129</v>
      </c>
      <c r="CE8" s="1">
        <v>1448329</v>
      </c>
      <c r="CF8" s="1">
        <v>1526952</v>
      </c>
      <c r="CG8" s="1">
        <v>1373940</v>
      </c>
      <c r="CH8" s="1">
        <v>1376226</v>
      </c>
      <c r="CI8" s="1">
        <v>1487974</v>
      </c>
      <c r="CJ8" s="1">
        <v>1336907</v>
      </c>
      <c r="CK8" s="1">
        <v>1386605</v>
      </c>
      <c r="CL8" s="1">
        <v>1423828</v>
      </c>
      <c r="CM8" s="1">
        <v>1150874</v>
      </c>
      <c r="CN8" s="1">
        <v>1383322</v>
      </c>
      <c r="CO8" s="1">
        <v>1153282</v>
      </c>
      <c r="CP8" s="1">
        <v>1159862</v>
      </c>
      <c r="CQ8" s="1">
        <v>1257284</v>
      </c>
      <c r="CR8" s="1">
        <v>1156596</v>
      </c>
      <c r="CS8" s="1">
        <v>1490474</v>
      </c>
      <c r="CT8" s="1">
        <v>1295649.4762519728</v>
      </c>
      <c r="CU8" s="1">
        <v>1437449.2871287132</v>
      </c>
      <c r="CV8" s="1">
        <v>1246425.425742574</v>
      </c>
      <c r="CW8" s="1">
        <v>1311620.9702970297</v>
      </c>
      <c r="CX8" s="1">
        <v>1406800.792079208</v>
      </c>
      <c r="CY8" s="1">
        <v>1166660</v>
      </c>
      <c r="CZ8" s="1">
        <v>1074228</v>
      </c>
      <c r="DA8" s="1">
        <v>1122214</v>
      </c>
      <c r="DB8" s="1">
        <v>1032100</v>
      </c>
      <c r="DC8" s="1">
        <v>1276354</v>
      </c>
      <c r="DD8" s="1">
        <v>968679.99999999988</v>
      </c>
      <c r="DE8" s="1">
        <v>1174172.7364040753</v>
      </c>
    </row>
    <row r="9" spans="1:109" x14ac:dyDescent="0.25">
      <c r="A9" t="s">
        <v>3</v>
      </c>
      <c r="B9" s="1">
        <v>1710020</v>
      </c>
      <c r="C9" s="1">
        <v>1590680</v>
      </c>
      <c r="D9" s="1">
        <v>2464394</v>
      </c>
      <c r="E9" s="1">
        <v>2280806</v>
      </c>
      <c r="F9" s="1">
        <v>2232045</v>
      </c>
      <c r="G9" s="1">
        <v>1822455</v>
      </c>
      <c r="H9" s="1">
        <v>1469300</v>
      </c>
      <c r="I9" s="1">
        <v>1353820</v>
      </c>
      <c r="J9" s="1">
        <v>1373680</v>
      </c>
      <c r="K9" s="1">
        <v>1353650</v>
      </c>
      <c r="L9" s="1">
        <v>1282650</v>
      </c>
      <c r="M9" s="1">
        <v>1183721</v>
      </c>
      <c r="N9" s="1">
        <v>1304179</v>
      </c>
      <c r="O9" s="1">
        <v>1331100</v>
      </c>
      <c r="P9" s="1">
        <v>2377682</v>
      </c>
      <c r="Q9" s="1">
        <v>2088470</v>
      </c>
      <c r="R9" s="1">
        <v>1929930</v>
      </c>
      <c r="S9" s="1">
        <v>1746250</v>
      </c>
      <c r="T9" s="1">
        <v>1759050</v>
      </c>
      <c r="U9" s="1">
        <v>1186500</v>
      </c>
      <c r="V9" s="1">
        <v>1040280</v>
      </c>
      <c r="W9" s="1">
        <v>1061932</v>
      </c>
      <c r="X9" s="1">
        <v>1033368</v>
      </c>
      <c r="Y9" s="1">
        <v>943500</v>
      </c>
      <c r="Z9" s="1">
        <v>1048900</v>
      </c>
      <c r="AA9" s="1">
        <v>1382900</v>
      </c>
      <c r="AB9" s="1">
        <v>1734740</v>
      </c>
      <c r="AC9" s="1">
        <v>1862040</v>
      </c>
      <c r="AD9" s="1">
        <v>1928250</v>
      </c>
      <c r="AE9" s="1">
        <v>1694830</v>
      </c>
      <c r="AF9" s="1">
        <v>1238000</v>
      </c>
      <c r="AG9" s="1">
        <v>1267540</v>
      </c>
      <c r="AH9" s="1">
        <v>1181260</v>
      </c>
      <c r="AI9" s="1">
        <v>1148603</v>
      </c>
      <c r="AJ9" s="1">
        <v>1962477</v>
      </c>
      <c r="AK9" s="1">
        <v>1026703</v>
      </c>
      <c r="AL9" s="1">
        <v>1196697</v>
      </c>
      <c r="AM9" s="1">
        <v>1092897</v>
      </c>
      <c r="AN9" s="1">
        <v>1853543</v>
      </c>
      <c r="AO9" s="1">
        <v>2225490</v>
      </c>
      <c r="AP9" s="1">
        <v>1803370</v>
      </c>
      <c r="AQ9" s="1">
        <v>1560513</v>
      </c>
      <c r="AR9" s="1">
        <v>1737430</v>
      </c>
      <c r="AS9" s="1">
        <v>1373710</v>
      </c>
      <c r="AT9" s="1">
        <v>1389100</v>
      </c>
      <c r="AU9" s="1">
        <v>1751100</v>
      </c>
      <c r="AV9" s="1">
        <v>1436421</v>
      </c>
      <c r="AW9" s="1">
        <v>1500392</v>
      </c>
      <c r="AX9" s="1">
        <v>1422400</v>
      </c>
      <c r="AY9" s="1">
        <v>1763429</v>
      </c>
      <c r="AZ9" s="1">
        <v>1716589</v>
      </c>
      <c r="BA9" s="1">
        <v>1878426</v>
      </c>
      <c r="BB9" s="1">
        <v>1332526</v>
      </c>
      <c r="BC9" s="1">
        <v>1283600</v>
      </c>
      <c r="BD9" s="1">
        <v>1212448</v>
      </c>
      <c r="BE9" s="1">
        <v>1511682</v>
      </c>
      <c r="BF9" s="1">
        <v>1273662</v>
      </c>
      <c r="BG9" s="1">
        <v>1153127</v>
      </c>
      <c r="BH9" s="1">
        <v>1056911</v>
      </c>
      <c r="BI9" s="1">
        <v>1791458</v>
      </c>
      <c r="BJ9" s="1">
        <v>852500</v>
      </c>
      <c r="BK9" s="1">
        <v>1437097</v>
      </c>
      <c r="BL9" s="1">
        <v>3133150</v>
      </c>
      <c r="BM9" s="1">
        <v>1171720</v>
      </c>
      <c r="BN9" s="1">
        <v>1382324</v>
      </c>
      <c r="BO9" s="1">
        <v>1187632</v>
      </c>
      <c r="BP9" s="1">
        <v>1164024</v>
      </c>
      <c r="BQ9" s="1">
        <v>1240720</v>
      </c>
      <c r="BR9" s="1">
        <v>1067730</v>
      </c>
      <c r="BS9" s="1">
        <v>1349070</v>
      </c>
      <c r="BT9" s="1">
        <v>1262400</v>
      </c>
      <c r="BU9" s="1">
        <v>1164133</v>
      </c>
      <c r="BV9" s="1">
        <v>988600</v>
      </c>
      <c r="BW9" s="1">
        <v>1724955</v>
      </c>
      <c r="BX9" s="1">
        <v>1387045</v>
      </c>
      <c r="BY9" s="1">
        <v>1513424</v>
      </c>
      <c r="BZ9" s="1">
        <v>1552776</v>
      </c>
      <c r="CA9" s="1">
        <v>1449800</v>
      </c>
      <c r="CB9" s="1">
        <v>1345460</v>
      </c>
      <c r="CC9" s="1">
        <v>1468160</v>
      </c>
      <c r="CD9" s="1">
        <v>1420889</v>
      </c>
      <c r="CE9" s="1">
        <v>1404145</v>
      </c>
      <c r="CF9" s="1">
        <v>1462786</v>
      </c>
      <c r="CG9" s="1">
        <v>1288900</v>
      </c>
      <c r="CH9" s="1">
        <v>1104030</v>
      </c>
      <c r="CI9" s="1">
        <v>1940156</v>
      </c>
      <c r="CJ9" s="1">
        <v>1867731</v>
      </c>
      <c r="CK9" s="1">
        <v>1934623</v>
      </c>
      <c r="CL9" s="1">
        <v>1097880</v>
      </c>
      <c r="CM9" s="1">
        <v>946650</v>
      </c>
      <c r="CN9" s="1">
        <v>1936123</v>
      </c>
      <c r="CO9" s="1">
        <v>3672</v>
      </c>
      <c r="CP9" s="1">
        <v>1020870</v>
      </c>
      <c r="CQ9" s="1">
        <v>947358</v>
      </c>
      <c r="CR9" s="1">
        <v>979912</v>
      </c>
      <c r="CS9" s="1">
        <v>1468520</v>
      </c>
      <c r="CT9" s="1">
        <v>852448.4431051804</v>
      </c>
      <c r="CU9" s="1">
        <v>1052017.2030420434</v>
      </c>
      <c r="CV9" s="1">
        <v>1294510.7516956758</v>
      </c>
      <c r="CW9" s="1">
        <v>779802.64844096347</v>
      </c>
      <c r="CX9" s="1">
        <v>1389205.9701492537</v>
      </c>
      <c r="CY9" s="1">
        <v>1096905.9701492537</v>
      </c>
      <c r="CZ9" s="1">
        <v>948402.98507462686</v>
      </c>
      <c r="DA9" s="1">
        <v>1107700.8358208956</v>
      </c>
      <c r="DB9" s="1">
        <v>984901.49253731349</v>
      </c>
      <c r="DC9" s="1">
        <v>881738</v>
      </c>
      <c r="DD9" s="1">
        <v>1179388.656716418</v>
      </c>
      <c r="DE9" s="1">
        <v>1122384.6175921939</v>
      </c>
    </row>
    <row r="10" spans="1:109" x14ac:dyDescent="0.25">
      <c r="A10" t="s">
        <v>4</v>
      </c>
      <c r="B10" s="1">
        <v>2351547</v>
      </c>
      <c r="C10" s="1">
        <v>1988640</v>
      </c>
      <c r="D10" s="1">
        <v>3786014</v>
      </c>
      <c r="E10" s="1">
        <v>2272686</v>
      </c>
      <c r="F10" s="1">
        <v>2833900</v>
      </c>
      <c r="G10" s="1">
        <v>3253622</v>
      </c>
      <c r="H10" s="1">
        <v>3196978</v>
      </c>
      <c r="I10" s="1">
        <v>2080475</v>
      </c>
      <c r="J10" s="1">
        <v>2423928</v>
      </c>
      <c r="K10" s="1">
        <v>2162922</v>
      </c>
      <c r="L10" s="1">
        <v>2305775</v>
      </c>
      <c r="M10" s="1">
        <v>2220553</v>
      </c>
      <c r="N10" s="1">
        <v>3477330</v>
      </c>
      <c r="O10" s="1">
        <v>2208168</v>
      </c>
      <c r="P10" s="1">
        <v>4218374</v>
      </c>
      <c r="Q10" s="1">
        <v>3608630</v>
      </c>
      <c r="R10" s="1">
        <v>2826110</v>
      </c>
      <c r="S10" s="1">
        <v>3551340</v>
      </c>
      <c r="T10" s="1">
        <v>3329512</v>
      </c>
      <c r="U10" s="1">
        <v>2985658</v>
      </c>
      <c r="V10" s="1">
        <v>2796920</v>
      </c>
      <c r="W10" s="1">
        <v>2623727</v>
      </c>
      <c r="X10" s="1">
        <v>2856858</v>
      </c>
      <c r="Y10" s="1">
        <v>2629797</v>
      </c>
      <c r="Z10" s="1">
        <v>2447342</v>
      </c>
      <c r="AA10" s="1">
        <v>3357284</v>
      </c>
      <c r="AB10" s="1">
        <v>3394350</v>
      </c>
      <c r="AC10" s="1">
        <v>2818610</v>
      </c>
      <c r="AD10" s="1">
        <v>3977670</v>
      </c>
      <c r="AE10" s="1">
        <v>3671357</v>
      </c>
      <c r="AF10" s="1">
        <v>2937850</v>
      </c>
      <c r="AG10" s="1">
        <v>3077620</v>
      </c>
      <c r="AH10" s="1">
        <v>2471360</v>
      </c>
      <c r="AI10" s="1">
        <v>2420651</v>
      </c>
      <c r="AJ10" s="1">
        <v>3478149</v>
      </c>
      <c r="AK10" s="1">
        <v>2279401</v>
      </c>
      <c r="AL10" s="1">
        <v>2757359</v>
      </c>
      <c r="AM10" s="1">
        <v>2673143</v>
      </c>
      <c r="AN10" s="1">
        <v>2684057</v>
      </c>
      <c r="AO10" s="1">
        <v>2754410</v>
      </c>
      <c r="AP10" s="1">
        <v>2681011</v>
      </c>
      <c r="AQ10" s="1">
        <v>3121895</v>
      </c>
      <c r="AR10" s="1">
        <v>3007726</v>
      </c>
      <c r="AS10" s="1">
        <v>2504780</v>
      </c>
      <c r="AT10" s="1">
        <v>2469490</v>
      </c>
      <c r="AU10" s="1">
        <v>2616813</v>
      </c>
      <c r="AV10" s="1">
        <v>2169160</v>
      </c>
      <c r="AW10" s="1">
        <v>2335504</v>
      </c>
      <c r="AX10" s="1">
        <v>2939750</v>
      </c>
      <c r="AY10" s="1">
        <v>2870829</v>
      </c>
      <c r="AZ10" s="1">
        <v>3042881</v>
      </c>
      <c r="BA10" s="1">
        <v>3183688</v>
      </c>
      <c r="BB10" s="1">
        <v>3499052</v>
      </c>
      <c r="BC10" s="1">
        <v>3075694</v>
      </c>
      <c r="BD10" s="1">
        <v>2060790</v>
      </c>
      <c r="BE10" s="1">
        <v>3303288</v>
      </c>
      <c r="BF10" s="1">
        <v>3004173</v>
      </c>
      <c r="BG10" s="1">
        <v>2797134</v>
      </c>
      <c r="BH10" s="1">
        <v>2903223</v>
      </c>
      <c r="BI10" s="1">
        <v>5356104</v>
      </c>
      <c r="BJ10" s="1">
        <v>2907947</v>
      </c>
      <c r="BK10" s="1">
        <v>3308140</v>
      </c>
      <c r="BL10" s="1">
        <v>3619230</v>
      </c>
      <c r="BM10" s="1">
        <v>3716030</v>
      </c>
      <c r="BN10" s="1">
        <v>4778360</v>
      </c>
      <c r="BO10" s="1">
        <v>4229090</v>
      </c>
      <c r="BP10" s="1">
        <v>4447600</v>
      </c>
      <c r="BQ10" s="1">
        <v>3628730</v>
      </c>
      <c r="BR10" s="1">
        <v>3235320</v>
      </c>
      <c r="BS10" s="1">
        <v>3339200</v>
      </c>
      <c r="BT10" s="1">
        <v>3577700</v>
      </c>
      <c r="BU10" s="1">
        <v>3508701</v>
      </c>
      <c r="BV10" s="1">
        <v>3644570</v>
      </c>
      <c r="BW10" s="1">
        <v>4539987</v>
      </c>
      <c r="BX10" s="1">
        <v>3951339</v>
      </c>
      <c r="BY10" s="1">
        <v>4395813</v>
      </c>
      <c r="BZ10" s="1">
        <v>6272629</v>
      </c>
      <c r="CA10" s="1">
        <v>5576294</v>
      </c>
      <c r="CB10" s="1">
        <v>5530660</v>
      </c>
      <c r="CC10" s="1">
        <v>6420947</v>
      </c>
      <c r="CD10" s="1">
        <v>6284452</v>
      </c>
      <c r="CE10" s="1">
        <v>4855646</v>
      </c>
      <c r="CF10" s="1">
        <v>5913013</v>
      </c>
      <c r="CG10" s="1">
        <v>3805737</v>
      </c>
      <c r="CH10" s="1">
        <v>8184705</v>
      </c>
      <c r="CI10" s="1">
        <v>9596213</v>
      </c>
      <c r="CJ10" s="1">
        <v>4989691</v>
      </c>
      <c r="CK10" s="1">
        <v>6884553</v>
      </c>
      <c r="CL10" s="1">
        <v>6099240</v>
      </c>
      <c r="CM10" s="1">
        <v>3540989</v>
      </c>
      <c r="CN10" s="1">
        <v>5698386</v>
      </c>
      <c r="CO10" s="1">
        <v>3207990</v>
      </c>
      <c r="CP10" s="1">
        <v>10674763</v>
      </c>
      <c r="CQ10" s="1">
        <v>2960497</v>
      </c>
      <c r="CR10" s="1">
        <v>791610</v>
      </c>
      <c r="CS10" s="1">
        <v>2923601</v>
      </c>
      <c r="CT10" s="1">
        <v>5421712.785191562</v>
      </c>
      <c r="CU10" s="1">
        <v>3504548.0214039576</v>
      </c>
      <c r="CV10" s="1">
        <v>3368273.8927960284</v>
      </c>
      <c r="CW10" s="1">
        <v>2406149.5820895522</v>
      </c>
      <c r="CX10" s="1">
        <v>7080381.1183000198</v>
      </c>
      <c r="CY10" s="1">
        <v>3254464.7761194035</v>
      </c>
      <c r="CZ10" s="1">
        <v>4826557.6119402982</v>
      </c>
      <c r="DA10" s="1">
        <v>1928318.4776119404</v>
      </c>
      <c r="DB10" s="1">
        <v>7892197.940298507</v>
      </c>
      <c r="DC10" s="1">
        <v>5771094.4179104473</v>
      </c>
      <c r="DD10" s="1">
        <v>3941087.0149253728</v>
      </c>
      <c r="DE10" s="1">
        <v>3488174.9461902715</v>
      </c>
    </row>
    <row r="11" spans="1:109" x14ac:dyDescent="0.25">
      <c r="A11" t="s">
        <v>5</v>
      </c>
      <c r="B11" s="1">
        <v>1224133</v>
      </c>
      <c r="C11" s="1">
        <v>1226267</v>
      </c>
      <c r="D11" s="1">
        <v>1275800</v>
      </c>
      <c r="E11" s="1">
        <v>1404300</v>
      </c>
      <c r="F11" s="1">
        <v>1399500</v>
      </c>
      <c r="G11" s="1">
        <v>1444200</v>
      </c>
      <c r="H11" s="1">
        <v>1594000</v>
      </c>
      <c r="I11" s="1">
        <v>1406300</v>
      </c>
      <c r="J11" s="1">
        <v>1533900</v>
      </c>
      <c r="K11" s="1">
        <v>1050300</v>
      </c>
      <c r="L11" s="1">
        <v>8648310</v>
      </c>
      <c r="M11" s="1">
        <v>1076438</v>
      </c>
      <c r="N11" s="1">
        <v>710662</v>
      </c>
      <c r="O11" s="1">
        <v>1556100</v>
      </c>
      <c r="P11" s="1">
        <v>1323100</v>
      </c>
      <c r="Q11" s="1">
        <v>1247800</v>
      </c>
      <c r="R11" s="1">
        <v>1379600</v>
      </c>
      <c r="S11" s="1">
        <v>1611300</v>
      </c>
      <c r="T11" s="1">
        <v>1551900</v>
      </c>
      <c r="U11" s="1">
        <v>1516100</v>
      </c>
      <c r="V11" s="1">
        <v>1074500</v>
      </c>
      <c r="W11" s="1">
        <v>1031509</v>
      </c>
      <c r="X11" s="1">
        <v>1191591</v>
      </c>
      <c r="Y11" s="1">
        <v>1171700</v>
      </c>
      <c r="Z11" s="1">
        <v>1155600</v>
      </c>
      <c r="AA11" s="1">
        <v>1191200</v>
      </c>
      <c r="AB11" s="1">
        <v>1297600</v>
      </c>
      <c r="AC11" s="1">
        <v>1401900</v>
      </c>
      <c r="AD11" s="1">
        <v>1359800</v>
      </c>
      <c r="AE11" s="1">
        <v>1456630</v>
      </c>
      <c r="AF11" s="1">
        <v>1389870</v>
      </c>
      <c r="AG11" s="1">
        <v>1330910</v>
      </c>
      <c r="AH11" s="1">
        <v>1397490</v>
      </c>
      <c r="AI11" s="1">
        <v>1060094</v>
      </c>
      <c r="AJ11" s="1">
        <v>1104006</v>
      </c>
      <c r="AK11" s="1">
        <v>1113900</v>
      </c>
      <c r="AL11" s="1">
        <v>1093400</v>
      </c>
      <c r="AM11" s="1">
        <v>989800</v>
      </c>
      <c r="AN11" s="1">
        <v>1081890</v>
      </c>
      <c r="AO11" s="1">
        <v>1355210</v>
      </c>
      <c r="AP11" s="1">
        <v>1387900</v>
      </c>
      <c r="AQ11" s="1">
        <v>1721900</v>
      </c>
      <c r="AR11" s="1">
        <v>1395400</v>
      </c>
      <c r="AS11" s="1">
        <v>1422800</v>
      </c>
      <c r="AT11" s="1">
        <v>1451300</v>
      </c>
      <c r="AU11" s="1">
        <v>1409000</v>
      </c>
      <c r="AV11" s="1">
        <v>1077276</v>
      </c>
      <c r="AW11" s="1">
        <v>1194576</v>
      </c>
      <c r="AX11" s="1">
        <v>1359300</v>
      </c>
      <c r="AY11" s="1">
        <v>1489800</v>
      </c>
      <c r="AZ11" s="1">
        <v>1501100</v>
      </c>
      <c r="BA11" s="1">
        <v>1541800</v>
      </c>
      <c r="BB11" s="1">
        <v>1775300</v>
      </c>
      <c r="BC11" s="1">
        <v>1731800</v>
      </c>
      <c r="BD11" s="1">
        <v>1092744</v>
      </c>
      <c r="BE11" s="1">
        <v>1535500</v>
      </c>
      <c r="BF11" s="1">
        <v>2087216</v>
      </c>
      <c r="BG11" s="1">
        <v>1286740</v>
      </c>
      <c r="BH11" s="1">
        <v>1402100</v>
      </c>
      <c r="BI11" s="1">
        <v>1187048</v>
      </c>
      <c r="BJ11" s="1">
        <v>1510965</v>
      </c>
      <c r="BK11" s="1">
        <v>2240000</v>
      </c>
      <c r="BL11" s="1">
        <v>2759800</v>
      </c>
      <c r="BM11" s="1">
        <v>2457380</v>
      </c>
      <c r="BN11" s="1">
        <v>1899220</v>
      </c>
      <c r="BO11" s="1">
        <v>1663182</v>
      </c>
      <c r="BP11" s="1">
        <v>1890215</v>
      </c>
      <c r="BQ11" s="1">
        <v>1650803</v>
      </c>
      <c r="BR11" s="1">
        <v>1401150</v>
      </c>
      <c r="BS11" s="1">
        <v>1460650</v>
      </c>
      <c r="BT11" s="1">
        <v>1440480</v>
      </c>
      <c r="BU11" s="1">
        <v>1635335</v>
      </c>
      <c r="BV11" s="1">
        <v>1542450</v>
      </c>
      <c r="BW11" s="1">
        <v>1837200</v>
      </c>
      <c r="BX11" s="1">
        <v>1533650</v>
      </c>
      <c r="BY11" s="1">
        <v>1617322</v>
      </c>
      <c r="BZ11" s="1">
        <v>1704851</v>
      </c>
      <c r="CA11" s="1">
        <v>1802597</v>
      </c>
      <c r="CB11" s="1">
        <v>2070160</v>
      </c>
      <c r="CC11" s="1">
        <v>1959550</v>
      </c>
      <c r="CD11" s="1">
        <v>1511486</v>
      </c>
      <c r="CE11" s="1">
        <v>1418994</v>
      </c>
      <c r="CF11" s="1">
        <v>1482880</v>
      </c>
      <c r="CG11" s="1">
        <v>1588520</v>
      </c>
      <c r="CH11" s="1">
        <v>1772150</v>
      </c>
      <c r="CI11" s="1">
        <v>1661676</v>
      </c>
      <c r="CJ11" s="1">
        <v>1896344</v>
      </c>
      <c r="CK11" s="1">
        <v>2177160</v>
      </c>
      <c r="CL11" s="1">
        <v>2310900</v>
      </c>
      <c r="CM11" s="1">
        <v>2539400</v>
      </c>
      <c r="CN11" s="1">
        <v>2141529</v>
      </c>
      <c r="CO11" s="1">
        <v>1085215</v>
      </c>
      <c r="CP11" s="1">
        <v>1208895</v>
      </c>
      <c r="CQ11" s="1">
        <v>1713773</v>
      </c>
      <c r="CR11" s="1">
        <v>1698490</v>
      </c>
      <c r="CS11" s="1">
        <v>1323010</v>
      </c>
      <c r="CT11" s="1">
        <v>1613443.0190845169</v>
      </c>
      <c r="CU11" s="1">
        <v>768653.69493471086</v>
      </c>
      <c r="CV11" s="1">
        <v>3534766.8990090438</v>
      </c>
      <c r="CW11" s="1">
        <v>730300</v>
      </c>
      <c r="CX11" s="1">
        <v>2633517.1044776118</v>
      </c>
      <c r="CY11" s="1">
        <v>2097723.4626865671</v>
      </c>
      <c r="CZ11" s="1">
        <v>861285.55223880592</v>
      </c>
      <c r="DA11" s="1">
        <v>1799689.7910447763</v>
      </c>
      <c r="DB11" s="1">
        <v>712218</v>
      </c>
      <c r="DC11" s="1">
        <v>6390400.7761194035</v>
      </c>
      <c r="DD11" s="1">
        <v>1967272.9850746267</v>
      </c>
      <c r="DE11" s="1">
        <v>1525493.8154685032</v>
      </c>
    </row>
    <row r="12" spans="1:109" x14ac:dyDescent="0.25">
      <c r="A12" t="s">
        <v>6</v>
      </c>
      <c r="B12" s="1">
        <v>242200</v>
      </c>
      <c r="C12" s="1">
        <v>234800</v>
      </c>
      <c r="D12" s="1">
        <v>337600</v>
      </c>
      <c r="E12" s="1">
        <v>346800</v>
      </c>
      <c r="F12" s="1">
        <v>329600</v>
      </c>
      <c r="G12" s="1">
        <v>288800</v>
      </c>
      <c r="H12" s="1">
        <v>283200</v>
      </c>
      <c r="I12" s="1">
        <v>238800</v>
      </c>
      <c r="J12" s="1">
        <v>220600</v>
      </c>
      <c r="K12" s="1">
        <v>251600</v>
      </c>
      <c r="L12" s="1">
        <v>210400</v>
      </c>
      <c r="M12" s="1">
        <v>206600</v>
      </c>
      <c r="N12" s="1">
        <v>222500</v>
      </c>
      <c r="O12" s="1">
        <v>241800</v>
      </c>
      <c r="P12" s="1">
        <v>333200</v>
      </c>
      <c r="Q12" s="1">
        <v>369300</v>
      </c>
      <c r="R12" s="1">
        <v>306400</v>
      </c>
      <c r="S12" s="1">
        <v>285240</v>
      </c>
      <c r="T12" s="1">
        <v>275860</v>
      </c>
      <c r="U12" s="1">
        <v>272700</v>
      </c>
      <c r="V12" s="1">
        <v>211800</v>
      </c>
      <c r="W12" s="1">
        <v>191133</v>
      </c>
      <c r="X12" s="1">
        <v>186467</v>
      </c>
      <c r="Y12" s="1">
        <v>205400</v>
      </c>
      <c r="Z12" s="1">
        <v>260000</v>
      </c>
      <c r="AA12" s="1">
        <v>242000</v>
      </c>
      <c r="AB12" s="1">
        <v>370600</v>
      </c>
      <c r="AC12" s="1">
        <v>336300</v>
      </c>
      <c r="AD12" s="1">
        <v>346900</v>
      </c>
      <c r="AE12" s="1">
        <v>307300</v>
      </c>
      <c r="AF12" s="1">
        <v>264500</v>
      </c>
      <c r="AG12" s="1">
        <v>312000</v>
      </c>
      <c r="AH12" s="1">
        <v>265200</v>
      </c>
      <c r="AI12" s="1">
        <v>185500</v>
      </c>
      <c r="AJ12" s="1">
        <v>225000</v>
      </c>
      <c r="AK12" s="1">
        <v>197300</v>
      </c>
      <c r="AL12" s="1">
        <v>249300</v>
      </c>
      <c r="AM12" s="1">
        <v>281200</v>
      </c>
      <c r="AN12" s="1">
        <v>274300</v>
      </c>
      <c r="AO12" s="1">
        <v>357400</v>
      </c>
      <c r="AP12" s="1">
        <v>311800</v>
      </c>
      <c r="AQ12" s="1">
        <v>292600</v>
      </c>
      <c r="AR12" s="1">
        <v>312100</v>
      </c>
      <c r="AS12" s="1">
        <v>232300</v>
      </c>
      <c r="AT12" s="1">
        <v>323200</v>
      </c>
      <c r="AU12" s="1">
        <v>191300</v>
      </c>
      <c r="AV12" s="1">
        <v>213794</v>
      </c>
      <c r="AW12" s="1">
        <v>251077</v>
      </c>
      <c r="AX12" s="1">
        <v>257200</v>
      </c>
      <c r="AY12" s="1">
        <v>321400</v>
      </c>
      <c r="AZ12" s="1">
        <v>308500</v>
      </c>
      <c r="BA12" s="1">
        <v>308800</v>
      </c>
      <c r="BB12" s="1">
        <v>280300</v>
      </c>
      <c r="BC12" s="1">
        <v>333750</v>
      </c>
      <c r="BD12" s="1">
        <v>241050</v>
      </c>
      <c r="BE12" s="1">
        <v>224700</v>
      </c>
      <c r="BF12" s="1">
        <v>159450</v>
      </c>
      <c r="BG12" s="1">
        <v>235150</v>
      </c>
      <c r="BH12" s="1">
        <v>239100</v>
      </c>
      <c r="BI12" s="1">
        <v>330829</v>
      </c>
      <c r="BJ12" s="1">
        <v>298500</v>
      </c>
      <c r="BK12" s="1">
        <v>311400</v>
      </c>
      <c r="BL12" s="1">
        <v>339900</v>
      </c>
      <c r="BM12" s="1">
        <v>325900</v>
      </c>
      <c r="BN12" s="1">
        <v>296100</v>
      </c>
      <c r="BO12" s="1">
        <v>339700</v>
      </c>
      <c r="BP12" s="1">
        <v>267300</v>
      </c>
      <c r="BQ12" s="1">
        <v>248900</v>
      </c>
      <c r="BR12" s="1">
        <v>195000</v>
      </c>
      <c r="BS12" s="1">
        <v>197000</v>
      </c>
      <c r="BT12" s="1">
        <v>224000</v>
      </c>
      <c r="BU12" s="1">
        <v>336100</v>
      </c>
      <c r="BV12" s="1">
        <v>281000</v>
      </c>
      <c r="BW12" s="1">
        <v>291000</v>
      </c>
      <c r="BX12" s="1">
        <v>326000</v>
      </c>
      <c r="BY12" s="1">
        <v>389000</v>
      </c>
      <c r="BZ12" s="1">
        <v>335000</v>
      </c>
      <c r="CA12" s="1">
        <v>285000</v>
      </c>
      <c r="CB12" s="1">
        <v>281000</v>
      </c>
      <c r="CC12" s="1">
        <v>237000</v>
      </c>
      <c r="CD12" s="1">
        <v>210517</v>
      </c>
      <c r="CE12" s="1">
        <v>115583</v>
      </c>
      <c r="CF12" s="1">
        <v>449780</v>
      </c>
      <c r="CG12" s="1">
        <v>293000</v>
      </c>
      <c r="CH12" s="1">
        <v>224200</v>
      </c>
      <c r="CI12" s="1">
        <v>280300</v>
      </c>
      <c r="CJ12" s="1">
        <v>262300</v>
      </c>
      <c r="CK12" s="1">
        <v>304289</v>
      </c>
      <c r="CL12" s="1">
        <v>275720</v>
      </c>
      <c r="CM12" s="1">
        <v>270221</v>
      </c>
      <c r="CN12" s="1">
        <v>249370</v>
      </c>
      <c r="CO12" s="1">
        <v>244100</v>
      </c>
      <c r="CP12" s="1">
        <v>186700</v>
      </c>
      <c r="CQ12" s="1">
        <v>141335</v>
      </c>
      <c r="CR12" s="1">
        <v>287973</v>
      </c>
      <c r="CS12" s="1">
        <v>231140</v>
      </c>
      <c r="CT12" s="1">
        <v>289081.64729516429</v>
      </c>
      <c r="CU12" s="1">
        <v>337701.44927536231</v>
      </c>
      <c r="CV12" s="1">
        <v>297600.87621299445</v>
      </c>
      <c r="CW12" s="1">
        <v>265801.49253731343</v>
      </c>
      <c r="CX12" s="1">
        <v>265801.49253731343</v>
      </c>
      <c r="CY12" s="1">
        <v>266800</v>
      </c>
      <c r="CZ12" s="1">
        <v>169401.49253731343</v>
      </c>
      <c r="DA12" s="1">
        <v>312600</v>
      </c>
      <c r="DB12" s="1">
        <v>167300</v>
      </c>
      <c r="DC12" s="1">
        <v>148442</v>
      </c>
      <c r="DD12" s="1">
        <v>263460</v>
      </c>
      <c r="DE12" s="1">
        <v>253216.75993686324</v>
      </c>
    </row>
    <row r="13" spans="1:109" x14ac:dyDescent="0.25">
      <c r="A13" t="s">
        <v>7</v>
      </c>
      <c r="B13" s="1">
        <v>-20800</v>
      </c>
      <c r="C13" s="1">
        <v>2832800</v>
      </c>
      <c r="D13" s="1">
        <v>3094000</v>
      </c>
      <c r="E13" s="1">
        <v>2517400</v>
      </c>
      <c r="F13" s="1">
        <v>5153000</v>
      </c>
      <c r="G13" s="1">
        <v>4666300</v>
      </c>
      <c r="H13" s="1">
        <v>5011300</v>
      </c>
      <c r="I13" s="1">
        <v>4386400</v>
      </c>
      <c r="J13" s="1">
        <v>4257500</v>
      </c>
      <c r="K13" s="1">
        <v>2258100</v>
      </c>
      <c r="L13" s="1">
        <v>3043800</v>
      </c>
      <c r="M13" s="1">
        <v>2681700</v>
      </c>
      <c r="N13" s="1">
        <v>2788900</v>
      </c>
      <c r="O13" s="1">
        <v>3127100</v>
      </c>
      <c r="P13" s="1">
        <v>3669500</v>
      </c>
      <c r="Q13" s="1">
        <v>5917900</v>
      </c>
      <c r="R13" s="1">
        <v>1338600</v>
      </c>
      <c r="S13" s="1">
        <v>5095600</v>
      </c>
      <c r="T13" s="1">
        <v>4507330</v>
      </c>
      <c r="U13" s="1">
        <v>4346770</v>
      </c>
      <c r="V13" s="1">
        <v>3320800</v>
      </c>
      <c r="W13" s="1">
        <v>3215900</v>
      </c>
      <c r="X13" s="1">
        <v>1839500</v>
      </c>
      <c r="Y13" s="1">
        <v>4710600</v>
      </c>
      <c r="Z13" s="1">
        <v>3527700</v>
      </c>
      <c r="AA13" s="1">
        <v>3804800</v>
      </c>
      <c r="AB13" s="1">
        <v>3608900</v>
      </c>
      <c r="AC13" s="1">
        <v>3519600</v>
      </c>
      <c r="AD13" s="1">
        <v>3658700</v>
      </c>
      <c r="AE13" s="1">
        <v>5073300</v>
      </c>
      <c r="AF13" s="1">
        <v>3988880</v>
      </c>
      <c r="AG13" s="1">
        <v>3412260</v>
      </c>
      <c r="AH13" s="1">
        <v>4858060</v>
      </c>
      <c r="AI13" s="1">
        <v>2895600</v>
      </c>
      <c r="AJ13" s="1">
        <v>3059600</v>
      </c>
      <c r="AK13" s="1">
        <v>2702800</v>
      </c>
      <c r="AL13" s="1">
        <v>3639100</v>
      </c>
      <c r="AM13" s="1">
        <v>2730600</v>
      </c>
      <c r="AN13" s="1">
        <v>2982800</v>
      </c>
      <c r="AO13" s="1">
        <v>2786700</v>
      </c>
      <c r="AP13" s="1">
        <v>3630000</v>
      </c>
      <c r="AQ13" s="1">
        <v>4212400</v>
      </c>
      <c r="AR13" s="1">
        <v>3225500</v>
      </c>
      <c r="AS13" s="1">
        <v>3560300</v>
      </c>
      <c r="AT13" s="1">
        <v>3866300</v>
      </c>
      <c r="AU13" s="1">
        <v>3295900</v>
      </c>
      <c r="AV13" s="1">
        <v>3138000</v>
      </c>
      <c r="AW13" s="1">
        <v>2914071</v>
      </c>
      <c r="AX13" s="1">
        <v>3537490</v>
      </c>
      <c r="AY13" s="1">
        <v>4323970</v>
      </c>
      <c r="AZ13" s="1">
        <v>4446100</v>
      </c>
      <c r="BA13" s="1">
        <v>3955040</v>
      </c>
      <c r="BB13" s="1">
        <v>4327560</v>
      </c>
      <c r="BC13" s="1">
        <v>4089200</v>
      </c>
      <c r="BD13" s="1">
        <v>4342500</v>
      </c>
      <c r="BE13" s="1">
        <v>4179200</v>
      </c>
      <c r="BF13" s="1">
        <v>3411200</v>
      </c>
      <c r="BG13" s="1">
        <v>3075130</v>
      </c>
      <c r="BH13" s="1">
        <v>4241570</v>
      </c>
      <c r="BI13" s="1">
        <v>3520969</v>
      </c>
      <c r="BJ13" s="1">
        <v>2997700</v>
      </c>
      <c r="BK13" s="1">
        <v>3602600</v>
      </c>
      <c r="BL13" s="1">
        <v>3814200</v>
      </c>
      <c r="BM13" s="1">
        <v>3201500</v>
      </c>
      <c r="BN13" s="1">
        <v>4180900</v>
      </c>
      <c r="BO13" s="1">
        <v>3890500</v>
      </c>
      <c r="BP13" s="1">
        <v>4372800</v>
      </c>
      <c r="BQ13" s="1">
        <v>3854700</v>
      </c>
      <c r="BR13" s="1">
        <v>2851400</v>
      </c>
      <c r="BS13" s="1">
        <v>3002700</v>
      </c>
      <c r="BT13" s="1">
        <v>3617970</v>
      </c>
      <c r="BU13" s="1">
        <v>3838200</v>
      </c>
      <c r="BV13" s="1">
        <v>2989490</v>
      </c>
      <c r="BW13" s="1">
        <v>3824480</v>
      </c>
      <c r="BX13" s="1">
        <v>3233200</v>
      </c>
      <c r="BY13" s="1">
        <v>3036200</v>
      </c>
      <c r="BZ13" s="1">
        <v>4290780</v>
      </c>
      <c r="CA13" s="1">
        <v>3943660</v>
      </c>
      <c r="CB13" s="1">
        <v>4746860</v>
      </c>
      <c r="CC13" s="1">
        <v>3260900</v>
      </c>
      <c r="CD13" s="1">
        <v>4171098</v>
      </c>
      <c r="CE13" s="1">
        <v>3304242</v>
      </c>
      <c r="CF13" s="1">
        <v>4138340</v>
      </c>
      <c r="CG13" s="1">
        <v>3554660</v>
      </c>
      <c r="CH13" s="1">
        <v>4162470</v>
      </c>
      <c r="CI13" s="1">
        <v>3696769</v>
      </c>
      <c r="CJ13" s="1">
        <v>6208191</v>
      </c>
      <c r="CK13" s="1">
        <v>4072846</v>
      </c>
      <c r="CL13" s="1">
        <v>4212000</v>
      </c>
      <c r="CM13" s="1">
        <v>1727300</v>
      </c>
      <c r="CN13" s="1">
        <v>7200060</v>
      </c>
      <c r="CO13" s="1">
        <v>4009210</v>
      </c>
      <c r="CP13" s="1">
        <v>4442270</v>
      </c>
      <c r="CQ13" s="1">
        <v>3615680</v>
      </c>
      <c r="CR13" s="1">
        <v>1307080</v>
      </c>
      <c r="CS13" s="1">
        <v>4191490</v>
      </c>
      <c r="CT13" s="1">
        <v>3168718.84057971</v>
      </c>
      <c r="CU13" s="1">
        <v>6998481.1594202891</v>
      </c>
      <c r="CV13" s="1">
        <v>1291999.678242451</v>
      </c>
      <c r="CW13" s="1">
        <v>3254781.9911762746</v>
      </c>
      <c r="CX13" s="1">
        <v>4279489.5522388052</v>
      </c>
      <c r="CY13" s="1">
        <v>3638128.3582089548</v>
      </c>
      <c r="CZ13" s="1">
        <v>4261200</v>
      </c>
      <c r="DA13" s="1">
        <v>3600208.9552238802</v>
      </c>
      <c r="DB13" s="1">
        <v>2782240.2985074623</v>
      </c>
      <c r="DC13" s="1">
        <v>3946695.5223880596</v>
      </c>
      <c r="DD13" s="1">
        <v>3106656.7164179105</v>
      </c>
      <c r="DE13" s="1">
        <v>5594199.9999999991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C4AE70-3D71-412F-ADDB-7403932E51CD}">
  <ds:schemaRefs>
    <ds:schemaRef ds:uri="http://schemas.microsoft.com/office/2006/documentManagement/types"/>
    <ds:schemaRef ds:uri="c5a96f66-4d20-4319-b5bb-cab46750a45b"/>
    <ds:schemaRef ds:uri="http://schemas.microsoft.com/office/2006/metadata/properties"/>
    <ds:schemaRef ds:uri="http://purl.org/dc/dcmitype/"/>
    <ds:schemaRef ds:uri="fbd72e35-e219-480f-80c7-dcbb98c838d5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3F4E94-9EA1-4181-95B5-0C99BDBAA8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A22BE6-4A13-4A84-985A-D87A4C305E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ERCs TY</vt:lpstr>
      <vt:lpstr>Annual TY Usage ERCs</vt:lpstr>
      <vt:lpstr>Data Summary</vt:lpstr>
      <vt:lpstr>Volume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Dickson</dc:creator>
  <cp:lastModifiedBy>Robert A. Guttormsen</cp:lastModifiedBy>
  <cp:lastPrinted>2020-07-14T19:53:14Z</cp:lastPrinted>
  <dcterms:created xsi:type="dcterms:W3CDTF">2020-05-08T20:52:55Z</dcterms:created>
  <dcterms:modified xsi:type="dcterms:W3CDTF">2020-07-14T19:54:12Z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