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DDF5248D-A95C-4837-B71A-617FA8807C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aff DR 1.12" sheetId="2" r:id="rId1"/>
    <sheet name="AUX&gt;&gt;" sheetId="16" r:id="rId2"/>
    <sheet name="2019 Capex" sheetId="12" r:id="rId3"/>
    <sheet name="GL FCST 2020.05.31" sheetId="13" r:id="rId4"/>
    <sheet name="GL CT 2020.05.31" sheetId="14" r:id="rId5"/>
    <sheet name="Gantt FCST" sheetId="1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D">#REF!</definedName>
    <definedName name="\G">#REF!</definedName>
    <definedName name="\I">#REF!</definedName>
    <definedName name="\P">#REF!</definedName>
    <definedName name="\S">#REF!</definedName>
    <definedName name="___a1" hidden="1">{#N/A,#N/A,FALSE,"Valuation";#N/A,#N/A,FALSE,"MLP Impact"}</definedName>
    <definedName name="___a2" hidden="1">{"Income Statement",#N/A,FALSE,"CFMODEL";"Balance Sheet",#N/A,FALSE,"CFMODEL"}</definedName>
    <definedName name="___IS2" hidden="1">{#N/A,#N/A,FALSE,"OUT  AREC"}</definedName>
    <definedName name="___tst2" hidden="1">{"SourcesUses",#N/A,TRUE,"CFMODEL";"TransOverview",#N/A,TRUE,"CFMODEL"}</definedName>
    <definedName name="___tst3" hidden="1">{"SourcesUses",#N/A,TRUE,#N/A;"TransOverview",#N/A,TRUE,"CFMODEL"}</definedName>
    <definedName name="___tst4" hidden="1">{"SourcesUses",#N/A,TRUE,"FundsFlow";"TransOverview",#N/A,TRUE,"FundsFlow"}</definedName>
    <definedName name="__123Graph_A" hidden="1">[7]TW!#REF!</definedName>
    <definedName name="__123Graph_B" hidden="1">[7]TW!#REF!</definedName>
    <definedName name="__123Graph_C" hidden="1">[7]TW!#REF!</definedName>
    <definedName name="__123Graph_D" hidden="1">[7]TW!#REF!</definedName>
    <definedName name="__123Graph_E" hidden="1">'[8]TGI-CONS.'!#REF!</definedName>
    <definedName name="__123Graph_F" hidden="1">'[8]TGI-CONS.'!#REF!</definedName>
    <definedName name="__123Graph_X" hidden="1">'[8]TGI-CONS.'!#REF!</definedName>
    <definedName name="__a1" hidden="1">{#N/A,#N/A,FALSE,"Valuation";#N/A,#N/A,FALSE,"MLP Impact"}</definedName>
    <definedName name="__a2" hidden="1">{"Income Statement",#N/A,FALSE,"CFMODEL";"Balance Sheet",#N/A,FALSE,"CFMODEL"}</definedName>
    <definedName name="__FDS_HYPERLINK_TOGGLE_STATE__" hidden="1">"ON"</definedName>
    <definedName name="__pg1">#REF!</definedName>
    <definedName name="__pg2">#REF!</definedName>
    <definedName name="__pri0004">#REF!</definedName>
    <definedName name="__pri0005">#REF!</definedName>
    <definedName name="__pri0006">#REF!</definedName>
    <definedName name="__pri0007">#REF!</definedName>
    <definedName name="__pri0008">#REF!</definedName>
    <definedName name="__pri0009">#REF!</definedName>
    <definedName name="__pri0010">#REF!</definedName>
    <definedName name="__pri0011">#REF!</definedName>
    <definedName name="__pri0012">#REF!</definedName>
    <definedName name="__pri0013">#REF!</definedName>
    <definedName name="__pri0014">#REF!</definedName>
    <definedName name="__pri0015">#REF!</definedName>
    <definedName name="__pri0016">#REF!</definedName>
    <definedName name="__pri0017">#REF!</definedName>
    <definedName name="__pri0018">#REF!</definedName>
    <definedName name="__pri0019">#REF!</definedName>
    <definedName name="__tst2" hidden="1">{"SourcesUses",#N/A,TRUE,"CFMODEL";"TransOverview",#N/A,TRUE,"CFMODEL"}</definedName>
    <definedName name="__tst3" hidden="1">{"SourcesUses",#N/A,TRUE,#N/A;"TransOverview",#N/A,TRUE,"CFMODEL"}</definedName>
    <definedName name="__tst4" hidden="1">{"SourcesUses",#N/A,TRUE,"FundsFlow";"TransOverview",#N/A,TRUE,"FundsFlow"}</definedName>
    <definedName name="_1__123Graph_BCHART_1" hidden="1">'[9]HOSPICE OPSUM'!#REF!</definedName>
    <definedName name="_1__FDSAUDITLINK__" localSheetId="2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>#REF!</definedName>
    <definedName name="_2__FDSAUDITLINK__" localSheetId="2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[10]A!$B$1:$T$36</definedName>
    <definedName name="_3__FDSAUDITLINK__" localSheetId="2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>#REF!</definedName>
    <definedName name="_4SERIES_T">#REF!</definedName>
    <definedName name="_a1" hidden="1">{#N/A,#N/A,FALSE,"Valuation";#N/A,#N/A,FALSE,"MLP Impact"}</definedName>
    <definedName name="_a2" hidden="1">{"Income Statement",#N/A,FALSE,"CFMODEL";"Balance Sheet",#N/A,FALSE,"CFMODEL"}</definedName>
    <definedName name="_bdm.02BC9EC907394BFAAC45F5B8DE6B5A0A.edm" hidden="1">[1]Sheet1!$A:$IV</definedName>
    <definedName name="_bdm.0A170BBF2866438FB5CE92A4D4D320D3.edm" hidden="1">'[11]Contribution Analysis'!$A:$IV</definedName>
    <definedName name="_bdm.0DBAAF4BFD464DCAB64CD42179290A5B.edm" hidden="1">'[11]Feeder IS'!$A:$IV</definedName>
    <definedName name="_bdm.159A40241D984E22B6E755BD37282CB3.edm" hidden="1">#REF!</definedName>
    <definedName name="_bdm.2796155C90354E9D9111DA249E1BE6EA.edm" hidden="1">[11]Synergies!$A:$IV</definedName>
    <definedName name="_bdm.2CA5B81104374999A87B7AADABED03CF.edm" hidden="1">'[11]Shine WACC'!$A:$IV</definedName>
    <definedName name="_bdm.2D6DF48284894662BE587DA9D66019C8.edm" hidden="1">#REF!</definedName>
    <definedName name="_bdm.2E7B545BEAF84FB6AD74432F0FCDAA48.edm" hidden="1">'[11]Sum P&amp;L'!$A:$IV</definedName>
    <definedName name="_bdm.3E4C61A130F84B989D3AB1828A4F2E0C.edm" hidden="1">[11]AVP!$A:$IV</definedName>
    <definedName name="_bdm.40CF370F7285455C9C36EF06A3E1937B.edm" localSheetId="2" hidden="1">#REF!</definedName>
    <definedName name="_bdm.40CF370F7285455C9C36EF06A3E1937B.edm" hidden="1">#REF!</definedName>
    <definedName name="_bdm.45F7D114A6D84BECB95FE530DDBA15F7.edm" localSheetId="2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[13]AVP!$A:$IV</definedName>
    <definedName name="_bdm.5ED7AEEF7C6345A488401DE974DBFFB5.edm" hidden="1">'[11]SU-Cap'!$A:$IV</definedName>
    <definedName name="_bdm.678FD0E4EDC143EFB42C430834B9F02D.edm" localSheetId="2" hidden="1">#REF!</definedName>
    <definedName name="_bdm.678FD0E4EDC143EFB42C430834B9F02D.edm" hidden="1">#REF!</definedName>
    <definedName name="_bdm.6C948BCAC656483A9D476A8A9E71EE1A.edm" hidden="1">[11]Inputs!$A:$IV</definedName>
    <definedName name="_bdm.6FAEE423EE824B2FBD0CF679DDF4C711.edm" hidden="1">'[14]Adj Combined IS'!$A:$IV</definedName>
    <definedName name="_bdm.7317FA0965BB429EA337AD9E02AC0386.edm" hidden="1">'[14]PV of Future Price'!$A:$IV</definedName>
    <definedName name="_bdm.76AD57D1CB1D43FB8FF4D680B78F4B3B.edm" hidden="1">'[14]DCF Output'!$A:$IV</definedName>
    <definedName name="_bdm.7C8DADF76681415C9B5BE1091E1E82E9.edm" hidden="1">'[1]Financing Outputs'!$A:$IV</definedName>
    <definedName name="_bdm.8249142CB5874BF5947E26128AE2C536.edm" hidden="1">[14]WACC!$A:$IV</definedName>
    <definedName name="_bdm.854467F959AF417EA8912F9EDE8C0A12.edm" hidden="1">'[11]PV of Future Price'!$A:$IV</definedName>
    <definedName name="_bdm.97597E0613E84D2497160C9062BC4093.edm" hidden="1">'[11]Rise WACC'!$A:$IV</definedName>
    <definedName name="_bdm.AC0546CDFAF14BC59CEF00CBA96908E2.edm" hidden="1">#REF!</definedName>
    <definedName name="_bdm.AD649BD32A964F32ADBDAA142E00340F.edm" localSheetId="2" hidden="1">#REF!</definedName>
    <definedName name="_bdm.AD649BD32A964F32ADBDAA142E00340F.edm" hidden="1">#REF!</definedName>
    <definedName name="_bdm.AE70A3ADA84B4107AA85D4B1128351D9.edm" localSheetId="2" hidden="1">#REF!</definedName>
    <definedName name="_bdm.AE70A3ADA84B4107AA85D4B1128351D9.edm" hidden="1">#REF!</definedName>
    <definedName name="_bdm.B11A7C87792B41DD911022A159DA9FA1.edm" hidden="1">[14]FF!$A:$IV</definedName>
    <definedName name="_bdm.B3E33F6956804297815AB015A0731C8C.edm" localSheetId="2" hidden="1">#REF!</definedName>
    <definedName name="_bdm.B3E33F6956804297815AB015A0731C8C.edm" hidden="1">#REF!</definedName>
    <definedName name="_bdm.BE5DBB1534FB4C7EAE47A5D81D20E425.edm" hidden="1">'[13]Cont (not linked)'!$A:$IV</definedName>
    <definedName name="_bdm.D23C7ACBF21A40D793C65D25B50902AD.edm" hidden="1">'[11]Adj Combined IS'!$A:$IV</definedName>
    <definedName name="_bdm.E9D1D6F0D15A48E0A7C10FEB13081CE7.edm" hidden="1">'[14]Contribution Analysis'!$A:$IV</definedName>
    <definedName name="_bdm.EA870B5264F94FBE89EA90292A61304E.edm" hidden="1">'[14]SU-Cap'!$A:$IV</definedName>
    <definedName name="_bdm.FB4CE0249B9B4EDCA210A3E8FA11E480.edm" localSheetId="2" hidden="1">#REF!</definedName>
    <definedName name="_bdm.FB4CE0249B9B4EDCA210A3E8FA11E480.edm" hidden="1">#REF!</definedName>
    <definedName name="_Dist_Values" hidden="1">#REF!</definedName>
    <definedName name="_div1">#REF!</definedName>
    <definedName name="_div2">#REF!</definedName>
    <definedName name="_div3">#REF!</definedName>
    <definedName name="_div4">#REF!</definedName>
    <definedName name="_Fill" hidden="1">#REF!</definedName>
    <definedName name="_xlnm._FilterDatabase" localSheetId="2" hidden="1">'2019 Capex'!$A$1:$U$747</definedName>
    <definedName name="_xlnm._FilterDatabase" localSheetId="5" hidden="1">'Gantt FCST'!$A$5:$KU$11</definedName>
    <definedName name="_IS2" hidden="1">{#N/A,#N/A,FALSE,"OUT  AREC"}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Order2" hidden="1">255</definedName>
    <definedName name="_pg1">#REF!</definedName>
    <definedName name="_pg2">#REF!</definedName>
    <definedName name="_pri0004">#REF!</definedName>
    <definedName name="_pri0005">#REF!</definedName>
    <definedName name="_pri0006">#REF!</definedName>
    <definedName name="_pri0007">#REF!</definedName>
    <definedName name="_pri0008">#REF!</definedName>
    <definedName name="_pri0009">#REF!</definedName>
    <definedName name="_pri0010">#REF!</definedName>
    <definedName name="_pri0011">#REF!</definedName>
    <definedName name="_pri0012">#REF!</definedName>
    <definedName name="_pri0013">#REF!</definedName>
    <definedName name="_pri0014">#REF!</definedName>
    <definedName name="_pri0015">#REF!</definedName>
    <definedName name="_pri0016">#REF!</definedName>
    <definedName name="_pri0017">#REF!</definedName>
    <definedName name="_pri0018">#REF!</definedName>
    <definedName name="_pri0019">#REF!</definedName>
    <definedName name="_R">'[15]Schedule RAM-2'!#REF!</definedName>
    <definedName name="_RMA1">#REF!</definedName>
    <definedName name="_RMA2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xlcn.WorksheetConnection_T9A2C161" hidden="1">#REF!</definedName>
    <definedName name="Access_Button" hidden="1">"MKTTERM_DATA_List"</definedName>
    <definedName name="AccessDatabase" hidden="1">"S:\LO\EASTERN\Mktterm23.mdb"</definedName>
    <definedName name="Account_and_Adjustment_Information">OFFSET(#REF!,0,0,COUNTA(#REF!),COUNTA(#REF!))</definedName>
    <definedName name="Acct1580Mainframe_depr">#REF!</definedName>
    <definedName name="Acct1585MiniComputers_depr">#REF!</definedName>
    <definedName name="Acct1590CompSysCost_depr">#REF!</definedName>
    <definedName name="Acct1595MicrosSysCost_depr">#REF!</definedName>
    <definedName name="AccumDepr">[2]Data!$I$13:$J$131</definedName>
    <definedName name="Actual_AsOf_Date">#REF!</definedName>
    <definedName name="actual_results_date">[16]Lead!$C$13</definedName>
    <definedName name="Actualsdate">[17]Reference!$B$6</definedName>
    <definedName name="AFUDC">#REF!</definedName>
    <definedName name="AIAC">[2]Data!$O$13:$P$131</definedName>
    <definedName name="ALL">[18]A!$P$10:$Q$117</definedName>
    <definedName name="allocation_data">OFFSET(#REF!,1,0,COUNTA(#REF!)-1,COUNTA(#REF!))</definedName>
    <definedName name="ALLOCATION_TABLE">'[19]Linked TTM 0915'!$D$829:$J$836</definedName>
    <definedName name="AMORT">#REF!</definedName>
    <definedName name="ANNAACIAC">#REF!</definedName>
    <definedName name="ANNAD">#REF!</definedName>
    <definedName name="ANNAFC">#REF!</definedName>
    <definedName name="ANNCIAC">#REF!</definedName>
    <definedName name="ANNPL">#REF!</definedName>
    <definedName name="applist">INDEX(('[20]INDEX MATCH'!$A$37:$A$51,'[20]INDEX MATCH'!$B$37:$B$51,'[20]INDEX MATCH'!$C$37:$C$51),,,'[20]INDEX MATCH'!$I$36)</definedName>
    <definedName name="ARB">#REF!</definedName>
    <definedName name="as_of_date">[21]Lead!$C$10</definedName>
    <definedName name="AS2DocOpenMode" hidden="1">"AS2DocumentEdit"</definedName>
    <definedName name="asdgsad" hidden="1">{#N/A,#N/A,FALSE,"GAF98"}</definedName>
    <definedName name="BACKUP">'[22]CAPM Backup (Sc 12 - p. 2)'!$A$18:$K$79</definedName>
    <definedName name="BALANCE">#REF!</definedName>
    <definedName name="base_year_end_date">'[19]Input Schedule'!$C$8</definedName>
    <definedName name="bb_MDMyNTU0NDRBODY1NDVEQz" hidden="1">#REF!</definedName>
    <definedName name="BETA">#REF!</definedName>
    <definedName name="BETA_CURR_SELECTED">[23]Data!$K$8</definedName>
    <definedName name="BETA_OVERRIDE_FIELDS">[23]Data!$J$4:$J$7</definedName>
    <definedName name="BETA_OVERRIDE_VALUES">[23]Data!$K$4:$K$7</definedName>
    <definedName name="betaadj">#REF!</definedName>
    <definedName name="Bscrptold" hidden="1">{#N/A,#N/A,FALSE,"Valuation";#N/A,#N/A,FALSE,"Inputs";#N/A,#N/A,FALSE,"Financial Statements";#N/A,#N/A,FALSE,"MLP Impact";#N/A,#N/A,FALSE,"Revenues"}</definedName>
    <definedName name="budget_base_date">'[24]Lead Inputs and Calculations'!$G$26</definedName>
    <definedName name="budget_current_month">'[24]Lead Inputs and Calculations'!$G$29</definedName>
    <definedName name="budget_current_year_start">'[24]Lead Inputs and Calculations'!$G$30</definedName>
    <definedName name="budget_end_date">'[24]Lead Inputs and Calculations'!$G$27</definedName>
    <definedName name="Capex_Data" localSheetId="2">'2019 Capex'!$A$1:$S$1</definedName>
    <definedName name="capexexch2019">[25]Lead!$B$9</definedName>
    <definedName name="CapExExchange2020">[25]Lead!$B$8</definedName>
    <definedName name="CapGL_FCST">#REF!</definedName>
    <definedName name="Capital_Spending">#REF!</definedName>
    <definedName name="Captime">#REF!</definedName>
    <definedName name="CIAC">[2]Data!$R$13:$S$131</definedName>
    <definedName name="CIQWBGuid" hidden="1">"Atlantis Model Output_Extended.xls"</definedName>
    <definedName name="CNC2.CE" localSheetId="2">'[3]Cust Eq Input'!#REF!</definedName>
    <definedName name="CNC2.CE">'[3]Cust Eq Input'!#REF!</definedName>
    <definedName name="CNC3.CE" localSheetId="2">'[3]Cust Eq Input'!#REF!</definedName>
    <definedName name="CNC3.CE">'[3]Cust Eq Input'!#REF!</definedName>
    <definedName name="CO__02">#REF!</definedName>
    <definedName name="comment" hidden="1">{#N/A,#N/A,FALSE,"OUT  AREC"}</definedName>
    <definedName name="Comment3" hidden="1">{#N/A,#N/A,FALSE,"OUT  AREC"}</definedName>
    <definedName name="Comment5" hidden="1">{#N/A,#N/A,FALSE,"OUT  AREC"}</definedName>
    <definedName name="Comment6" hidden="1">{#N/A,#N/A,FALSE,"OUT  AREC"}</definedName>
    <definedName name="Commentary" hidden="1">{#N/A,#N/A,FALSE,"OUT  AREC"}</definedName>
    <definedName name="Comments" hidden="1">{#N/A,#N/A,FALSE,"OUT  AREC"}</definedName>
    <definedName name="Company_Name">'[26]Input Schedule'!$G$6</definedName>
    <definedName name="company_title">'[19]Input Schedule'!$C$4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ltold" hidden="1">{#N/A,#N/A,FALSE,"VOLUMES";#N/A,#N/A,FALSE,"REVENUES";#N/A,#N/A,FALSE,"VALUATION"}</definedName>
    <definedName name="Composite">#REF!</definedName>
    <definedName name="Computers_rate">'[19]Input Schedule'!$C$26</definedName>
    <definedName name="CorpFCSTtabTY" localSheetId="2">'[12]Corp '!#REF!</definedName>
    <definedName name="CorpFCSTtabTY">'[4]Corp '!#REF!</definedName>
    <definedName name="COST">#REF!</definedName>
    <definedName name="current_month">'[24]Lead Inputs and Calculations'!$G$18</definedName>
    <definedName name="current_year">'[24]Lead Inputs and Calculations'!$G$19</definedName>
    <definedName name="CustomerDeposits">[2]Data!$AA$13:$AB$131</definedName>
    <definedName name="customers">'[19]Input Schedule'!$C$15</definedName>
    <definedName name="CWIP">[2]Data!$F$13:$G$131</definedName>
    <definedName name="CWS.CE" localSheetId="2">'[3]Cust Eq Input'!#REF!</definedName>
    <definedName name="CWS.CE">'[3]Cust Eq Input'!#REF!</definedName>
    <definedName name="D" hidden="1">{#N/A,#N/A,FALSE,"OUT  AREC"}</definedName>
    <definedName name="DATE">#REF!</definedName>
    <definedName name="Date_budget">'[27]Budget Load'!$D$3:$AA$3</definedName>
    <definedName name="date_updated">[28]Inputs!$C$9</definedName>
    <definedName name="DEBT">#REF!</definedName>
    <definedName name="DEBTCOST">#REF!</definedName>
    <definedName name="DebtService">#REF!</definedName>
    <definedName name="DebtServiceReserve">#REF!</definedName>
    <definedName name="DeferredCharges">[2]Data!$U$13:$V$131</definedName>
    <definedName name="DeferredIncomeTaxes">[2]Data!$X$13:$Y$131</definedName>
    <definedName name="DIR">#REF!</definedName>
    <definedName name="DisallowedPAA">[2]Data!$CF$13:$CG$131</definedName>
    <definedName name="div1a">#REF!</definedName>
    <definedName name="div2a">#REF!</definedName>
    <definedName name="Docket">'[26]Input Schedule'!$G$4</definedName>
    <definedName name="Docket_Number">#REF!</definedName>
    <definedName name="dsfsd">'[29]Credit Ratings-DO Not'!$E$5:$F$23</definedName>
    <definedName name="E" hidden="1">{#N/A,#N/A,FALSE,"OUT  AREC"}</definedName>
    <definedName name="EandR">#REF!</definedName>
    <definedName name="EBITDA_Breakout_Alaska">#REF!</definedName>
    <definedName name="EBITDA_Breakout_Atlantic">#REF!</definedName>
    <definedName name="EBITDA_Breakout_Florida">#REF!</definedName>
    <definedName name="EBITDA_Breakout_MidWest">#REF!</definedName>
    <definedName name="EBITDA_Breakout_South">#REF!</definedName>
    <definedName name="end_balance">OFFSET('[30]tb 2007 reformat'!$H$1,1,0,COUNTA('[30]tb 2007 reformat'!$A$1:$A$65536),1)</definedName>
    <definedName name="ERE">#REF!</definedName>
    <definedName name="esdateno.21">#REF!</definedName>
    <definedName name="ev.Calculation" hidden="1">-4105</definedName>
    <definedName name="ev.Initialized" hidden="1">FALSE</definedName>
    <definedName name="exdate">#REF!</definedName>
    <definedName name="EXECCOMP">#REF!</definedName>
    <definedName name="exp.div.a">[31]Calculate!$B$15:$B$180</definedName>
    <definedName name="exp.div.b">[31]Calculate!$F$15:$F$180</definedName>
    <definedName name="_xlnm.Extract" localSheetId="2">'2019 Capex'!$G$1:$S$1</definedName>
    <definedName name="fact">#REF!</definedName>
    <definedName name="Factors">'[32]COS 1'!$K$195:$Z$230</definedName>
    <definedName name="feb2017_">#REF!</definedName>
    <definedName name="Finance__WSC.Work.Papers.WSC.Other.Prepayments">#REF!</definedName>
    <definedName name="first_month_of_forecast">[16]Lead!$C$14</definedName>
    <definedName name="FL.1" localSheetId="2">#REF!</definedName>
    <definedName name="FL.1">#REF!</definedName>
    <definedName name="FL.3" localSheetId="2">#REF!</definedName>
    <definedName name="FL.3">#REF!</definedName>
    <definedName name="FL.5" localSheetId="2">#REF!</definedName>
    <definedName name="FL.5">#REF!</definedName>
    <definedName name="forecast_year">[21]Lead!$C$11</definedName>
    <definedName name="fred">'[33]Sch 4'!$W$21</definedName>
    <definedName name="FT_Budget">'[27]Budget Load'!$D$7:$AA$60</definedName>
    <definedName name="FTYE">'[19]Input Schedule'!$C$10</definedName>
    <definedName name="func">'[32]COS 1'!$AH$199:$AY$219</definedName>
    <definedName name="GA.1" localSheetId="2">#REF!</definedName>
    <definedName name="GA.1">#REF!</definedName>
    <definedName name="GA.3" localSheetId="2">#REF!</definedName>
    <definedName name="GA.3">#REF!</definedName>
    <definedName name="GA.5" localSheetId="2">#REF!</definedName>
    <definedName name="GA.5">#REF!</definedName>
    <definedName name="garbage" hidden="1">{#N/A,#N/A,FALSE,"GAF98"}</definedName>
    <definedName name="GLExtract_Data" localSheetId="2">'2019 Capex'!$G$1:$S$1</definedName>
    <definedName name="Group">[34]Admin!$B$14:$U$22</definedName>
    <definedName name="GROWTH">#REF!</definedName>
    <definedName name="growthnum21">#REF!</definedName>
    <definedName name="HB_CapExData_CurYr" localSheetId="2">'2019 Capex'!$G$1</definedName>
    <definedName name="HB_ILConsol">#REF!</definedName>
    <definedName name="HB_InputSch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istorical_base_date">'[24]Lead Inputs and Calculations'!$G$21</definedName>
    <definedName name="historical_current_month">'[24]Lead Inputs and Calculations'!$G$24</definedName>
    <definedName name="historical_current_year_start">'[24]Lead Inputs and Calculations'!$G$25</definedName>
    <definedName name="historical_end_date">'[24]Lead Inputs and Calculations'!$G$22</definedName>
    <definedName name="hldgpd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DC">#REF!</definedName>
    <definedName name="IL.1" localSheetId="2">#REF!</definedName>
    <definedName name="IL.1">#REF!</definedName>
    <definedName name="IL.3" localSheetId="2">#REF!</definedName>
    <definedName name="IL.3">#REF!</definedName>
    <definedName name="IL.5" localSheetId="2">#REF!</definedName>
    <definedName name="IL.5">#REF!</definedName>
    <definedName name="IN.3" localSheetId="2">#REF!</definedName>
    <definedName name="IN.3">#REF!</definedName>
    <definedName name="IN.5" localSheetId="2">#REF!</definedName>
    <definedName name="IN.5">#REF!</definedName>
    <definedName name="INPUT">#REF!</definedName>
    <definedName name="InterestIncome">'[35]CUII Sch 3W-IS'!#REF!</definedName>
    <definedName name="INTSYNCH">'[36]summary:proforma int'!$A$2:$AB$414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IURCfee">[35]Inputs!#REF!</definedName>
    <definedName name="jan2017_">#REF!</definedName>
    <definedName name="k.1">[37]Calculate!$C$11</definedName>
    <definedName name="k.10">[37]Calculate!$G$83</definedName>
    <definedName name="k.11">[37]Calculate!$C$101</definedName>
    <definedName name="k.12">[37]Calculate!$G$101</definedName>
    <definedName name="k.13">[37]Calculate!$C$119</definedName>
    <definedName name="k.15">[37]Calculate!$C$137</definedName>
    <definedName name="k.16">[37]Calculate!$G$137</definedName>
    <definedName name="k.17">[37]Calculate!$C$155</definedName>
    <definedName name="k.18">[37]Calculate!$G$155</definedName>
    <definedName name="k.19">[37]Calculate!$C$173</definedName>
    <definedName name="k.2">[37]Calculate!$G$11</definedName>
    <definedName name="k.20">[37]Calculate!$G$173</definedName>
    <definedName name="k.21">[37]Calculate!$C$191</definedName>
    <definedName name="k.22">[37]Calculate!$G$191</definedName>
    <definedName name="k.23">[37]Calculate!$C$209</definedName>
    <definedName name="k.24">[37]Calculate!$G$209</definedName>
    <definedName name="k.25">[37]Calculate!$C$227</definedName>
    <definedName name="k.26">[37]Calculate!$G$227</definedName>
    <definedName name="k.27">[37]Calculate!$C$245</definedName>
    <definedName name="k.28">[37]Calculate!$G$245</definedName>
    <definedName name="k.29">[37]Calculate!$C$263</definedName>
    <definedName name="k.3">[37]Calculate!$C$29</definedName>
    <definedName name="k.30">[37]Calculate!$G$263</definedName>
    <definedName name="k.31">[37]Calculate!$C$281</definedName>
    <definedName name="k.32">[37]Calculate!$G$281</definedName>
    <definedName name="k.33">[37]Calculate!$C$299</definedName>
    <definedName name="k.4">[37]Calculate!$G$29</definedName>
    <definedName name="k.5">[37]Calculate!$C$47</definedName>
    <definedName name="k.6">[37]Calculate!$G$47</definedName>
    <definedName name="k.7">[37]Calculate!$C$65</definedName>
    <definedName name="k.8">[37]Calculate!$G$65</definedName>
    <definedName name="k.9">[37]Calculate!$C$83</definedName>
    <definedName name="l" localSheetId="2">#REF!</definedName>
    <definedName name="l">#REF!</definedName>
    <definedName name="LA.1" localSheetId="2">#REF!</definedName>
    <definedName name="LA.1">#REF!</definedName>
    <definedName name="LA.3" localSheetId="2">#REF!</definedName>
    <definedName name="LA.3">#REF!</definedName>
    <definedName name="LA.5" localSheetId="2">#REF!</definedName>
    <definedName name="LA.5">#REF!</definedName>
    <definedName name="LEX" localSheetId="2">#REF!</definedName>
    <definedName name="LEX">#REF!</definedName>
    <definedName name="LEXINGTON" localSheetId="2">#REF!</definedName>
    <definedName name="LEXINGTON">#REF!</definedName>
    <definedName name="LEXINGTON2" localSheetId="2">#REF!</definedName>
    <definedName name="LEXINGTON2">#REF!</definedName>
    <definedName name="ListOffset" hidden="1">1</definedName>
    <definedName name="m">'[38]Credit Ratings-DO Not'!$E$5:$F$23</definedName>
    <definedName name="mar_1">#REF!</definedName>
    <definedName name="MB">[18]A!$I$125:$HH$180</definedName>
    <definedName name="MD.1" localSheetId="2">#REF!</definedName>
    <definedName name="MD.1">#REF!</definedName>
    <definedName name="MD.3" localSheetId="2">#REF!</definedName>
    <definedName name="MD.3">#REF!</definedName>
    <definedName name="MD.5" localSheetId="2">#REF!</definedName>
    <definedName name="MD.5">#REF!</definedName>
    <definedName name="Moodys">#REF!</definedName>
    <definedName name="MS.1" localSheetId="2">#REF!</definedName>
    <definedName name="MS.1">#REF!</definedName>
    <definedName name="MS.3" localSheetId="2">#REF!</definedName>
    <definedName name="MS.3">#REF!</definedName>
    <definedName name="MS.5" localSheetId="2">#REF!</definedName>
    <definedName name="MS.5">#REF!</definedName>
    <definedName name="MWR_1">#REF!</definedName>
    <definedName name="NC.1" localSheetId="2">#REF!</definedName>
    <definedName name="NC.1">#REF!</definedName>
    <definedName name="NC.3" localSheetId="2">#REF!</definedName>
    <definedName name="NC.3">#REF!</definedName>
    <definedName name="NC.5" localSheetId="2">#REF!</definedName>
    <definedName name="NC.5">#REF!</definedName>
    <definedName name="NEST">#REF!</definedName>
    <definedName name="NetRevenueIncrease">#REF!</definedName>
    <definedName name="NFY_Start_date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NOI">'[35]CUII Sch 4W'!$R$65</definedName>
    <definedName name="OCC.CE">'[3]Cust Eq Input'!#REF!</definedName>
    <definedName name="OH.1" localSheetId="2">#REF!</definedName>
    <definedName name="OH.1">#REF!</definedName>
    <definedName name="OH.3" localSheetId="2">#REF!</definedName>
    <definedName name="OH.3">#REF!</definedName>
    <definedName name="OH.5" localSheetId="2">#REF!</definedName>
    <definedName name="OH.5">#REF!</definedName>
    <definedName name="OH.CE">'[3]Cust Eq Input'!#REF!</definedName>
    <definedName name="OH.CEP">'[3]Cust Eq Input'!#REF!</definedName>
    <definedName name="OriginalCostRateBase">#REF!</definedName>
    <definedName name="OUTPUT">[39]A!$C$11:$Z$98</definedName>
    <definedName name="P1_">#REF!</definedName>
    <definedName name="P2_">#REF!</definedName>
    <definedName name="PAA">[2]Data!$L$13:$M$131</definedName>
    <definedName name="paydate">#REF!</definedName>
    <definedName name="paydateno.7">#REF!</definedName>
    <definedName name="Plant">[2]Data!$C$13:$D$131</definedName>
    <definedName name="pre20USDtoCAD">[6]Reference!#REF!</definedName>
    <definedName name="price">#REF!</definedName>
    <definedName name="_xlnm.Print_Area">[39]A!$A$11:$N$51</definedName>
    <definedName name="_xlnm.Print_Titles">#N/A</definedName>
    <definedName name="PRN">[18]A!$S$11</definedName>
    <definedName name="PRNGROWTH">[18]A!$S$11</definedName>
    <definedName name="ProformaOpExp">'[35]CUII Sch 4W'!$R$29</definedName>
    <definedName name="ProformaPresentRateRevenue">'[35]CUII Sch 4W'!$L$27</definedName>
    <definedName name="ProformaTaxes">'[35]CUII Sch 4W'!$R$60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T_Budget">'[27]Budget Load'!$D$68:$AA$121</definedName>
    <definedName name="Q" hidden="1">{#N/A,#N/A,FALSE,"OUT  AREC"}</definedName>
    <definedName name="qtr.a1">[31]Calculate!$A$15:$G$15</definedName>
    <definedName name="qtr.a2">[31]Calculate!$A$16:$G$16</definedName>
    <definedName name="qtr.a3">[31]Calculate!$A$17:$G$17</definedName>
    <definedName name="qtr.a4">[31]Calculate!$A$18:$G$18</definedName>
    <definedName name="qtr.b1">[31]Calculate!$A$33:$G$33</definedName>
    <definedName name="qtr.b2">[31]Calculate!$A$34:$G$34</definedName>
    <definedName name="qtr.b3">[31]Calculate!$A$35:$G$35</definedName>
    <definedName name="qtr.b4">[31]Calculate!$A$36:$G$36</definedName>
    <definedName name="qtr.c1">[31]Calculate!$A$51:$G$51</definedName>
    <definedName name="qtr.c2">[31]Calculate!$A$52:$G$52</definedName>
    <definedName name="qtr.c3">[31]Calculate!$A$53:$G$53</definedName>
    <definedName name="qtr.c4">[31]Calculate!$A$54:$G$54</definedName>
    <definedName name="qtr.d1">[31]Calculate!$A$69:$G$69</definedName>
    <definedName name="qtr.d2">[31]Calculate!$A$70:$G$70</definedName>
    <definedName name="qtr.d3">[31]Calculate!$A$71:$G$71</definedName>
    <definedName name="qtr.d4">[31]Calculate!$A$72:$G$72</definedName>
    <definedName name="qtr.e1">[40]Calculate!$A$87:$G$87</definedName>
    <definedName name="qtr.e2">[40]Calculate!$A$88:$G$88</definedName>
    <definedName name="qtr.e3">[40]Calculate!$A$89:$G$89</definedName>
    <definedName name="qtr.e4">[40]Calculate!$A$90:$G$90</definedName>
    <definedName name="qtr.f1">[40]Calculate!$A$105:$G$105</definedName>
    <definedName name="qtr.f2">[40]Calculate!$A$106:$G$106</definedName>
    <definedName name="qtr.f3">[40]Calculate!$A$107:$G$107</definedName>
    <definedName name="qtr.f4">[40]Calculate!$A$108:$G$108</definedName>
    <definedName name="Rankings">#REF!</definedName>
    <definedName name="Reduced_acct">OFFSET('[30]tb 2007 reformat'!$A$1,1,0,COUNTA('[30]tb 2007 reformat'!$A$1:$A$65536),1)</definedName>
    <definedName name="REPORT">#REF!</definedName>
    <definedName name="report_as_of_date">'[24]Lead Inputs and Calculations'!$G$14</definedName>
    <definedName name="report_date">#REF!</definedName>
    <definedName name="report_name">[16]Lead!$C$11</definedName>
    <definedName name="Report_Pages">#REF!</definedName>
    <definedName name="report_start">#REF!</definedName>
    <definedName name="report_title">'[24]Lead Inputs and Calculations'!$G$13</definedName>
    <definedName name="report_updated">'[24]Lead Inputs and Calculations'!$G$15</definedName>
    <definedName name="ReportDate">[25]Lead!$B$3</definedName>
    <definedName name="ReportingPeriodMonth">8</definedName>
    <definedName name="RETURN">[18]A!$M$129:$M$143</definedName>
    <definedName name="RevenueConversionFactor">#REF!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rvp_category">[16]Lead!$C$16</definedName>
    <definedName name="s">'[41]Credit Ratings-DO Not'!$B$5:$C$26</definedName>
    <definedName name="SADPRIM">#REF!</definedName>
    <definedName name="SAP">#REF!</definedName>
    <definedName name="SAPBEXdnldView" hidden="1">"BTUWP3HOJZ37H3AQ9YYFGZZKX"</definedName>
    <definedName name="SAPBEXsysID" hidden="1">"BPR"</definedName>
    <definedName name="SC.1" localSheetId="2">#REF!</definedName>
    <definedName name="SC.1">#REF!</definedName>
    <definedName name="SC.3" localSheetId="2">#REF!</definedName>
    <definedName name="SC.3">#REF!</definedName>
    <definedName name="SC.5" localSheetId="2">#REF!</definedName>
    <definedName name="SC.5">#REF!</definedName>
    <definedName name="sch">#REF!</definedName>
    <definedName name="SCU.CE" localSheetId="2">'[3]Cust Eq Input'!#REF!</definedName>
    <definedName name="SCU.CE">'[3]Cust Eq Input'!#REF!</definedName>
    <definedName name="se" localSheetId="2">#REF!</definedName>
    <definedName name="se">#REF!</definedName>
    <definedName name="SE.SE60D.ALLOC." localSheetId="2">#REF!</definedName>
    <definedName name="SE.SE60D.ALLOC.">#REF!</definedName>
    <definedName name="sewer_customers">'[19]Input Schedule'!$C$14</definedName>
    <definedName name="SL700_Data">#REF!</definedName>
    <definedName name="SPPRIM">#REF!</definedName>
    <definedName name="SPWS_WBID">"5C3BEB3C-3631-11D4-B07C-00104BC5D17F"</definedName>
    <definedName name="SRB">#REF!</definedName>
    <definedName name="SUMMARY">[39]A!$A$1:$J$52</definedName>
    <definedName name="SUMU_U">#REF!</definedName>
    <definedName name="support">#REF!</definedName>
    <definedName name="swr_comp_dep">#REF!</definedName>
    <definedName name="swr_cust_per">'[19]Input Schedule'!$D$14</definedName>
    <definedName name="swr_plt_dep">#REF!</definedName>
    <definedName name="swr_vhle_dep">#REF!</definedName>
    <definedName name="t">'[3]Cust Eq Input'!#REF!</definedName>
    <definedName name="tar10high">[37]Calculate!#REF!</definedName>
    <definedName name="tar10low">[37]Calculate!#REF!</definedName>
    <definedName name="tar11high">[37]Calculate!#REF!</definedName>
    <definedName name="tar11low">[37]Calculate!#REF!</definedName>
    <definedName name="tar12high">[37]Calculate!#REF!</definedName>
    <definedName name="tar12low">[37]Calculate!#REF!</definedName>
    <definedName name="tar13high">[37]Calculate!#REF!</definedName>
    <definedName name="tar13low">[37]Calculate!#REF!</definedName>
    <definedName name="tar14high">[37]Calculate!#REF!</definedName>
    <definedName name="tar14low">[37]Calculate!#REF!</definedName>
    <definedName name="tar15high">[37]Calculate!#REF!</definedName>
    <definedName name="tar15low">[37]Calculate!#REF!</definedName>
    <definedName name="tar16high">[37]Calculate!#REF!</definedName>
    <definedName name="tar16low">[37]Calculate!#REF!</definedName>
    <definedName name="tar17high">[37]Calculate!#REF!</definedName>
    <definedName name="tar17low">[37]Calculate!#REF!</definedName>
    <definedName name="tar18high">[37]Calculate!#REF!</definedName>
    <definedName name="tar18low">[37]Calculate!#REF!</definedName>
    <definedName name="tar19high">[37]Calculate!#REF!</definedName>
    <definedName name="tar19low">[37]Calculate!#REF!</definedName>
    <definedName name="tar1high">[37]Calculate!#REF!</definedName>
    <definedName name="tar20high">[37]Calculate!#REF!</definedName>
    <definedName name="tar20low">[37]Calculate!#REF!</definedName>
    <definedName name="tar2high">[37]Calculate!#REF!</definedName>
    <definedName name="tar3high">[37]Calculate!#REF!</definedName>
    <definedName name="tar4high">[37]Calculate!#REF!</definedName>
    <definedName name="tar5high">[37]Calculate!#REF!</definedName>
    <definedName name="tar6high">[37]Calculate!#REF!</definedName>
    <definedName name="tar7high">[37]Calculate!#REF!</definedName>
    <definedName name="tar8high">[37]Calculate!#REF!</definedName>
    <definedName name="tar9high">[37]Calculate!#REF!</definedName>
    <definedName name="tar9low">[37]Calculate!#REF!</definedName>
    <definedName name="TAXCALC2">[36]summary:fit!$A$1:$V$287</definedName>
    <definedName name="test" hidden="1">{#N/A,#N/A,FALSE,"Valuation";#N/A,#N/A,FALSE,"MLP Impact"}</definedName>
    <definedName name="test_year_end_date">#REF!</definedName>
    <definedName name="test2" hidden="1">{"Income Statement",#N/A,FALSE,"CFMODEL";"Balance Sheet",#N/A,FALSE,"CFMODEL"}</definedName>
    <definedName name="test3" hidden="1">{"Income Statement",#N/A,FALSE,"CFMODEL";"Balance Sheet",#N/A,FALSE,"CFMODEL"}</definedName>
    <definedName name="TestYearEnded">'[26]Input Schedule'!$G$9</definedName>
    <definedName name="Ticker">""</definedName>
    <definedName name="TN.1" localSheetId="2">#REF!</definedName>
    <definedName name="TN.1">#REF!</definedName>
    <definedName name="TN.3" localSheetId="2">#REF!</definedName>
    <definedName name="TN.3">#REF!</definedName>
    <definedName name="TN.5" localSheetId="2">#REF!</definedName>
    <definedName name="TN.5">#REF!</definedName>
    <definedName name="TOT">'[3]Cust Eq Input'!#REF!</definedName>
    <definedName name="TOT.CNC.CE">'[3]Cust Eq Input'!#REF!</definedName>
    <definedName name="total_UI_ERC">'[42]Input Schedule'!$C$16</definedName>
    <definedName name="tst" hidden="1">{"Income Statement",#N/A,FALSE,"CFMODEL";"Balance Sheet",#N/A,FALSE,"CFMODEL"}</definedName>
    <definedName name="update_date">[16]Lead!$C$12</definedName>
    <definedName name="USDtoCAD">[6]Reference!#REF!</definedName>
    <definedName name="v" localSheetId="2">'[3]Cust Eq Input'!#REF!</definedName>
    <definedName name="v">'[3]Cust Eq Input'!#REF!</definedName>
    <definedName name="VA.1" localSheetId="2">#REF!</definedName>
    <definedName name="VA.1">#REF!</definedName>
    <definedName name="VA.3" localSheetId="2">#REF!</definedName>
    <definedName name="VA.3">#REF!</definedName>
    <definedName name="VA.5" localSheetId="2">#REF!</definedName>
    <definedName name="VA.5">#REF!</definedName>
    <definedName name="Vehicles_rate">#REF!</definedName>
    <definedName name="vlapp">'[22]CAPM VL Appr Pot. (Sc 12 - WP)'!$A$1:$J$51</definedName>
    <definedName name="WADPRIM">#REF!</definedName>
    <definedName name="water_customer">'[19]Input Schedule'!$C$13</definedName>
    <definedName name="water_customers">'[42]Input Schedule'!$C$11</definedName>
    <definedName name="WCA">#REF!</definedName>
    <definedName name="WD.CE">'[3]Cust Eq Input'!#REF!</definedName>
    <definedName name="work">'[43]CAPM Backup (Sc 12 - p. 2)'!$A$18:$K$79</definedName>
    <definedName name="WorkingCapital">#REF!</definedName>
    <definedName name="WP">#REF!</definedName>
    <definedName name="WPPRIM">#REF!</definedName>
    <definedName name="WProjectBudget">'[5]Approved Budget'!$A$5:$AJ$163</definedName>
    <definedName name="WRB">#REF!</definedName>
    <definedName name="wrn.9300." hidden="1">{#N/A,#N/A,FALSE,"721.919";#N/A,#N/A,FALSE,"Labour97"}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hidden="1">{#N/A,#N/A,FALSE,"Aging Summary";#N/A,#N/A,FALSE,"Ratio Analysis";#N/A,#N/A,FALSE,"Test 120 Day Accts";#N/A,#N/A,FALSE,"Tickmarks"}</definedName>
    <definedName name="wrn.ar." hidden="1">{#N/A,#N/A,FALSE,"OUT  AREC"}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hidden="1">{#N/A,#N/A,FALSE,"VOLUMES";#N/A,#N/A,FALSE,"REVENUES";#N/A,#N/A,FALSE,"VALUATION"}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hidden="1">{#N/A,#N/A,FALSE,"GAF98"}</definedName>
    <definedName name="wrn.Schedule2." hidden="1">{#N/A,#N/A,FALSE,"GAF98"}</definedName>
    <definedName name="wrn.Schedule3." hidden="1">{#N/A,#N/A,FALSE,"GAF98"}</definedName>
    <definedName name="wrn.Schedule4." hidden="1">{#N/A,#N/A,FALSE,"GAF98"}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SCBSAllocation">[2]Data!$BE$13:$BF$131</definedName>
    <definedName name="wtr_comp_dep">#REF!</definedName>
    <definedName name="wtr_cust_per">'[19]Input Schedule'!$D$13</definedName>
    <definedName name="wtr_plt_dep">#REF!</definedName>
    <definedName name="wtr_vhle_dep">#REF!</definedName>
    <definedName name="x" localSheetId="2">#REF!</definedName>
    <definedName name="x">#REF!</definedName>
    <definedName name="Year_End_Results_for_1997__1996____1995" localSheetId="2">#REF!</definedName>
    <definedName name="Year_End_Results_for_1997__1996____1995">#REF!</definedName>
    <definedName name="YIELDS">#REF!</definedName>
    <definedName name="Z_2A35EA00_019C_11D5_A0AE_00010323F649_.wvu.Cols" hidden="1">'[44]2002 Sales Budget'!#REF!,'[44]2002 Sales Budget'!#REF!,'[44]2002 Sales Budget'!#REF!</definedName>
    <definedName name="Z_2A35EA00_019C_11D5_A0AE_00010323F649_.wvu.PrintTitles" hidden="1">'[44]2002 Sales Budget'!$A$1:$B$65536,'[44]2002 Sales Budget'!$A$1:$IV$7</definedName>
    <definedName name="Z_2A35EA00_019C_11D5_A0AE_00010323F649_.wvu.Rows" hidden="1">'[44]2002 Sales Budget'!#REF!</definedName>
    <definedName name="Z_6A332BE0_F116_11D4_A40F_0000865805A8_.wvu.Cols" hidden="1">'[44]2002 Sales Budget'!#REF!,'[44]2002 Sales Budget'!#REF!,'[44]2002 Sales Budget'!#REF!</definedName>
    <definedName name="Z_FECB26A0_0F29_11D5_A5DE_0000863EE717_.wvu.Cols" hidden="1">'[44]2002 Sales Budget'!#REF!,'[44]2002 Sales Budget'!#REF!,'[44]2002 Sales Budget'!#REF!</definedName>
    <definedName name="Z_FECB26A0_0F29_11D5_A5DE_0000863EE717_.wvu.PrintTitles" hidden="1">'[44]2002 Sales Budget'!$A$1:$B$65536,'[44]2002 Sales Budget'!$A$1:$IV$7</definedName>
    <definedName name="Z_FECB26A0_0F29_11D5_A5DE_0000863EE717_.wvu.Rows" hidden="1">'[44]2002 Sales Budget'!#REF!</definedName>
  </definedNames>
  <calcPr calcId="191029" calcMode="manual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2" l="1"/>
  <c r="AE9" i="2"/>
  <c r="AF9" i="2"/>
  <c r="AC9" i="2"/>
  <c r="Y9" i="2"/>
  <c r="Z9" i="2"/>
  <c r="AA9" i="2"/>
  <c r="X9" i="2"/>
  <c r="T9" i="2"/>
  <c r="U9" i="2"/>
  <c r="V9" i="2"/>
  <c r="S9" i="2"/>
  <c r="O9" i="2"/>
  <c r="P9" i="2"/>
  <c r="Q9" i="2"/>
  <c r="N9" i="2"/>
  <c r="J9" i="2"/>
  <c r="K9" i="2"/>
  <c r="L9" i="2"/>
  <c r="I9" i="2"/>
  <c r="E9" i="2"/>
  <c r="F9" i="2"/>
  <c r="G9" i="2"/>
  <c r="D9" i="2"/>
  <c r="H12" i="2" l="1"/>
  <c r="C9" i="2"/>
  <c r="AG12" i="2"/>
  <c r="AG11" i="2"/>
  <c r="AD8" i="2"/>
  <c r="AE8" i="2"/>
  <c r="AE13" i="2" s="1"/>
  <c r="AF8" i="2"/>
  <c r="AC8" i="2"/>
  <c r="Y8" i="2"/>
  <c r="Z8" i="2"/>
  <c r="AA8" i="2"/>
  <c r="X8" i="2"/>
  <c r="T8" i="2"/>
  <c r="U8" i="2"/>
  <c r="V8" i="2"/>
  <c r="S8" i="2"/>
  <c r="O8" i="2"/>
  <c r="P8" i="2"/>
  <c r="Q8" i="2"/>
  <c r="N8" i="2"/>
  <c r="J8" i="2"/>
  <c r="K8" i="2"/>
  <c r="L8" i="2"/>
  <c r="I8" i="2"/>
  <c r="E8" i="2"/>
  <c r="F8" i="2"/>
  <c r="G8" i="2"/>
  <c r="D8" i="2"/>
  <c r="C8" i="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AB12" i="2"/>
  <c r="AB11" i="2"/>
  <c r="W12" i="2"/>
  <c r="W11" i="2"/>
  <c r="R12" i="2"/>
  <c r="R11" i="2"/>
  <c r="M12" i="2"/>
  <c r="M11" i="2"/>
  <c r="AC13" i="2" l="1"/>
  <c r="AG9" i="2"/>
  <c r="M8" i="2"/>
  <c r="H8" i="2"/>
  <c r="AF13" i="2"/>
  <c r="H11" i="2"/>
  <c r="R8" i="2"/>
  <c r="W8" i="2"/>
  <c r="AD13" i="2"/>
  <c r="AB9" i="2"/>
  <c r="X13" i="2"/>
  <c r="Y13" i="2"/>
  <c r="Z13" i="2"/>
  <c r="AA13" i="2"/>
  <c r="AG8" i="2"/>
  <c r="AB8" i="2"/>
  <c r="AG13" i="2" l="1"/>
  <c r="AB13" i="2"/>
  <c r="KU11" i="10"/>
  <c r="EY11" i="10"/>
  <c r="DU11" i="10"/>
  <c r="DE11" i="10"/>
  <c r="CC11" i="10"/>
  <c r="BZ11" i="10"/>
  <c r="ET11" i="10" s="1"/>
  <c r="KU10" i="10"/>
  <c r="EY10" i="10"/>
  <c r="EH10" i="10"/>
  <c r="EE10" i="10"/>
  <c r="EC10" i="10"/>
  <c r="DM10" i="10"/>
  <c r="DJ10" i="10"/>
  <c r="DG10" i="10"/>
  <c r="CQ10" i="10"/>
  <c r="CO10" i="10"/>
  <c r="CL10" i="10"/>
  <c r="CI10" i="10"/>
  <c r="CC10" i="10"/>
  <c r="EW10" i="10" s="1"/>
  <c r="BZ10" i="10"/>
  <c r="KU9" i="10"/>
  <c r="EY9" i="10"/>
  <c r="CC9" i="10"/>
  <c r="BZ9" i="10"/>
  <c r="KU8" i="10"/>
  <c r="EY8" i="10"/>
  <c r="DH8" i="10"/>
  <c r="CR8" i="10"/>
  <c r="CC8" i="10"/>
  <c r="BZ8" i="10"/>
  <c r="EN8" i="10" s="1"/>
  <c r="KU7" i="10"/>
  <c r="EY7" i="10"/>
  <c r="EP7" i="10"/>
  <c r="DS7" i="10"/>
  <c r="CY7" i="10"/>
  <c r="CD7" i="10"/>
  <c r="CC7" i="10"/>
  <c r="EW7" i="10" s="1"/>
  <c r="BZ7" i="10"/>
  <c r="EH7" i="10" s="1"/>
  <c r="KU6" i="10"/>
  <c r="EZ6" i="10"/>
  <c r="EY6" i="10"/>
  <c r="CC6" i="10"/>
  <c r="BZ6" i="10"/>
  <c r="EP6" i="10" s="1"/>
  <c r="KT5" i="10"/>
  <c r="KS5" i="10"/>
  <c r="KR5" i="10"/>
  <c r="KQ5" i="10"/>
  <c r="KP5" i="10"/>
  <c r="KO5" i="10"/>
  <c r="KN5" i="10"/>
  <c r="KM5" i="10"/>
  <c r="KL5" i="10"/>
  <c r="KK5" i="10"/>
  <c r="KJ5" i="10"/>
  <c r="KI5" i="10"/>
  <c r="KH5" i="10"/>
  <c r="KG5" i="10"/>
  <c r="KF5" i="10"/>
  <c r="KE5" i="10"/>
  <c r="KD5" i="10"/>
  <c r="KC5" i="10"/>
  <c r="KB5" i="10"/>
  <c r="KA5" i="10"/>
  <c r="JZ5" i="10"/>
  <c r="JY5" i="10"/>
  <c r="JX5" i="10"/>
  <c r="JW5" i="10"/>
  <c r="JV5" i="10"/>
  <c r="JU5" i="10"/>
  <c r="JT5" i="10"/>
  <c r="JS5" i="10"/>
  <c r="JR5" i="10"/>
  <c r="JQ5" i="10"/>
  <c r="JP5" i="10"/>
  <c r="JO5" i="10"/>
  <c r="JN5" i="10"/>
  <c r="JM5" i="10"/>
  <c r="JL5" i="10"/>
  <c r="JK5" i="10"/>
  <c r="JJ5" i="10"/>
  <c r="JI5" i="10"/>
  <c r="JH5" i="10"/>
  <c r="JG5" i="10"/>
  <c r="JF5" i="10"/>
  <c r="JE5" i="10"/>
  <c r="JD5" i="10"/>
  <c r="JC5" i="10"/>
  <c r="JB5" i="10"/>
  <c r="JA5" i="10"/>
  <c r="IZ5" i="10"/>
  <c r="IY5" i="10"/>
  <c r="IX5" i="10"/>
  <c r="IW5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FC5" i="10"/>
  <c r="CE5" i="10"/>
  <c r="CE3" i="10" s="1"/>
  <c r="I5" i="10"/>
  <c r="H5" i="10"/>
  <c r="G5" i="10"/>
  <c r="FC3" i="10"/>
  <c r="FB3" i="10"/>
  <c r="CD3" i="10"/>
  <c r="H3" i="10"/>
  <c r="G3" i="10"/>
  <c r="F3" i="10"/>
  <c r="FG1" i="10"/>
  <c r="FF1" i="10"/>
  <c r="U13" i="2"/>
  <c r="T13" i="2"/>
  <c r="W9" i="2"/>
  <c r="R9" i="2"/>
  <c r="K13" i="2"/>
  <c r="J13" i="2"/>
  <c r="M9" i="2"/>
  <c r="H9" i="2"/>
  <c r="L13" i="2"/>
  <c r="P13" i="2" l="1"/>
  <c r="Q13" i="2"/>
  <c r="S13" i="2"/>
  <c r="V13" i="2"/>
  <c r="N13" i="2"/>
  <c r="O13" i="2"/>
  <c r="CO11" i="10"/>
  <c r="EK11" i="10"/>
  <c r="CF5" i="10"/>
  <c r="EW6" i="10"/>
  <c r="EI6" i="10"/>
  <c r="CE7" i="10"/>
  <c r="DB7" i="10"/>
  <c r="DW7" i="10"/>
  <c r="EQ7" i="10"/>
  <c r="DX8" i="10"/>
  <c r="EV10" i="10"/>
  <c r="CT10" i="10"/>
  <c r="DO10" i="10"/>
  <c r="EK10" i="10"/>
  <c r="CQ11" i="10"/>
  <c r="DG11" i="10"/>
  <c r="DW11" i="10"/>
  <c r="EM11" i="10"/>
  <c r="CE6" i="10"/>
  <c r="EQ6" i="10"/>
  <c r="CI7" i="10"/>
  <c r="DC7" i="10"/>
  <c r="DZ7" i="10"/>
  <c r="EU7" i="10"/>
  <c r="CW10" i="10"/>
  <c r="DR10" i="10"/>
  <c r="EM10" i="10"/>
  <c r="CD11" i="10"/>
  <c r="CT11" i="10"/>
  <c r="DJ11" i="10"/>
  <c r="DZ11" i="10"/>
  <c r="EP11" i="10"/>
  <c r="EA6" i="10"/>
  <c r="CM6" i="10"/>
  <c r="CL7" i="10"/>
  <c r="DG7" i="10"/>
  <c r="EA7" i="10"/>
  <c r="CD10" i="10"/>
  <c r="CY10" i="10"/>
  <c r="DU10" i="10"/>
  <c r="EP10" i="10"/>
  <c r="CE11" i="10"/>
  <c r="CU11" i="10"/>
  <c r="DK11" i="10"/>
  <c r="EA11" i="10"/>
  <c r="EQ11" i="10"/>
  <c r="CU6" i="10"/>
  <c r="CM7" i="10"/>
  <c r="DJ7" i="10"/>
  <c r="EE7" i="10"/>
  <c r="CG10" i="10"/>
  <c r="DB10" i="10"/>
  <c r="DW10" i="10"/>
  <c r="ES10" i="10"/>
  <c r="CG11" i="10"/>
  <c r="CW11" i="10"/>
  <c r="DM11" i="10"/>
  <c r="EC11" i="10"/>
  <c r="ES11" i="10"/>
  <c r="DC6" i="10"/>
  <c r="CQ7" i="10"/>
  <c r="DK7" i="10"/>
  <c r="DE10" i="10"/>
  <c r="DZ10" i="10"/>
  <c r="EU10" i="10"/>
  <c r="CI11" i="10"/>
  <c r="CY11" i="10"/>
  <c r="DO11" i="10"/>
  <c r="EE11" i="10"/>
  <c r="EU11" i="10"/>
  <c r="DK6" i="10"/>
  <c r="EV7" i="10"/>
  <c r="CT7" i="10"/>
  <c r="DO7" i="10"/>
  <c r="EI7" i="10"/>
  <c r="CL11" i="10"/>
  <c r="DB11" i="10"/>
  <c r="DR11" i="10"/>
  <c r="EH11" i="10"/>
  <c r="DS6" i="10"/>
  <c r="CU7" i="10"/>
  <c r="DR7" i="10"/>
  <c r="EM7" i="10"/>
  <c r="CM11" i="10"/>
  <c r="DC11" i="10"/>
  <c r="DS11" i="10"/>
  <c r="EI11" i="10"/>
  <c r="FD5" i="10"/>
  <c r="I3" i="10"/>
  <c r="J5" i="10"/>
  <c r="EU9" i="10"/>
  <c r="EM9" i="10"/>
  <c r="EE9" i="10"/>
  <c r="DW9" i="10"/>
  <c r="DO9" i="10"/>
  <c r="DG9" i="10"/>
  <c r="CY9" i="10"/>
  <c r="CQ9" i="10"/>
  <c r="CI9" i="10"/>
  <c r="ET9" i="10"/>
  <c r="EL9" i="10"/>
  <c r="ED9" i="10"/>
  <c r="DV9" i="10"/>
  <c r="DN9" i="10"/>
  <c r="DF9" i="10"/>
  <c r="CX9" i="10"/>
  <c r="CP9" i="10"/>
  <c r="CH9" i="10"/>
  <c r="EW9" i="10"/>
  <c r="EK9" i="10"/>
  <c r="EA9" i="10"/>
  <c r="DQ9" i="10"/>
  <c r="DE9" i="10"/>
  <c r="CU9" i="10"/>
  <c r="CK9" i="10"/>
  <c r="EV9" i="10"/>
  <c r="EJ9" i="10"/>
  <c r="DZ9" i="10"/>
  <c r="DP9" i="10"/>
  <c r="DD9" i="10"/>
  <c r="CT9" i="10"/>
  <c r="CJ9" i="10"/>
  <c r="ES9" i="10"/>
  <c r="EI9" i="10"/>
  <c r="DY9" i="10"/>
  <c r="DM9" i="10"/>
  <c r="DC9" i="10"/>
  <c r="CS9" i="10"/>
  <c r="CG9" i="10"/>
  <c r="ER9" i="10"/>
  <c r="EH9" i="10"/>
  <c r="DX9" i="10"/>
  <c r="DL9" i="10"/>
  <c r="DB9" i="10"/>
  <c r="CR9" i="10"/>
  <c r="CF9" i="10"/>
  <c r="EQ9" i="10"/>
  <c r="EG9" i="10"/>
  <c r="DU9" i="10"/>
  <c r="DK9" i="10"/>
  <c r="DA9" i="10"/>
  <c r="CO9" i="10"/>
  <c r="CE9" i="10"/>
  <c r="EP9" i="10"/>
  <c r="EF9" i="10"/>
  <c r="DT9" i="10"/>
  <c r="DJ9" i="10"/>
  <c r="CZ9" i="10"/>
  <c r="CN9" i="10"/>
  <c r="CD9" i="10"/>
  <c r="EO9" i="10"/>
  <c r="EC9" i="10"/>
  <c r="DS9" i="10"/>
  <c r="DI9" i="10"/>
  <c r="CW9" i="10"/>
  <c r="CM9" i="10"/>
  <c r="EN9" i="10"/>
  <c r="EB9" i="10"/>
  <c r="DR9" i="10"/>
  <c r="DH9" i="10"/>
  <c r="CV9" i="10"/>
  <c r="CL9" i="10"/>
  <c r="CF6" i="10"/>
  <c r="CN6" i="10"/>
  <c r="CV6" i="10"/>
  <c r="DD6" i="10"/>
  <c r="DL6" i="10"/>
  <c r="DT6" i="10"/>
  <c r="EB6" i="10"/>
  <c r="EJ6" i="10"/>
  <c r="ER6" i="10"/>
  <c r="EU8" i="10"/>
  <c r="EM8" i="10"/>
  <c r="EE8" i="10"/>
  <c r="DW8" i="10"/>
  <c r="DO8" i="10"/>
  <c r="DG8" i="10"/>
  <c r="CY8" i="10"/>
  <c r="CQ8" i="10"/>
  <c r="CI8" i="10"/>
  <c r="ET8" i="10"/>
  <c r="EL8" i="10"/>
  <c r="ED8" i="10"/>
  <c r="DV8" i="10"/>
  <c r="DN8" i="10"/>
  <c r="DF8" i="10"/>
  <c r="CX8" i="10"/>
  <c r="CP8" i="10"/>
  <c r="CH8" i="10"/>
  <c r="ES8" i="10"/>
  <c r="EK8" i="10"/>
  <c r="EC8" i="10"/>
  <c r="DU8" i="10"/>
  <c r="DM8" i="10"/>
  <c r="DE8" i="10"/>
  <c r="CW8" i="10"/>
  <c r="CO8" i="10"/>
  <c r="CG8" i="10"/>
  <c r="ER8" i="10"/>
  <c r="EJ8" i="10"/>
  <c r="EB8" i="10"/>
  <c r="DT8" i="10"/>
  <c r="DL8" i="10"/>
  <c r="DD8" i="10"/>
  <c r="CV8" i="10"/>
  <c r="CN8" i="10"/>
  <c r="CF8" i="10"/>
  <c r="EQ8" i="10"/>
  <c r="EI8" i="10"/>
  <c r="EA8" i="10"/>
  <c r="DS8" i="10"/>
  <c r="DK8" i="10"/>
  <c r="DC8" i="10"/>
  <c r="CU8" i="10"/>
  <c r="CM8" i="10"/>
  <c r="CE8" i="10"/>
  <c r="EP8" i="10"/>
  <c r="EH8" i="10"/>
  <c r="DZ8" i="10"/>
  <c r="DR8" i="10"/>
  <c r="DJ8" i="10"/>
  <c r="DB8" i="10"/>
  <c r="CT8" i="10"/>
  <c r="CL8" i="10"/>
  <c r="CD8" i="10"/>
  <c r="EW8" i="10"/>
  <c r="EO8" i="10"/>
  <c r="EG8" i="10"/>
  <c r="DY8" i="10"/>
  <c r="DQ8" i="10"/>
  <c r="DI8" i="10"/>
  <c r="DA8" i="10"/>
  <c r="CS8" i="10"/>
  <c r="CK8" i="10"/>
  <c r="EF8" i="10"/>
  <c r="CG6" i="10"/>
  <c r="CO6" i="10"/>
  <c r="CW6" i="10"/>
  <c r="DE6" i="10"/>
  <c r="DM6" i="10"/>
  <c r="DU6" i="10"/>
  <c r="EC6" i="10"/>
  <c r="EK6" i="10"/>
  <c r="ES6" i="10"/>
  <c r="FB6" i="10"/>
  <c r="CH6" i="10"/>
  <c r="CP6" i="10"/>
  <c r="CX6" i="10"/>
  <c r="DF6" i="10"/>
  <c r="DN6" i="10"/>
  <c r="DV6" i="10"/>
  <c r="ED6" i="10"/>
  <c r="EL6" i="10"/>
  <c r="ET6" i="10"/>
  <c r="FC6" i="10"/>
  <c r="CJ8" i="10"/>
  <c r="EV8" i="10"/>
  <c r="CI6" i="10"/>
  <c r="CQ6" i="10"/>
  <c r="CY6" i="10"/>
  <c r="DG6" i="10"/>
  <c r="DO6" i="10"/>
  <c r="DW6" i="10"/>
  <c r="EE6" i="10"/>
  <c r="EM6" i="10"/>
  <c r="EU6" i="10"/>
  <c r="CJ6" i="10"/>
  <c r="CR6" i="10"/>
  <c r="CZ6" i="10"/>
  <c r="DH6" i="10"/>
  <c r="DP6" i="10"/>
  <c r="DX6" i="10"/>
  <c r="EF6" i="10"/>
  <c r="EN6" i="10"/>
  <c r="EV6" i="10"/>
  <c r="CZ8" i="10"/>
  <c r="CK6" i="10"/>
  <c r="CS6" i="10"/>
  <c r="DA6" i="10"/>
  <c r="DI6" i="10"/>
  <c r="DQ6" i="10"/>
  <c r="DY6" i="10"/>
  <c r="EG6" i="10"/>
  <c r="EO6" i="10"/>
  <c r="CD6" i="10"/>
  <c r="CL6" i="10"/>
  <c r="CT6" i="10"/>
  <c r="DB6" i="10"/>
  <c r="DJ6" i="10"/>
  <c r="DR6" i="10"/>
  <c r="DZ6" i="10"/>
  <c r="EH6" i="10"/>
  <c r="DP8" i="10"/>
  <c r="CF7" i="10"/>
  <c r="CN7" i="10"/>
  <c r="CV7" i="10"/>
  <c r="DD7" i="10"/>
  <c r="DL7" i="10"/>
  <c r="DT7" i="10"/>
  <c r="EB7" i="10"/>
  <c r="EJ7" i="10"/>
  <c r="ER7" i="10"/>
  <c r="CG7" i="10"/>
  <c r="CO7" i="10"/>
  <c r="CW7" i="10"/>
  <c r="DE7" i="10"/>
  <c r="DM7" i="10"/>
  <c r="DU7" i="10"/>
  <c r="EC7" i="10"/>
  <c r="EK7" i="10"/>
  <c r="ES7" i="10"/>
  <c r="CH7" i="10"/>
  <c r="CP7" i="10"/>
  <c r="CX7" i="10"/>
  <c r="DF7" i="10"/>
  <c r="DN7" i="10"/>
  <c r="DV7" i="10"/>
  <c r="ED7" i="10"/>
  <c r="EL7" i="10"/>
  <c r="ET7" i="10"/>
  <c r="CJ7" i="10"/>
  <c r="CR7" i="10"/>
  <c r="CZ7" i="10"/>
  <c r="DH7" i="10"/>
  <c r="DP7" i="10"/>
  <c r="DX7" i="10"/>
  <c r="EF7" i="10"/>
  <c r="EN7" i="10"/>
  <c r="CK7" i="10"/>
  <c r="CS7" i="10"/>
  <c r="DA7" i="10"/>
  <c r="DI7" i="10"/>
  <c r="DQ7" i="10"/>
  <c r="DY7" i="10"/>
  <c r="EG7" i="10"/>
  <c r="EO7" i="10"/>
  <c r="CE10" i="10"/>
  <c r="CM10" i="10"/>
  <c r="CU10" i="10"/>
  <c r="DC10" i="10"/>
  <c r="DK10" i="10"/>
  <c r="DS10" i="10"/>
  <c r="EA10" i="10"/>
  <c r="EI10" i="10"/>
  <c r="EQ10" i="10"/>
  <c r="CJ11" i="10"/>
  <c r="CR11" i="10"/>
  <c r="CZ11" i="10"/>
  <c r="DH11" i="10"/>
  <c r="DP11" i="10"/>
  <c r="DX11" i="10"/>
  <c r="EF11" i="10"/>
  <c r="EN11" i="10"/>
  <c r="EV11" i="10"/>
  <c r="CF10" i="10"/>
  <c r="CN10" i="10"/>
  <c r="CV10" i="10"/>
  <c r="DD10" i="10"/>
  <c r="DL10" i="10"/>
  <c r="DT10" i="10"/>
  <c r="EB10" i="10"/>
  <c r="EJ10" i="10"/>
  <c r="ER10" i="10"/>
  <c r="CK11" i="10"/>
  <c r="CS11" i="10"/>
  <c r="DA11" i="10"/>
  <c r="DI11" i="10"/>
  <c r="DQ11" i="10"/>
  <c r="DY11" i="10"/>
  <c r="EG11" i="10"/>
  <c r="EO11" i="10"/>
  <c r="EW11" i="10"/>
  <c r="CH10" i="10"/>
  <c r="CP10" i="10"/>
  <c r="CX10" i="10"/>
  <c r="DF10" i="10"/>
  <c r="DN10" i="10"/>
  <c r="DV10" i="10"/>
  <c r="ED10" i="10"/>
  <c r="EL10" i="10"/>
  <c r="ET10" i="10"/>
  <c r="CF11" i="10"/>
  <c r="CN11" i="10"/>
  <c r="CV11" i="10"/>
  <c r="DD11" i="10"/>
  <c r="DL11" i="10"/>
  <c r="DT11" i="10"/>
  <c r="EB11" i="10"/>
  <c r="EJ11" i="10"/>
  <c r="ER11" i="10"/>
  <c r="CJ10" i="10"/>
  <c r="CR10" i="10"/>
  <c r="CZ10" i="10"/>
  <c r="DH10" i="10"/>
  <c r="DP10" i="10"/>
  <c r="DX10" i="10"/>
  <c r="EF10" i="10"/>
  <c r="EN10" i="10"/>
  <c r="CK10" i="10"/>
  <c r="CS10" i="10"/>
  <c r="DA10" i="10"/>
  <c r="DI10" i="10"/>
  <c r="DQ10" i="10"/>
  <c r="DY10" i="10"/>
  <c r="EG10" i="10"/>
  <c r="EO10" i="10"/>
  <c r="CH11" i="10"/>
  <c r="CP11" i="10"/>
  <c r="CX11" i="10"/>
  <c r="DF11" i="10"/>
  <c r="DN11" i="10"/>
  <c r="DV11" i="10"/>
  <c r="ED11" i="10"/>
  <c r="EL11" i="10"/>
  <c r="W13" i="2" l="1"/>
  <c r="R13" i="2"/>
  <c r="EX7" i="10"/>
  <c r="EX8" i="10"/>
  <c r="EX11" i="10"/>
  <c r="EX9" i="10"/>
  <c r="CG5" i="10"/>
  <c r="CF3" i="10"/>
  <c r="EX10" i="10"/>
  <c r="K5" i="10"/>
  <c r="J3" i="10"/>
  <c r="EX6" i="10"/>
  <c r="FD6" i="10"/>
  <c r="FE5" i="10"/>
  <c r="FD3" i="10"/>
  <c r="CH5" i="10" l="1"/>
  <c r="CG3" i="10"/>
  <c r="FE6" i="10"/>
  <c r="FE3" i="10"/>
  <c r="FF5" i="10"/>
  <c r="L5" i="10"/>
  <c r="K3" i="10"/>
  <c r="CI5" i="10" l="1"/>
  <c r="CH3" i="10"/>
  <c r="FF6" i="10"/>
  <c r="FF3" i="10"/>
  <c r="FG5" i="10"/>
  <c r="M5" i="10"/>
  <c r="L3" i="10"/>
  <c r="CI3" i="10" l="1"/>
  <c r="CJ5" i="10"/>
  <c r="N5" i="10"/>
  <c r="M3" i="10"/>
  <c r="FH5" i="10"/>
  <c r="FG3" i="10"/>
  <c r="FG6" i="10"/>
  <c r="CJ3" i="10" l="1"/>
  <c r="CK5" i="10"/>
  <c r="O5" i="10"/>
  <c r="N3" i="10"/>
  <c r="FH6" i="10"/>
  <c r="FH3" i="10"/>
  <c r="FI5" i="10"/>
  <c r="CL5" i="10" l="1"/>
  <c r="CK3" i="10"/>
  <c r="FI3" i="10"/>
  <c r="FJ5" i="10"/>
  <c r="FI6" i="10"/>
  <c r="P5" i="10"/>
  <c r="O3" i="10"/>
  <c r="CL3" i="10" l="1"/>
  <c r="CM5" i="10"/>
  <c r="FJ3" i="10"/>
  <c r="FK5" i="10"/>
  <c r="FJ6" i="10"/>
  <c r="Q5" i="10"/>
  <c r="P3" i="10"/>
  <c r="CN5" i="10" l="1"/>
  <c r="CM3" i="10"/>
  <c r="FK3" i="10"/>
  <c r="FL5" i="10"/>
  <c r="FK6" i="10"/>
  <c r="R5" i="10"/>
  <c r="Q3" i="10"/>
  <c r="EZ7" i="10"/>
  <c r="CN3" i="10" l="1"/>
  <c r="CO5" i="10"/>
  <c r="FG7" i="10"/>
  <c r="FF7" i="10"/>
  <c r="FE7" i="10"/>
  <c r="FK7" i="10"/>
  <c r="FC7" i="10"/>
  <c r="FJ7" i="10"/>
  <c r="FB7" i="10"/>
  <c r="FI7" i="10"/>
  <c r="FL7" i="10"/>
  <c r="FH7" i="10"/>
  <c r="FD7" i="10"/>
  <c r="S5" i="10"/>
  <c r="R3" i="10"/>
  <c r="FL6" i="10"/>
  <c r="FL3" i="10"/>
  <c r="FM5" i="10"/>
  <c r="FM7" i="10" s="1"/>
  <c r="CP5" i="10" l="1"/>
  <c r="CO3" i="10"/>
  <c r="FM6" i="10"/>
  <c r="FM3" i="10"/>
  <c r="FN5" i="10"/>
  <c r="T5" i="10"/>
  <c r="S3" i="10"/>
  <c r="CQ5" i="10" l="1"/>
  <c r="CP3" i="10"/>
  <c r="U5" i="10"/>
  <c r="T3" i="10"/>
  <c r="FN6" i="10"/>
  <c r="FO5" i="10"/>
  <c r="FN3" i="10"/>
  <c r="FN7" i="10"/>
  <c r="CQ3" i="10" l="1"/>
  <c r="CR5" i="10"/>
  <c r="FP5" i="10"/>
  <c r="FO3" i="10"/>
  <c r="FO6" i="10"/>
  <c r="FO7" i="10"/>
  <c r="V5" i="10"/>
  <c r="U3" i="10"/>
  <c r="CR3" i="10" l="1"/>
  <c r="CS5" i="10"/>
  <c r="W5" i="10"/>
  <c r="V3" i="10"/>
  <c r="FP6" i="10"/>
  <c r="FP3" i="10"/>
  <c r="FQ5" i="10"/>
  <c r="FP7" i="10"/>
  <c r="CS3" i="10" l="1"/>
  <c r="CT5" i="10"/>
  <c r="FQ3" i="10"/>
  <c r="FR5" i="10"/>
  <c r="FQ6" i="10"/>
  <c r="FQ7" i="10"/>
  <c r="X5" i="10"/>
  <c r="W3" i="10"/>
  <c r="CU5" i="10" l="1"/>
  <c r="CT3" i="10"/>
  <c r="FR3" i="10"/>
  <c r="FS5" i="10"/>
  <c r="FR6" i="10"/>
  <c r="FR7" i="10"/>
  <c r="X3" i="10"/>
  <c r="Y5" i="10"/>
  <c r="CV5" i="10" l="1"/>
  <c r="CU3" i="10"/>
  <c r="FS3" i="10"/>
  <c r="FT5" i="10"/>
  <c r="FS6" i="10"/>
  <c r="FS7" i="10"/>
  <c r="Z5" i="10"/>
  <c r="Y3" i="10"/>
  <c r="CW5" i="10" l="1"/>
  <c r="CV3" i="10"/>
  <c r="FT6" i="10"/>
  <c r="FU5" i="10"/>
  <c r="FT3" i="10"/>
  <c r="FT7" i="10"/>
  <c r="AA5" i="10"/>
  <c r="Z3" i="10"/>
  <c r="CW3" i="10" l="1"/>
  <c r="CX5" i="10"/>
  <c r="FU6" i="10"/>
  <c r="FU3" i="10"/>
  <c r="FV5" i="10"/>
  <c r="FU7" i="10"/>
  <c r="AB5" i="10"/>
  <c r="AA3" i="10"/>
  <c r="CY5" i="10" l="1"/>
  <c r="CX3" i="10"/>
  <c r="FV6" i="10"/>
  <c r="FV3" i="10"/>
  <c r="FW5" i="10"/>
  <c r="FV7" i="10"/>
  <c r="AC5" i="10"/>
  <c r="AB3" i="10"/>
  <c r="CY3" i="10" l="1"/>
  <c r="CZ5" i="10"/>
  <c r="FX5" i="10"/>
  <c r="FW3" i="10"/>
  <c r="FW6" i="10"/>
  <c r="FW7" i="10"/>
  <c r="AD5" i="10"/>
  <c r="AC3" i="10"/>
  <c r="DA5" i="10" l="1"/>
  <c r="CZ3" i="10"/>
  <c r="FX6" i="10"/>
  <c r="FX3" i="10"/>
  <c r="FY5" i="10"/>
  <c r="FX7" i="10"/>
  <c r="AE5" i="10"/>
  <c r="AD3" i="10"/>
  <c r="DA3" i="10" l="1"/>
  <c r="DB5" i="10"/>
  <c r="FY3" i="10"/>
  <c r="FZ5" i="10"/>
  <c r="FY6" i="10"/>
  <c r="FY7" i="10"/>
  <c r="AF5" i="10"/>
  <c r="AE3" i="10"/>
  <c r="DB3" i="10" l="1"/>
  <c r="DC5" i="10"/>
  <c r="FZ3" i="10"/>
  <c r="GA5" i="10"/>
  <c r="FZ6" i="10"/>
  <c r="FZ7" i="10"/>
  <c r="AG5" i="10"/>
  <c r="AF3" i="10"/>
  <c r="DC3" i="10" l="1"/>
  <c r="DD5" i="10"/>
  <c r="AH5" i="10"/>
  <c r="AG3" i="10"/>
  <c r="GA3" i="10"/>
  <c r="GB5" i="10"/>
  <c r="GA6" i="10"/>
  <c r="GA7" i="10"/>
  <c r="DD3" i="10" l="1"/>
  <c r="DE5" i="10"/>
  <c r="AI5" i="10"/>
  <c r="AH3" i="10"/>
  <c r="GB6" i="10"/>
  <c r="GC5" i="10"/>
  <c r="GB3" i="10"/>
  <c r="GB7" i="10"/>
  <c r="DE3" i="10" l="1"/>
  <c r="DF5" i="10"/>
  <c r="GC6" i="10"/>
  <c r="GC3" i="10"/>
  <c r="GD5" i="10"/>
  <c r="GC7" i="10"/>
  <c r="EZ8" i="10"/>
  <c r="AJ5" i="10"/>
  <c r="AI3" i="10"/>
  <c r="DG5" i="10" l="1"/>
  <c r="DF3" i="10"/>
  <c r="GB8" i="10"/>
  <c r="FT8" i="10"/>
  <c r="FL8" i="10"/>
  <c r="FD8" i="10"/>
  <c r="GA8" i="10"/>
  <c r="FS8" i="10"/>
  <c r="FK8" i="10"/>
  <c r="FC8" i="10"/>
  <c r="FZ8" i="10"/>
  <c r="FR8" i="10"/>
  <c r="FJ8" i="10"/>
  <c r="FB8" i="10"/>
  <c r="FY8" i="10"/>
  <c r="FQ8" i="10"/>
  <c r="FI8" i="10"/>
  <c r="FX8" i="10"/>
  <c r="FP8" i="10"/>
  <c r="FH8" i="10"/>
  <c r="FW8" i="10"/>
  <c r="FO8" i="10"/>
  <c r="FG8" i="10"/>
  <c r="GD8" i="10"/>
  <c r="FV8" i="10"/>
  <c r="FN8" i="10"/>
  <c r="FF8" i="10"/>
  <c r="FU8" i="10"/>
  <c r="FM8" i="10"/>
  <c r="FE8" i="10"/>
  <c r="GC8" i="10"/>
  <c r="GD6" i="10"/>
  <c r="GE5" i="10"/>
  <c r="GD3" i="10"/>
  <c r="GD7" i="10"/>
  <c r="AK5" i="10"/>
  <c r="AJ3" i="10"/>
  <c r="DG3" i="10" l="1"/>
  <c r="DH5" i="10"/>
  <c r="AL5" i="10"/>
  <c r="AK3" i="10"/>
  <c r="GF5" i="10"/>
  <c r="GE3" i="10"/>
  <c r="GE6" i="10"/>
  <c r="GE7" i="10"/>
  <c r="GE8" i="10"/>
  <c r="DH3" i="10" l="1"/>
  <c r="DI5" i="10"/>
  <c r="GF6" i="10"/>
  <c r="GF3" i="10"/>
  <c r="GG5" i="10"/>
  <c r="GF7" i="10"/>
  <c r="GF8" i="10"/>
  <c r="AM5" i="10"/>
  <c r="AL3" i="10"/>
  <c r="DI3" i="10" l="1"/>
  <c r="DJ5" i="10"/>
  <c r="AN5" i="10"/>
  <c r="AM3" i="10"/>
  <c r="EZ10" i="10"/>
  <c r="GG3" i="10"/>
  <c r="GH5" i="10"/>
  <c r="GG6" i="10"/>
  <c r="GG7" i="10"/>
  <c r="GG8" i="10"/>
  <c r="EZ11" i="10"/>
  <c r="DK5" i="10" l="1"/>
  <c r="DJ3" i="10"/>
  <c r="AO5" i="10"/>
  <c r="AN3" i="10"/>
  <c r="GA11" i="10"/>
  <c r="FS11" i="10"/>
  <c r="FK11" i="10"/>
  <c r="FC11" i="10"/>
  <c r="GH11" i="10"/>
  <c r="FZ11" i="10"/>
  <c r="FR11" i="10"/>
  <c r="FJ11" i="10"/>
  <c r="FB11" i="10"/>
  <c r="GG11" i="10"/>
  <c r="FY11" i="10"/>
  <c r="FQ11" i="10"/>
  <c r="FI11" i="10"/>
  <c r="GF11" i="10"/>
  <c r="FX11" i="10"/>
  <c r="FP11" i="10"/>
  <c r="FH11" i="10"/>
  <c r="GE11" i="10"/>
  <c r="FW11" i="10"/>
  <c r="FO11" i="10"/>
  <c r="FG11" i="10"/>
  <c r="GD11" i="10"/>
  <c r="FV11" i="10"/>
  <c r="FN11" i="10"/>
  <c r="FF11" i="10"/>
  <c r="GC11" i="10"/>
  <c r="FU11" i="10"/>
  <c r="FM11" i="10"/>
  <c r="FE11" i="10"/>
  <c r="GB11" i="10"/>
  <c r="FT11" i="10"/>
  <c r="FL11" i="10"/>
  <c r="FD11" i="10"/>
  <c r="GH3" i="10"/>
  <c r="GI5" i="10"/>
  <c r="GH6" i="10"/>
  <c r="GH7" i="10"/>
  <c r="GH8" i="10"/>
  <c r="GD10" i="10"/>
  <c r="FV10" i="10"/>
  <c r="FN10" i="10"/>
  <c r="FF10" i="10"/>
  <c r="GC10" i="10"/>
  <c r="FU10" i="10"/>
  <c r="FM10" i="10"/>
  <c r="FE10" i="10"/>
  <c r="GB10" i="10"/>
  <c r="FT10" i="10"/>
  <c r="FL10" i="10"/>
  <c r="FD10" i="10"/>
  <c r="GI10" i="10"/>
  <c r="GA10" i="10"/>
  <c r="FS10" i="10"/>
  <c r="FK10" i="10"/>
  <c r="FC10" i="10"/>
  <c r="GH10" i="10"/>
  <c r="FZ10" i="10"/>
  <c r="FR10" i="10"/>
  <c r="FJ10" i="10"/>
  <c r="FB10" i="10"/>
  <c r="GG10" i="10"/>
  <c r="FY10" i="10"/>
  <c r="FQ10" i="10"/>
  <c r="FI10" i="10"/>
  <c r="GF10" i="10"/>
  <c r="FX10" i="10"/>
  <c r="FP10" i="10"/>
  <c r="FH10" i="10"/>
  <c r="GE10" i="10"/>
  <c r="FW10" i="10"/>
  <c r="FO10" i="10"/>
  <c r="FG10" i="10"/>
  <c r="DL5" i="10" l="1"/>
  <c r="DK3" i="10"/>
  <c r="GI3" i="10"/>
  <c r="GJ5" i="10"/>
  <c r="GI6" i="10"/>
  <c r="GI7" i="10"/>
  <c r="GI8" i="10"/>
  <c r="AP5" i="10"/>
  <c r="AO3" i="10"/>
  <c r="GI11" i="10"/>
  <c r="DL3" i="10" l="1"/>
  <c r="DM5" i="10"/>
  <c r="AQ5" i="10"/>
  <c r="AP3" i="10"/>
  <c r="GJ6" i="10"/>
  <c r="GK5" i="10"/>
  <c r="GJ3" i="10"/>
  <c r="GJ7" i="10"/>
  <c r="GJ8" i="10"/>
  <c r="GJ11" i="10"/>
  <c r="GJ10" i="10"/>
  <c r="DM3" i="10" l="1"/>
  <c r="DN5" i="10"/>
  <c r="GK6" i="10"/>
  <c r="GK3" i="10"/>
  <c r="GL5" i="10"/>
  <c r="GK7" i="10"/>
  <c r="GK8" i="10"/>
  <c r="GK11" i="10"/>
  <c r="GK10" i="10"/>
  <c r="AR5" i="10"/>
  <c r="AQ3" i="10"/>
  <c r="DO5" i="10" l="1"/>
  <c r="DN3" i="10"/>
  <c r="GL6" i="10"/>
  <c r="GM5" i="10"/>
  <c r="GL3" i="10"/>
  <c r="GL7" i="10"/>
  <c r="GL8" i="10"/>
  <c r="GL11" i="10"/>
  <c r="GL10" i="10"/>
  <c r="AS5" i="10"/>
  <c r="AR3" i="10"/>
  <c r="DO3" i="10" l="1"/>
  <c r="DP5" i="10"/>
  <c r="AT5" i="10"/>
  <c r="AS3" i="10"/>
  <c r="GN5" i="10"/>
  <c r="GM3" i="10"/>
  <c r="GM6" i="10"/>
  <c r="GM7" i="10"/>
  <c r="GM8" i="10"/>
  <c r="GM10" i="10"/>
  <c r="GM11" i="10"/>
  <c r="DP3" i="10" l="1"/>
  <c r="DQ5" i="10"/>
  <c r="AU5" i="10"/>
  <c r="AT3" i="10"/>
  <c r="GN6" i="10"/>
  <c r="GN3" i="10"/>
  <c r="GO5" i="10"/>
  <c r="GN7" i="10"/>
  <c r="GN8" i="10"/>
  <c r="GN10" i="10"/>
  <c r="GN11" i="10"/>
  <c r="DQ3" i="10" l="1"/>
  <c r="DR5" i="10"/>
  <c r="AV5" i="10"/>
  <c r="AU3" i="10"/>
  <c r="GO3" i="10"/>
  <c r="GP5" i="10"/>
  <c r="GO6" i="10"/>
  <c r="GO7" i="10"/>
  <c r="GO8" i="10"/>
  <c r="GO11" i="10"/>
  <c r="GO10" i="10"/>
  <c r="DR3" i="10" l="1"/>
  <c r="DS5" i="10"/>
  <c r="AW5" i="10"/>
  <c r="AV3" i="10"/>
  <c r="GP3" i="10"/>
  <c r="GQ5" i="10"/>
  <c r="GP6" i="10"/>
  <c r="GP7" i="10"/>
  <c r="GP8" i="10"/>
  <c r="GP11" i="10"/>
  <c r="GP10" i="10"/>
  <c r="DT5" i="10" l="1"/>
  <c r="DS3" i="10"/>
  <c r="AX5" i="10"/>
  <c r="AW3" i="10"/>
  <c r="GQ3" i="10"/>
  <c r="GR5" i="10"/>
  <c r="GQ6" i="10"/>
  <c r="GQ7" i="10"/>
  <c r="GQ8" i="10"/>
  <c r="GQ11" i="10"/>
  <c r="GQ10" i="10"/>
  <c r="DU5" i="10" l="1"/>
  <c r="DT3" i="10"/>
  <c r="GR6" i="10"/>
  <c r="GR3" i="10"/>
  <c r="GS5" i="10"/>
  <c r="GR7" i="10"/>
  <c r="GR8" i="10"/>
  <c r="GR11" i="10"/>
  <c r="GR10" i="10"/>
  <c r="AY5" i="10"/>
  <c r="AX3" i="10"/>
  <c r="DV5" i="10" l="1"/>
  <c r="DU3" i="10"/>
  <c r="GS6" i="10"/>
  <c r="GS3" i="10"/>
  <c r="GT5" i="10"/>
  <c r="GS7" i="10"/>
  <c r="GS8" i="10"/>
  <c r="GS11" i="10"/>
  <c r="GS10" i="10"/>
  <c r="AZ5" i="10"/>
  <c r="AY3" i="10"/>
  <c r="DW5" i="10" l="1"/>
  <c r="DV3" i="10"/>
  <c r="BA5" i="10"/>
  <c r="AZ3" i="10"/>
  <c r="GT6" i="10"/>
  <c r="GU5" i="10"/>
  <c r="GT3" i="10"/>
  <c r="GT7" i="10"/>
  <c r="GT8" i="10"/>
  <c r="GT11" i="10"/>
  <c r="GT10" i="10"/>
  <c r="DW3" i="10" l="1"/>
  <c r="DX5" i="10"/>
  <c r="GV5" i="10"/>
  <c r="GU3" i="10"/>
  <c r="GU6" i="10"/>
  <c r="GU7" i="10"/>
  <c r="GU8" i="10"/>
  <c r="GU11" i="10"/>
  <c r="GU10" i="10"/>
  <c r="BB5" i="10"/>
  <c r="BA3" i="10"/>
  <c r="DX3" i="10" l="1"/>
  <c r="DY5" i="10"/>
  <c r="GV6" i="10"/>
  <c r="GV3" i="10"/>
  <c r="GW5" i="10"/>
  <c r="GV7" i="10"/>
  <c r="GV8" i="10"/>
  <c r="GV11" i="10"/>
  <c r="GV10" i="10"/>
  <c r="BC5" i="10"/>
  <c r="BB3" i="10"/>
  <c r="DZ5" i="10" l="1"/>
  <c r="DY3" i="10"/>
  <c r="GW3" i="10"/>
  <c r="GX5" i="10"/>
  <c r="GW6" i="10"/>
  <c r="GW7" i="10"/>
  <c r="GW8" i="10"/>
  <c r="GW10" i="10"/>
  <c r="GW11" i="10"/>
  <c r="BD5" i="10"/>
  <c r="BC3" i="10"/>
  <c r="EA5" i="10" l="1"/>
  <c r="DZ3" i="10"/>
  <c r="GX3" i="10"/>
  <c r="GY5" i="10"/>
  <c r="GX6" i="10"/>
  <c r="GX7" i="10"/>
  <c r="GX8" i="10"/>
  <c r="GX11" i="10"/>
  <c r="GX10" i="10"/>
  <c r="BE5" i="10"/>
  <c r="BD3" i="10"/>
  <c r="EA3" i="10" l="1"/>
  <c r="EB5" i="10"/>
  <c r="GY3" i="10"/>
  <c r="GZ5" i="10"/>
  <c r="GY6" i="10"/>
  <c r="GY7" i="10"/>
  <c r="GY8" i="10"/>
  <c r="GY11" i="10"/>
  <c r="GY10" i="10"/>
  <c r="BF5" i="10"/>
  <c r="BE3" i="10"/>
  <c r="EC5" i="10" l="1"/>
  <c r="EB3" i="10"/>
  <c r="BG5" i="10"/>
  <c r="BF3" i="10"/>
  <c r="GZ6" i="10"/>
  <c r="HA5" i="10"/>
  <c r="GZ3" i="10"/>
  <c r="GZ7" i="10"/>
  <c r="GZ8" i="10"/>
  <c r="GZ10" i="10"/>
  <c r="GZ11" i="10"/>
  <c r="EC3" i="10" l="1"/>
  <c r="ED5" i="10"/>
  <c r="HA6" i="10"/>
  <c r="HA3" i="10"/>
  <c r="HB5" i="10"/>
  <c r="HA7" i="10"/>
  <c r="HA8" i="10"/>
  <c r="HA11" i="10"/>
  <c r="HA10" i="10"/>
  <c r="BH5" i="10"/>
  <c r="BG3" i="10"/>
  <c r="EE5" i="10" l="1"/>
  <c r="ED3" i="10"/>
  <c r="BI5" i="10"/>
  <c r="BH3" i="10"/>
  <c r="HB6" i="10"/>
  <c r="HB3" i="10"/>
  <c r="HC5" i="10"/>
  <c r="HB7" i="10"/>
  <c r="HB8" i="10"/>
  <c r="HB11" i="10"/>
  <c r="HB10" i="10"/>
  <c r="EE3" i="10" l="1"/>
  <c r="EF5" i="10"/>
  <c r="HD5" i="10"/>
  <c r="HC3" i="10"/>
  <c r="HC6" i="10"/>
  <c r="HC7" i="10"/>
  <c r="HC8" i="10"/>
  <c r="HC11" i="10"/>
  <c r="HC10" i="10"/>
  <c r="BJ5" i="10"/>
  <c r="BI3" i="10"/>
  <c r="EF3" i="10" l="1"/>
  <c r="EG5" i="10"/>
  <c r="HD6" i="10"/>
  <c r="HD3" i="10"/>
  <c r="HE5" i="10"/>
  <c r="HD7" i="10"/>
  <c r="HD8" i="10"/>
  <c r="HD10" i="10"/>
  <c r="HD11" i="10"/>
  <c r="BK5" i="10"/>
  <c r="BJ3" i="10"/>
  <c r="EG3" i="10" l="1"/>
  <c r="EH5" i="10"/>
  <c r="BL5" i="10"/>
  <c r="BK3" i="10"/>
  <c r="HE3" i="10"/>
  <c r="HF5" i="10"/>
  <c r="HE6" i="10"/>
  <c r="HE7" i="10"/>
  <c r="HE8" i="10"/>
  <c r="HE11" i="10"/>
  <c r="HE10" i="10"/>
  <c r="EH3" i="10" l="1"/>
  <c r="EI5" i="10"/>
  <c r="HF3" i="10"/>
  <c r="HG5" i="10"/>
  <c r="HF6" i="10"/>
  <c r="HF7" i="10"/>
  <c r="HF8" i="10"/>
  <c r="HF11" i="10"/>
  <c r="HF10" i="10"/>
  <c r="BM5" i="10"/>
  <c r="BL3" i="10"/>
  <c r="EI3" i="10" l="1"/>
  <c r="EJ5" i="10"/>
  <c r="HG3" i="10"/>
  <c r="HH5" i="10"/>
  <c r="HG6" i="10"/>
  <c r="HG7" i="10"/>
  <c r="HG8" i="10"/>
  <c r="HG11" i="10"/>
  <c r="HG10" i="10"/>
  <c r="BN5" i="10"/>
  <c r="BM3" i="10"/>
  <c r="EJ3" i="10" l="1"/>
  <c r="EK5" i="10"/>
  <c r="HH6" i="10"/>
  <c r="HI5" i="10"/>
  <c r="HH3" i="10"/>
  <c r="HH7" i="10"/>
  <c r="HH8" i="10"/>
  <c r="HH10" i="10"/>
  <c r="HH11" i="10"/>
  <c r="BO5" i="10"/>
  <c r="BN3" i="10"/>
  <c r="EL5" i="10" l="1"/>
  <c r="EK3" i="10"/>
  <c r="BP5" i="10"/>
  <c r="BO3" i="10"/>
  <c r="HI6" i="10"/>
  <c r="HI3" i="10"/>
  <c r="HJ5" i="10"/>
  <c r="HI7" i="10"/>
  <c r="HI8" i="10"/>
  <c r="HI11" i="10"/>
  <c r="HI10" i="10"/>
  <c r="EM5" i="10" l="1"/>
  <c r="EL3" i="10"/>
  <c r="BQ5" i="10"/>
  <c r="BP3" i="10"/>
  <c r="HJ6" i="10"/>
  <c r="HK5" i="10"/>
  <c r="HJ3" i="10"/>
  <c r="HJ7" i="10"/>
  <c r="HJ8" i="10"/>
  <c r="HJ11" i="10"/>
  <c r="HJ10" i="10"/>
  <c r="EM3" i="10" l="1"/>
  <c r="EN5" i="10"/>
  <c r="BR5" i="10"/>
  <c r="BQ3" i="10"/>
  <c r="HL5" i="10"/>
  <c r="HK3" i="10"/>
  <c r="HK6" i="10"/>
  <c r="HK7" i="10"/>
  <c r="HK8" i="10"/>
  <c r="HK10" i="10"/>
  <c r="HK11" i="10"/>
  <c r="EN3" i="10" l="1"/>
  <c r="EO5" i="10"/>
  <c r="HL6" i="10"/>
  <c r="HL3" i="10"/>
  <c r="HM5" i="10"/>
  <c r="HL7" i="10"/>
  <c r="HL8" i="10"/>
  <c r="HL11" i="10"/>
  <c r="HL10" i="10"/>
  <c r="BS5" i="10"/>
  <c r="BR3" i="10"/>
  <c r="EO3" i="10" l="1"/>
  <c r="EP5" i="10"/>
  <c r="BT5" i="10"/>
  <c r="BS3" i="10"/>
  <c r="HM3" i="10"/>
  <c r="HN5" i="10"/>
  <c r="HM6" i="10"/>
  <c r="HM7" i="10"/>
  <c r="HM8" i="10"/>
  <c r="HM11" i="10"/>
  <c r="HM10" i="10"/>
  <c r="EP3" i="10" l="1"/>
  <c r="EQ5" i="10"/>
  <c r="HN3" i="10"/>
  <c r="HO5" i="10"/>
  <c r="HN6" i="10"/>
  <c r="HN7" i="10"/>
  <c r="HN8" i="10"/>
  <c r="HN11" i="10"/>
  <c r="HN10" i="10"/>
  <c r="BU5" i="10"/>
  <c r="BT3" i="10"/>
  <c r="EQ3" i="10" l="1"/>
  <c r="ER5" i="10"/>
  <c r="HO3" i="10"/>
  <c r="HP5" i="10"/>
  <c r="HO6" i="10"/>
  <c r="HO7" i="10"/>
  <c r="HO8" i="10"/>
  <c r="HO11" i="10"/>
  <c r="HO10" i="10"/>
  <c r="BV5" i="10"/>
  <c r="BU3" i="10"/>
  <c r="ES5" i="10" l="1"/>
  <c r="ER3" i="10"/>
  <c r="HP6" i="10"/>
  <c r="HQ5" i="10"/>
  <c r="HP3" i="10"/>
  <c r="HP7" i="10"/>
  <c r="HP8" i="10"/>
  <c r="HP10" i="10"/>
  <c r="HP11" i="10"/>
  <c r="BW5" i="10"/>
  <c r="BV3" i="10"/>
  <c r="ES3" i="10" l="1"/>
  <c r="ET5" i="10"/>
  <c r="HQ6" i="10"/>
  <c r="HQ3" i="10"/>
  <c r="HR5" i="10"/>
  <c r="HQ7" i="10"/>
  <c r="HQ8" i="10"/>
  <c r="HQ11" i="10"/>
  <c r="HQ10" i="10"/>
  <c r="BX5" i="10"/>
  <c r="BW3" i="10"/>
  <c r="EU5" i="10" l="1"/>
  <c r="ET3" i="10"/>
  <c r="HR6" i="10"/>
  <c r="HR3" i="10"/>
  <c r="HS5" i="10"/>
  <c r="HR7" i="10"/>
  <c r="HR8" i="10"/>
  <c r="HR10" i="10"/>
  <c r="HR11" i="10"/>
  <c r="BY5" i="10"/>
  <c r="BX3" i="10"/>
  <c r="EV5" i="10" l="1"/>
  <c r="EU3" i="10"/>
  <c r="HT5" i="10"/>
  <c r="HS3" i="10"/>
  <c r="HS6" i="10"/>
  <c r="HS7" i="10"/>
  <c r="HS8" i="10"/>
  <c r="HS10" i="10"/>
  <c r="HS11" i="10"/>
  <c r="BY3" i="10"/>
  <c r="EZ9" i="10"/>
  <c r="EV3" i="10" l="1"/>
  <c r="EW5" i="10"/>
  <c r="EW3" i="10" s="1"/>
  <c r="HT9" i="10"/>
  <c r="HL9" i="10"/>
  <c r="HD9" i="10"/>
  <c r="GV9" i="10"/>
  <c r="GN9" i="10"/>
  <c r="GF9" i="10"/>
  <c r="FX9" i="10"/>
  <c r="FP9" i="10"/>
  <c r="FH9" i="10"/>
  <c r="HR9" i="10"/>
  <c r="HJ9" i="10"/>
  <c r="HB9" i="10"/>
  <c r="GT9" i="10"/>
  <c r="GL9" i="10"/>
  <c r="GD9" i="10"/>
  <c r="HP9" i="10"/>
  <c r="HH9" i="10"/>
  <c r="GZ9" i="10"/>
  <c r="GR9" i="10"/>
  <c r="GJ9" i="10"/>
  <c r="GB9" i="10"/>
  <c r="FT9" i="10"/>
  <c r="FL9" i="10"/>
  <c r="FD9" i="10"/>
  <c r="HO9" i="10"/>
  <c r="HG9" i="10"/>
  <c r="GY9" i="10"/>
  <c r="GQ9" i="10"/>
  <c r="GI9" i="10"/>
  <c r="GA9" i="10"/>
  <c r="FS9" i="10"/>
  <c r="FK9" i="10"/>
  <c r="FC9" i="10"/>
  <c r="HQ9" i="10"/>
  <c r="HA9" i="10"/>
  <c r="GK9" i="10"/>
  <c r="FV9" i="10"/>
  <c r="FI9" i="10"/>
  <c r="HN9" i="10"/>
  <c r="GX9" i="10"/>
  <c r="GH9" i="10"/>
  <c r="FU9" i="10"/>
  <c r="FG9" i="10"/>
  <c r="HM9" i="10"/>
  <c r="GW9" i="10"/>
  <c r="GG9" i="10"/>
  <c r="FR9" i="10"/>
  <c r="FF9" i="10"/>
  <c r="HK9" i="10"/>
  <c r="GU9" i="10"/>
  <c r="GE9" i="10"/>
  <c r="FQ9" i="10"/>
  <c r="FE9" i="10"/>
  <c r="HI9" i="10"/>
  <c r="GS9" i="10"/>
  <c r="GC9" i="10"/>
  <c r="FO9" i="10"/>
  <c r="FB9" i="10"/>
  <c r="HF9" i="10"/>
  <c r="GP9" i="10"/>
  <c r="FZ9" i="10"/>
  <c r="FN9" i="10"/>
  <c r="HE9" i="10"/>
  <c r="GO9" i="10"/>
  <c r="FY9" i="10"/>
  <c r="FM9" i="10"/>
  <c r="HS9" i="10"/>
  <c r="HC9" i="10"/>
  <c r="GM9" i="10"/>
  <c r="FW9" i="10"/>
  <c r="FJ9" i="10"/>
  <c r="HT6" i="10"/>
  <c r="HT3" i="10"/>
  <c r="HU5" i="10"/>
  <c r="HT7" i="10"/>
  <c r="HT8" i="10"/>
  <c r="HT11" i="10"/>
  <c r="HT10" i="10"/>
  <c r="HU9" i="10" l="1"/>
  <c r="HU3" i="10"/>
  <c r="HU6" i="10"/>
  <c r="HV6" i="10" s="1"/>
  <c r="HW6" i="10" s="1"/>
  <c r="HU7" i="10"/>
  <c r="HV7" i="10" s="1"/>
  <c r="HW7" i="10" s="1"/>
  <c r="HU8" i="10"/>
  <c r="HV8" i="10" s="1"/>
  <c r="HW8" i="10" s="1"/>
  <c r="HU11" i="10"/>
  <c r="HV11" i="10" s="1"/>
  <c r="HW11" i="10" s="1"/>
  <c r="HU10" i="10"/>
  <c r="HV10" i="10" s="1"/>
  <c r="HW10" i="10" s="1"/>
  <c r="HV9" i="10"/>
  <c r="HW9" i="10" s="1"/>
  <c r="IF7" i="10" l="1"/>
  <c r="HX7" i="10"/>
  <c r="IR6" i="10"/>
  <c r="IT7" i="10"/>
  <c r="IS10" i="10"/>
  <c r="IS6" i="10"/>
  <c r="IA6" i="10"/>
  <c r="KC9" i="10"/>
  <c r="IT11" i="10"/>
  <c r="HZ9" i="10"/>
  <c r="HY6" i="10"/>
  <c r="IF9" i="10"/>
  <c r="ID9" i="10"/>
  <c r="IC7" i="10"/>
  <c r="IK6" i="10"/>
  <c r="IT6" i="10"/>
  <c r="IA7" i="10"/>
  <c r="IP7" i="10"/>
  <c r="IR11" i="10"/>
  <c r="IU10" i="10"/>
  <c r="IM6" i="10"/>
  <c r="IM10" i="10"/>
  <c r="IN11" i="10"/>
  <c r="IN10" i="10"/>
  <c r="IP9" i="10"/>
  <c r="HX9" i="10"/>
  <c r="IC10" i="10"/>
  <c r="IK9" i="10"/>
  <c r="IO7" i="10"/>
  <c r="IK10" i="10"/>
  <c r="IA8" i="10"/>
  <c r="HZ10" i="10"/>
  <c r="IC11" i="10"/>
  <c r="IA11" i="10"/>
  <c r="IH6" i="10"/>
  <c r="IJ8" i="10"/>
  <c r="II8" i="10"/>
  <c r="IT10" i="10"/>
  <c r="IO9" i="10"/>
  <c r="IE7" i="10"/>
  <c r="IH7" i="10"/>
  <c r="IF10" i="10"/>
  <c r="HX8" i="10"/>
  <c r="IM7" i="10"/>
  <c r="ID6" i="10"/>
  <c r="IJ11" i="10"/>
  <c r="IU8" i="10"/>
  <c r="ID10" i="10"/>
  <c r="IS9" i="10"/>
  <c r="IN8" i="10"/>
  <c r="IU11" i="10"/>
  <c r="IE6" i="10"/>
  <c r="IE11" i="10"/>
  <c r="IH10" i="10"/>
  <c r="IP10" i="10"/>
  <c r="IE9" i="10"/>
  <c r="IK11" i="10"/>
  <c r="IT8" i="10"/>
  <c r="HX6" i="10"/>
  <c r="IH11" i="10"/>
  <c r="IC9" i="10"/>
  <c r="II10" i="10"/>
  <c r="HY7" i="10"/>
  <c r="HY9" i="10"/>
  <c r="IU6" i="10"/>
  <c r="ID7" i="10"/>
  <c r="II11" i="10"/>
  <c r="IO11" i="10"/>
  <c r="IJ6" i="10"/>
  <c r="IS11" i="10"/>
  <c r="IM8" i="10"/>
  <c r="IJ9" i="10"/>
  <c r="IJ7" i="10"/>
  <c r="IF8" i="10"/>
  <c r="II6" i="10"/>
  <c r="ID8" i="10"/>
  <c r="IP6" i="10"/>
  <c r="HZ7" i="10"/>
  <c r="IF11" i="10"/>
  <c r="IH8" i="10"/>
  <c r="IS7" i="10"/>
  <c r="IR8" i="10"/>
  <c r="IP8" i="10"/>
  <c r="IE8" i="10"/>
  <c r="IC8" i="10"/>
  <c r="IK8" i="10"/>
  <c r="IA9" i="10"/>
  <c r="IO10" i="10"/>
  <c r="ID11" i="10"/>
  <c r="IT9" i="10"/>
  <c r="IR10" i="10"/>
  <c r="IR9" i="10"/>
  <c r="IA10" i="10"/>
  <c r="IM11" i="10"/>
  <c r="KF7" i="10"/>
  <c r="KQ6" i="10"/>
  <c r="JW9" i="10"/>
  <c r="JV9" i="10"/>
  <c r="KQ7" i="10"/>
  <c r="KR11" i="10"/>
  <c r="KA8" i="10"/>
  <c r="JV11" i="10"/>
  <c r="KC11" i="10"/>
  <c r="JL10" i="10"/>
  <c r="IU7" i="10"/>
  <c r="HZ11" i="10"/>
  <c r="IN9" i="10"/>
  <c r="IP11" i="10"/>
  <c r="HX11" i="10"/>
  <c r="JV6" i="10"/>
  <c r="KI6" i="10"/>
  <c r="IU9" i="10"/>
  <c r="IM9" i="10"/>
  <c r="KP8" i="10"/>
  <c r="KM9" i="10"/>
  <c r="KI9" i="10"/>
  <c r="IF6" i="10"/>
  <c r="IK7" i="10"/>
  <c r="IO8" i="10"/>
  <c r="IN7" i="10"/>
  <c r="IH9" i="10"/>
  <c r="II9" i="10"/>
  <c r="KR8" i="10"/>
  <c r="KN11" i="10"/>
  <c r="KH11" i="10"/>
  <c r="KK7" i="10"/>
  <c r="HX10" i="10"/>
  <c r="HZ6" i="10"/>
  <c r="HZ8" i="10"/>
  <c r="IR7" i="10"/>
  <c r="II7" i="10"/>
  <c r="KK11" i="10"/>
  <c r="KC10" i="10"/>
  <c r="KM10" i="10"/>
  <c r="KQ10" i="10"/>
  <c r="JX6" i="10"/>
  <c r="KG9" i="10"/>
  <c r="IJ10" i="10"/>
  <c r="IN6" i="10"/>
  <c r="IS8" i="10"/>
  <c r="IO6" i="10"/>
  <c r="HY8" i="10"/>
  <c r="IC6" i="10"/>
  <c r="IG6" i="10" s="1"/>
  <c r="KF6" i="10"/>
  <c r="KD10" i="10"/>
  <c r="KS8" i="10"/>
  <c r="JY9" i="10"/>
  <c r="KF9" i="10"/>
  <c r="HY10" i="10"/>
  <c r="HY11" i="10"/>
  <c r="JV10" i="10"/>
  <c r="KH8" i="10"/>
  <c r="IE10" i="10"/>
  <c r="KD8" i="10"/>
  <c r="KL8" i="10"/>
  <c r="JW10" i="10"/>
  <c r="JD7" i="10"/>
  <c r="JS8" i="10"/>
  <c r="JG6" i="10"/>
  <c r="JJ6" i="10"/>
  <c r="JB7" i="10"/>
  <c r="JR10" i="10"/>
  <c r="JQ10" i="10"/>
  <c r="JC10" i="10"/>
  <c r="JD6" i="10"/>
  <c r="JJ8" i="10"/>
  <c r="IZ11" i="10"/>
  <c r="JJ11" i="10"/>
  <c r="JS7" i="10"/>
  <c r="IW7" i="10"/>
  <c r="JO8" i="10"/>
  <c r="IX11" i="10"/>
  <c r="IW9" i="10"/>
  <c r="IY11" i="10"/>
  <c r="JM10" i="10"/>
  <c r="JR6" i="10"/>
  <c r="JL8" i="10"/>
  <c r="IX8" i="10"/>
  <c r="JL7" i="10"/>
  <c r="JM6" i="10"/>
  <c r="JM8" i="10"/>
  <c r="JN6" i="10"/>
  <c r="IZ10" i="10"/>
  <c r="JI7" i="10"/>
  <c r="JS10" i="10"/>
  <c r="JL9" i="10"/>
  <c r="JO6" i="10"/>
  <c r="JR8" i="10"/>
  <c r="JC8" i="10"/>
  <c r="JE11" i="10"/>
  <c r="JB9" i="10"/>
  <c r="JJ7" i="10"/>
  <c r="JH6" i="10"/>
  <c r="JQ9" i="10"/>
  <c r="JB8" i="10"/>
  <c r="JQ8" i="10"/>
  <c r="IW8" i="10"/>
  <c r="JN7" i="10"/>
  <c r="IX10" i="10"/>
  <c r="JI10" i="10"/>
  <c r="JM11" i="10"/>
  <c r="JO9" i="10"/>
  <c r="JH11" i="10"/>
  <c r="JN9" i="10"/>
  <c r="JR11" i="10"/>
  <c r="JB10" i="10"/>
  <c r="IY6" i="10"/>
  <c r="JL11" i="10"/>
  <c r="JE6" i="10"/>
  <c r="JT6" i="10"/>
  <c r="IZ7" i="10"/>
  <c r="JC6" i="10"/>
  <c r="JL6" i="10"/>
  <c r="JP6" i="10" s="1"/>
  <c r="JH9" i="10"/>
  <c r="JT8" i="10"/>
  <c r="JE10" i="10"/>
  <c r="JD10" i="10"/>
  <c r="IZ6" i="10"/>
  <c r="IY8" i="10"/>
  <c r="JC9" i="10"/>
  <c r="JD11" i="10"/>
  <c r="IY10" i="10"/>
  <c r="JI9" i="10"/>
  <c r="JN8" i="10"/>
  <c r="JG8" i="10"/>
  <c r="JQ11" i="10"/>
  <c r="JS6" i="10"/>
  <c r="JO7" i="10"/>
  <c r="IW11" i="10"/>
  <c r="JB11" i="10"/>
  <c r="JR9" i="10"/>
  <c r="JI6" i="10"/>
  <c r="JO10" i="10"/>
  <c r="JH8" i="10"/>
  <c r="JT11" i="10"/>
  <c r="JC7" i="10"/>
  <c r="JE8" i="10"/>
  <c r="JR7" i="10"/>
  <c r="JG11" i="10"/>
  <c r="JJ9" i="10"/>
  <c r="JO11" i="10"/>
  <c r="JQ6" i="10"/>
  <c r="JU6" i="10" s="1"/>
  <c r="JI8" i="10"/>
  <c r="IX7" i="10"/>
  <c r="JN11" i="10"/>
  <c r="JC11" i="10"/>
  <c r="JB6" i="10"/>
  <c r="JF6" i="10" s="1"/>
  <c r="IY9" i="10"/>
  <c r="JD8" i="10"/>
  <c r="IZ8" i="10"/>
  <c r="JH10" i="10"/>
  <c r="JT7" i="10"/>
  <c r="JQ7" i="10"/>
  <c r="JT9" i="10"/>
  <c r="JI11" i="10"/>
  <c r="JN10" i="10"/>
  <c r="IX9" i="10"/>
  <c r="IZ9" i="10"/>
  <c r="IW10" i="10"/>
  <c r="JT10" i="10"/>
  <c r="IY7" i="10"/>
  <c r="JG9" i="10"/>
  <c r="JJ10" i="10"/>
  <c r="JS11" i="10"/>
  <c r="JM7" i="10"/>
  <c r="JM9" i="10"/>
  <c r="JG7" i="10"/>
  <c r="JE9" i="10"/>
  <c r="JE7" i="10"/>
  <c r="JG10" i="10"/>
  <c r="IW6" i="10"/>
  <c r="JD9" i="10"/>
  <c r="JS9" i="10"/>
  <c r="IX6" i="10"/>
  <c r="JH7" i="10"/>
  <c r="KB7" i="10"/>
  <c r="KA6" i="10"/>
  <c r="KP7" i="10"/>
  <c r="KP11" i="10"/>
  <c r="KR9" i="10"/>
  <c r="KP6" i="10"/>
  <c r="KD6" i="10"/>
  <c r="KF11" i="10"/>
  <c r="KN8" i="10"/>
  <c r="KN6" i="10"/>
  <c r="JV8" i="10"/>
  <c r="JX10" i="10"/>
  <c r="KM6" i="10"/>
  <c r="KG11" i="10"/>
  <c r="KA11" i="10"/>
  <c r="JW7" i="10"/>
  <c r="KH6" i="10"/>
  <c r="JY10" i="10"/>
  <c r="KB8" i="10"/>
  <c r="KN7" i="10"/>
  <c r="KQ8" i="10"/>
  <c r="KL10" i="10"/>
  <c r="JX11" i="10"/>
  <c r="KL9" i="10"/>
  <c r="KC6" i="10"/>
  <c r="KP9" i="10"/>
  <c r="KG7" i="10"/>
  <c r="KR10" i="10"/>
  <c r="KA7" i="10"/>
  <c r="KL6" i="10"/>
  <c r="KD9" i="10"/>
  <c r="JV7" i="10"/>
  <c r="KM11" i="10"/>
  <c r="KK8" i="10"/>
  <c r="KB11" i="10"/>
  <c r="KN10" i="10"/>
  <c r="KD7" i="10"/>
  <c r="KS7" i="10"/>
  <c r="KQ9" i="10"/>
  <c r="JW8" i="10"/>
  <c r="KA10" i="10"/>
  <c r="JY6" i="10"/>
  <c r="JX8" i="10"/>
  <c r="KG6" i="10"/>
  <c r="KM8" i="10"/>
  <c r="KB9" i="10"/>
  <c r="KI10" i="10"/>
  <c r="KB10" i="10"/>
  <c r="JW6" i="10"/>
  <c r="KL11" i="10"/>
  <c r="KQ11" i="10"/>
  <c r="KG8" i="10"/>
  <c r="KD11" i="10"/>
  <c r="KF8" i="10"/>
  <c r="JW11" i="10"/>
  <c r="KC7" i="10"/>
  <c r="KM7" i="10"/>
  <c r="KS10" i="10"/>
  <c r="KS9" i="10"/>
  <c r="KS11" i="10"/>
  <c r="JY11" i="10"/>
  <c r="KF10" i="10"/>
  <c r="JX7" i="10"/>
  <c r="KI7" i="10"/>
  <c r="KA9" i="10"/>
  <c r="KK10" i="10"/>
  <c r="KK9" i="10"/>
  <c r="KL7" i="10"/>
  <c r="KH9" i="10"/>
  <c r="KP10" i="10"/>
  <c r="KR7" i="10"/>
  <c r="KK6" i="10"/>
  <c r="KN9" i="10"/>
  <c r="KI11" i="10"/>
  <c r="KC8" i="10"/>
  <c r="JY7" i="10"/>
  <c r="KS6" i="10"/>
  <c r="KH7" i="10"/>
  <c r="KG10" i="10"/>
  <c r="KR6" i="10"/>
  <c r="JY8" i="10"/>
  <c r="KI8" i="10"/>
  <c r="KH10" i="10"/>
  <c r="KB6" i="10"/>
  <c r="JX9" i="10"/>
  <c r="KO6" i="10" l="1"/>
  <c r="KJ8" i="10"/>
  <c r="JX1" i="10"/>
  <c r="KO8" i="10"/>
  <c r="KE7" i="10"/>
  <c r="KT6" i="10"/>
  <c r="IZ1" i="10"/>
  <c r="JI1" i="10"/>
  <c r="JH1" i="10"/>
  <c r="JA11" i="10"/>
  <c r="JN1" i="10"/>
  <c r="JP11" i="10"/>
  <c r="JA8" i="10"/>
  <c r="JP7" i="10"/>
  <c r="IX1" i="10"/>
  <c r="JP8" i="10"/>
  <c r="JA7" i="10"/>
  <c r="JZ10" i="10"/>
  <c r="KJ7" i="10"/>
  <c r="IQ7" i="10"/>
  <c r="II1" i="10"/>
  <c r="IB9" i="10"/>
  <c r="IV11" i="10"/>
  <c r="KE10" i="10"/>
  <c r="KQ1" i="10"/>
  <c r="JZ8" i="10"/>
  <c r="JK11" i="10"/>
  <c r="IY1" i="10"/>
  <c r="KS1" i="10"/>
  <c r="HY1" i="10"/>
  <c r="KO7" i="10"/>
  <c r="IQ9" i="10"/>
  <c r="IV9" i="10"/>
  <c r="IV10" i="10"/>
  <c r="IK1" i="10"/>
  <c r="IL11" i="10"/>
  <c r="IQ6" i="10"/>
  <c r="IV6" i="10"/>
  <c r="KJ11" i="10"/>
  <c r="KT7" i="10"/>
  <c r="JK8" i="10"/>
  <c r="JU10" i="10"/>
  <c r="JK6" i="10"/>
  <c r="IS1" i="10"/>
  <c r="IB10" i="10"/>
  <c r="KR1" i="10"/>
  <c r="IB11" i="10"/>
  <c r="IG8" i="10"/>
  <c r="IV8" i="10"/>
  <c r="KI1" i="10"/>
  <c r="KC1" i="10"/>
  <c r="KE9" i="10"/>
  <c r="JW1" i="10"/>
  <c r="JZ7" i="10"/>
  <c r="JU7" i="10"/>
  <c r="JP9" i="10"/>
  <c r="JA9" i="10"/>
  <c r="IL9" i="10"/>
  <c r="KT8" i="10"/>
  <c r="JZ6" i="10"/>
  <c r="IN1" i="10"/>
  <c r="IJ1" i="10"/>
  <c r="IG11" i="10"/>
  <c r="IG7" i="10"/>
  <c r="JY1" i="10"/>
  <c r="KT10" i="10"/>
  <c r="KO10" i="10"/>
  <c r="KE6" i="10"/>
  <c r="JU11" i="10"/>
  <c r="JU8" i="10"/>
  <c r="JU9" i="10"/>
  <c r="JF9" i="10"/>
  <c r="JC1" i="10"/>
  <c r="JO1" i="10"/>
  <c r="JS1" i="10"/>
  <c r="KJ6" i="10"/>
  <c r="KO11" i="10"/>
  <c r="IO1" i="10"/>
  <c r="KE8" i="10"/>
  <c r="IF1" i="10"/>
  <c r="IB6" i="10"/>
  <c r="IT1" i="10"/>
  <c r="KT9" i="10"/>
  <c r="KB1" i="10"/>
  <c r="JA6" i="10"/>
  <c r="JK10" i="10"/>
  <c r="JT1" i="10"/>
  <c r="JJ1" i="10"/>
  <c r="JF7" i="10"/>
  <c r="KL1" i="10"/>
  <c r="KD1" i="10"/>
  <c r="KH1" i="10"/>
  <c r="KJ9" i="10"/>
  <c r="JZ11" i="10"/>
  <c r="JZ9" i="10"/>
  <c r="IQ11" i="10"/>
  <c r="IQ8" i="10"/>
  <c r="IU1" i="10"/>
  <c r="IA1" i="10"/>
  <c r="IG10" i="10"/>
  <c r="KJ10" i="10"/>
  <c r="KM1" i="10"/>
  <c r="JK9" i="10"/>
  <c r="JF8" i="10"/>
  <c r="JR1" i="10"/>
  <c r="JM1" i="10"/>
  <c r="HZ1" i="10"/>
  <c r="JP10" i="10"/>
  <c r="IL10" i="10"/>
  <c r="IL6" i="10"/>
  <c r="IQ10" i="10"/>
  <c r="KO9" i="10"/>
  <c r="KG1" i="10"/>
  <c r="KE11" i="10"/>
  <c r="KN1" i="10"/>
  <c r="KT11" i="10"/>
  <c r="JK7" i="10"/>
  <c r="JA10" i="10"/>
  <c r="JD1" i="10"/>
  <c r="JE1" i="10"/>
  <c r="JF11" i="10"/>
  <c r="JF10" i="10"/>
  <c r="IV7" i="10"/>
  <c r="IE1" i="10"/>
  <c r="IP1" i="10"/>
  <c r="IL8" i="10"/>
  <c r="ID1" i="10"/>
  <c r="IG9" i="10"/>
  <c r="IB8" i="10"/>
  <c r="IL7" i="10"/>
  <c r="IB7" i="10"/>
  <c r="JF1" i="10" l="1"/>
  <c r="JQ1" i="10"/>
  <c r="HX1" i="10"/>
  <c r="JB1" i="10"/>
  <c r="KT1" i="10"/>
  <c r="JG1" i="10"/>
  <c r="KO1" i="10"/>
  <c r="KF1" i="10"/>
  <c r="JK1" i="10"/>
  <c r="IW1" i="10"/>
  <c r="KJ1" i="10"/>
  <c r="IB1" i="10"/>
  <c r="JA1" i="10"/>
  <c r="IH1" i="10"/>
  <c r="IL1" i="10"/>
  <c r="IR1" i="10"/>
  <c r="IM1" i="10"/>
  <c r="IV1" i="10"/>
  <c r="JU1" i="10"/>
  <c r="KA1" i="10"/>
  <c r="JV1" i="10"/>
  <c r="JL1" i="10"/>
  <c r="KE1" i="10"/>
  <c r="KP1" i="10"/>
  <c r="IC1" i="10"/>
  <c r="JZ1" i="10"/>
  <c r="JP1" i="10"/>
  <c r="KK1" i="10"/>
  <c r="IQ1" i="10" l="1"/>
  <c r="IG1" i="10"/>
  <c r="C13" i="2" l="1"/>
  <c r="D13" i="2"/>
  <c r="E13" i="2"/>
  <c r="F13" i="2"/>
  <c r="G13" i="2"/>
  <c r="I13" i="2"/>
  <c r="M13" i="2" s="1"/>
  <c r="H13" i="2" l="1"/>
</calcChain>
</file>

<file path=xl/sharedStrings.xml><?xml version="1.0" encoding="utf-8"?>
<sst xmlns="http://schemas.openxmlformats.org/spreadsheetml/2006/main" count="7482" uniqueCount="496">
  <si>
    <t>Co</t>
  </si>
  <si>
    <t>Amount</t>
  </si>
  <si>
    <t>G/L Date</t>
  </si>
  <si>
    <t>Classification</t>
  </si>
  <si>
    <t>Explanation Alpha Name</t>
  </si>
  <si>
    <t>Explanation -Remark-</t>
  </si>
  <si>
    <t>Do Ty</t>
  </si>
  <si>
    <t>Region</t>
  </si>
  <si>
    <t>State</t>
  </si>
  <si>
    <t>Month</t>
  </si>
  <si>
    <t>Purchase Order</t>
  </si>
  <si>
    <t>PO Originator</t>
  </si>
  <si>
    <t>Asset ID</t>
  </si>
  <si>
    <t>Plant</t>
  </si>
  <si>
    <t>Captime</t>
  </si>
  <si>
    <t>JE</t>
  </si>
  <si>
    <t>Midwest</t>
  </si>
  <si>
    <t>KY</t>
  </si>
  <si>
    <t>Capital Spending</t>
  </si>
  <si>
    <t>HACH COMPANY</t>
  </si>
  <si>
    <t>OV</t>
  </si>
  <si>
    <t>USA BLUEBOOK/UTILTY SUPPLY OF</t>
  </si>
  <si>
    <t>WGMILLS</t>
  </si>
  <si>
    <t>G &amp; C SUPPLY CO, INC</t>
  </si>
  <si>
    <t>PV</t>
  </si>
  <si>
    <t>Partin, Michael W.</t>
  </si>
  <si>
    <t>T4</t>
  </si>
  <si>
    <t>Onkst, James H.</t>
  </si>
  <si>
    <t>Killion, Jeffrey</t>
  </si>
  <si>
    <t>Vaughn, Stephen R.</t>
  </si>
  <si>
    <t>Cap Asset                001 6</t>
  </si>
  <si>
    <t>Mills, Wendell G.</t>
  </si>
  <si>
    <t>Replaced service line    001 6</t>
  </si>
  <si>
    <t>Wilson, Colby</t>
  </si>
  <si>
    <t>New Meter Installation   001 6</t>
  </si>
  <si>
    <t>Rushing, Ronald</t>
  </si>
  <si>
    <t>Johnson, Harvey H.</t>
  </si>
  <si>
    <t>Main Replacement         001 6</t>
  </si>
  <si>
    <t>CONSOLIDATED PIPE &amp; SUP CO,INC</t>
  </si>
  <si>
    <t>LEMONS ENTERPRISES</t>
  </si>
  <si>
    <t>L &amp; M ELECTRICAL</t>
  </si>
  <si>
    <t>SRVAUGHN</t>
  </si>
  <si>
    <t>Meter Boxes and Lids</t>
  </si>
  <si>
    <t>New Service              001 6</t>
  </si>
  <si>
    <t>Water Main Replacement   001 6</t>
  </si>
  <si>
    <t>Service Line Materials   001 6</t>
  </si>
  <si>
    <t>GRAINGER ACCT # 814884623</t>
  </si>
  <si>
    <t>PD</t>
  </si>
  <si>
    <t>Main Replacements        001 6</t>
  </si>
  <si>
    <t>CHEMTRAC INC.</t>
  </si>
  <si>
    <t>GIBBONS CONSTRUCTION INC</t>
  </si>
  <si>
    <t>Transportation</t>
  </si>
  <si>
    <t>New Service Install      001 6</t>
  </si>
  <si>
    <t>CENTRAL KY LOCKSMITHING LLC.</t>
  </si>
  <si>
    <t>New Meter Order          001 6</t>
  </si>
  <si>
    <t>New Meters               001 6</t>
  </si>
  <si>
    <t>Project</t>
  </si>
  <si>
    <t>Total</t>
  </si>
  <si>
    <t>Cap Time (Plant)</t>
  </si>
  <si>
    <t>Plant Spending</t>
  </si>
  <si>
    <t>IDC</t>
  </si>
  <si>
    <t>KY12-CP</t>
  </si>
  <si>
    <t>Project ID</t>
  </si>
  <si>
    <t>WATER SERVICE CORPORATION OF KENTUCKY</t>
  </si>
  <si>
    <t>Copper Line Crimper</t>
  </si>
  <si>
    <t>MW OV ACCRUALS</t>
  </si>
  <si>
    <t>ACCR PO 330699</t>
  </si>
  <si>
    <t>Flaggers for Auto Flusher inst</t>
  </si>
  <si>
    <t>CORE &amp; MAIN LP</t>
  </si>
  <si>
    <t>Tapping Machine Parts</t>
  </si>
  <si>
    <t>Service Line Fittings</t>
  </si>
  <si>
    <t>Flaggers for service install</t>
  </si>
  <si>
    <t>ACCR PO 327310</t>
  </si>
  <si>
    <t>Valve Insertion</t>
  </si>
  <si>
    <t>B.L. ANDERSON CO. INC.</t>
  </si>
  <si>
    <t>new bleach pump</t>
  </si>
  <si>
    <t>Hook Electric to new pump;</t>
  </si>
  <si>
    <t>Bulb for DR 5000</t>
  </si>
  <si>
    <t>Valve Exerciser</t>
  </si>
  <si>
    <t>Pipe and Fittings Auto Flusher</t>
  </si>
  <si>
    <t>Service Line Replacement Kit</t>
  </si>
  <si>
    <t>Copper Service Lines</t>
  </si>
  <si>
    <t>MIDDLESBORO DAILY NEWS</t>
  </si>
  <si>
    <t>Bid Advertisement</t>
  </si>
  <si>
    <t>JIM MYERS &amp; SONS INC</t>
  </si>
  <si>
    <t>Drive chain for flock mixer</t>
  </si>
  <si>
    <t>Security Camara System</t>
  </si>
  <si>
    <t>Automotic Flusher</t>
  </si>
  <si>
    <t>NEPTUNE EQUIPMENT CO</t>
  </si>
  <si>
    <t>2 1.5" Meters</t>
  </si>
  <si>
    <t>JIM BROWN SUPPLY</t>
  </si>
  <si>
    <t>345102 ball valve</t>
  </si>
  <si>
    <t>JIM WILLIS HARDWARE</t>
  </si>
  <si>
    <t>Transfer Pump</t>
  </si>
  <si>
    <t>VAUGHN &amp; MELTON CONSULTING</t>
  </si>
  <si>
    <t>Eng. Fee main replacement</t>
  </si>
  <si>
    <t>12V Trash Pump</t>
  </si>
  <si>
    <t>pH Meter</t>
  </si>
  <si>
    <t>Tools for service truck</t>
  </si>
  <si>
    <t>Meter Setters</t>
  </si>
  <si>
    <t>RHMG ENGINEERS, INC.</t>
  </si>
  <si>
    <t>Transmission Main Assessment</t>
  </si>
  <si>
    <t>New Turbidity Units filters1&amp;2</t>
  </si>
  <si>
    <t>Line Locator.</t>
  </si>
  <si>
    <t>ROGERS HYDRANT SERVICE INC.</t>
  </si>
  <si>
    <t>Replace 3 fire hydrants</t>
  </si>
  <si>
    <t>Meter Boxes</t>
  </si>
  <si>
    <t>Copper Service Line</t>
  </si>
  <si>
    <t>Service Materials</t>
  </si>
  <si>
    <t>345102 VALVE BOX</t>
  </si>
  <si>
    <t>BADGER METER</t>
  </si>
  <si>
    <t>New Customer Meters</t>
  </si>
  <si>
    <t>345102 thrd cmp flange 310284</t>
  </si>
  <si>
    <t>New Meters</t>
  </si>
  <si>
    <t>2 Inch Meter</t>
  </si>
  <si>
    <t>Replaced Service Line</t>
  </si>
  <si>
    <t>Flnge kit for WTP Booster pump</t>
  </si>
  <si>
    <t>Booster pump for WTP H2O</t>
  </si>
  <si>
    <t>345101 BRASS CPLG</t>
  </si>
  <si>
    <t>HUTSON INC.</t>
  </si>
  <si>
    <t>Lawn Mower</t>
  </si>
  <si>
    <t>345102 PO # 285956 INV #674934</t>
  </si>
  <si>
    <t>Pipe Flaring Tool</t>
  </si>
  <si>
    <t>BLUEGRASS MOTOR SUPPLY</t>
  </si>
  <si>
    <t>Concrete Saw</t>
  </si>
  <si>
    <t>Shelving Units</t>
  </si>
  <si>
    <t>345102 BRASS CPLGS</t>
  </si>
  <si>
    <t>345102 COPPER TUBING</t>
  </si>
  <si>
    <t>345102 BALL VLV, TEE, NIPPLE</t>
  </si>
  <si>
    <t>on call from 6/12/19 to 6005 6</t>
  </si>
  <si>
    <t>Cap Project              003 6</t>
  </si>
  <si>
    <t>New lab Equipment        001 6</t>
  </si>
  <si>
    <t>Cannon, Christopher</t>
  </si>
  <si>
    <t>Service Line Fittings    001 6</t>
  </si>
  <si>
    <t>1'' main replasement     001 6</t>
  </si>
  <si>
    <t>Scott, Jason</t>
  </si>
  <si>
    <t>Replaced Broken Meter Yok001 6</t>
  </si>
  <si>
    <t>Service Rebuild          001 6</t>
  </si>
  <si>
    <t>rebuild service/setter br001 6</t>
  </si>
  <si>
    <t>stop-broken replaced     001 6</t>
  </si>
  <si>
    <t>New Main                 001 6</t>
  </si>
  <si>
    <t>New Valve Installation   001 6</t>
  </si>
  <si>
    <t>Replaced 120' service Mai001 6</t>
  </si>
  <si>
    <t>Brock, Dustin</t>
  </si>
  <si>
    <t>Replaced service main    001 6</t>
  </si>
  <si>
    <t>New Water Main Piping    001 6</t>
  </si>
  <si>
    <t>New Bleach Chemical Pump 001 6</t>
  </si>
  <si>
    <t>New Bleach tank line     001 6</t>
  </si>
  <si>
    <t>Heater RWPS              001 6</t>
  </si>
  <si>
    <t>RWPS new dialer          001 6</t>
  </si>
  <si>
    <t>New Bulb DR 5000         001 6</t>
  </si>
  <si>
    <t>Auto Flusher Install     001 6</t>
  </si>
  <si>
    <t>auto flusher install     001 6</t>
  </si>
  <si>
    <t>Replaced Meter Setter    001 6</t>
  </si>
  <si>
    <t>Replaced Service Line    001 6</t>
  </si>
  <si>
    <t>8 new services           001 6</t>
  </si>
  <si>
    <t>Replace Service Line     001 6</t>
  </si>
  <si>
    <t>Installed 8 New Service &amp;001 6</t>
  </si>
  <si>
    <t>Put together 8 New servic001 6</t>
  </si>
  <si>
    <t>replaced 6 inch cap      001 6</t>
  </si>
  <si>
    <t>6'' water/main-break 30th001 6</t>
  </si>
  <si>
    <t>2'' main/break Slusher Dr001 6</t>
  </si>
  <si>
    <t>Replaced blow off with 6"001 6</t>
  </si>
  <si>
    <t>Replaced Broken 2" and Ta001 6</t>
  </si>
  <si>
    <t>New Blow off Installed   001 6</t>
  </si>
  <si>
    <t>New bleach pump          001 6</t>
  </si>
  <si>
    <t>New flock drive chain    001 6</t>
  </si>
  <si>
    <t>Bleach chemical pump     001 6</t>
  </si>
  <si>
    <t>New WTP service pump Elec001 6</t>
  </si>
  <si>
    <t>VFDs for raw water pumps 001 6</t>
  </si>
  <si>
    <t>VFDs Raw water pumps     001 6</t>
  </si>
  <si>
    <t>Lab Equipment            001 6</t>
  </si>
  <si>
    <t>Installed Camera System a001 6</t>
  </si>
  <si>
    <t>Valve Exerciser          001 6</t>
  </si>
  <si>
    <t>Automatic Flusher        001 6</t>
  </si>
  <si>
    <t>Service Line Replacement 001 6</t>
  </si>
  <si>
    <t>New Services Install     001 6</t>
  </si>
  <si>
    <t>new service tap /install 001 6</t>
  </si>
  <si>
    <t>service rebuild clumberla001 6</t>
  </si>
  <si>
    <t>Installed New Service    001 6</t>
  </si>
  <si>
    <t>Replaced setter arm on se001 6</t>
  </si>
  <si>
    <t>replaced broken-stop     001 6</t>
  </si>
  <si>
    <t>Replaced Meter yoke Sette001 6</t>
  </si>
  <si>
    <t>Replaced Broken Meter Sto001 6</t>
  </si>
  <si>
    <t>67 old pineville pk rebui001 6</t>
  </si>
  <si>
    <t>Valve Boxes/Lids         001 6</t>
  </si>
  <si>
    <t>Replaced 6" Main ( Leak )001 6</t>
  </si>
  <si>
    <t>6'' main-Break air-port r001 6</t>
  </si>
  <si>
    <t>WTP Pump Surge Valve     001 6</t>
  </si>
  <si>
    <t>Security Camera System   001 6</t>
  </si>
  <si>
    <t>pH meter                 001 6</t>
  </si>
  <si>
    <t>Flush Hydrant            001 6</t>
  </si>
  <si>
    <t>Meters                   001 6</t>
  </si>
  <si>
    <t>new setter/meter         001 6</t>
  </si>
  <si>
    <t>Repalced complete service001 6</t>
  </si>
  <si>
    <t>MISSING CAPTIME 09 19</t>
  </si>
  <si>
    <t>BROCK, DUSTIN - 8/30/2019</t>
  </si>
  <si>
    <t>BROCK, DUSTIN - 8/29/2019</t>
  </si>
  <si>
    <t>Replaced 7' main leak rep001 6</t>
  </si>
  <si>
    <t xml:space="preserve"> floculator bushings.    001 6</t>
  </si>
  <si>
    <t>New Diaphgram Bleach pump001 6</t>
  </si>
  <si>
    <t>New Flocculator bushings 001 6</t>
  </si>
  <si>
    <t>New Turb units           001 6</t>
  </si>
  <si>
    <t>Turbidimeter install     001 6</t>
  </si>
  <si>
    <t>Hydrant Replacement      001 6</t>
  </si>
  <si>
    <t>MISSING CAPTIME 08 19</t>
  </si>
  <si>
    <t>CANNON, CHRISTOPHER - 8/21/201</t>
  </si>
  <si>
    <t>Service Replacement      001 6</t>
  </si>
  <si>
    <t>New Service tap-main     001 6</t>
  </si>
  <si>
    <t>install new service      001 6</t>
  </si>
  <si>
    <t>Installed New service Tap001 6</t>
  </si>
  <si>
    <t>Replaced broken Meter Sto001 6</t>
  </si>
  <si>
    <t>leak on service line  lak001 6</t>
  </si>
  <si>
    <t>Replaced service line ( L001 6</t>
  </si>
  <si>
    <t>AUG 2019 9660 ADJ</t>
  </si>
  <si>
    <t>RCL T4 2138 Killion, Jeffrey</t>
  </si>
  <si>
    <t>Replaced  8'' Main       001 6</t>
  </si>
  <si>
    <t>Replaced 8" main ( Leak )001 6</t>
  </si>
  <si>
    <t>Replaced Main ( Leak )   001 6</t>
  </si>
  <si>
    <t>113 ellinwood   main/leak001 6</t>
  </si>
  <si>
    <t>New Sodium Hypochlorite I001 6</t>
  </si>
  <si>
    <t>WTP booster pump         001 6</t>
  </si>
  <si>
    <t>Booster pump for WTP     001 6</t>
  </si>
  <si>
    <t>Process pump install     001 6</t>
  </si>
  <si>
    <t>New Turb Unit Installatio001 6</t>
  </si>
  <si>
    <t>New Turb Units           001 6</t>
  </si>
  <si>
    <t>New Turb units filters   001 6</t>
  </si>
  <si>
    <t>Turbidity Monitor Replace001 6</t>
  </si>
  <si>
    <t>New filter turbidity unit001 6</t>
  </si>
  <si>
    <t>New Water Meters         001 6</t>
  </si>
  <si>
    <t>Meter Box Replacement    001 6</t>
  </si>
  <si>
    <t>JUL 2019 9660 ADJ</t>
  </si>
  <si>
    <t>RCL T4 2126 Rushing, Ronald</t>
  </si>
  <si>
    <t>RCL T4 2126 Partin, Michael W.</t>
  </si>
  <si>
    <t>Replaced 60' 1"main      001 6</t>
  </si>
  <si>
    <t>New Phospahte injector   001 6</t>
  </si>
  <si>
    <t>New Pump Installation    001 6</t>
  </si>
  <si>
    <t>pump in basment          001 6</t>
  </si>
  <si>
    <t>Turbidity Meter Replaceme001 6</t>
  </si>
  <si>
    <t>Redmond, Mark</t>
  </si>
  <si>
    <t>Replaced 6" Hydrant line 001 6</t>
  </si>
  <si>
    <t>replaced broke hydrent   001 6</t>
  </si>
  <si>
    <t>Replace Fire Hydrants    001 6</t>
  </si>
  <si>
    <t>Myers, Daniel</t>
  </si>
  <si>
    <t>Replaced hydrant service 001 6</t>
  </si>
  <si>
    <t>JUN 2019 9660 ADJ</t>
  </si>
  <si>
    <t>RCL T4 2105 Rushing, Ronald</t>
  </si>
  <si>
    <t>Transmission Main Assessm001 6</t>
  </si>
  <si>
    <t>Swan Turb unit           001 6</t>
  </si>
  <si>
    <t>RCL T4 2105 Mills, Wendell G.</t>
  </si>
  <si>
    <t>Ballast pump station     001 6</t>
  </si>
  <si>
    <t>Replaced stop            001 6</t>
  </si>
  <si>
    <t>Replace Service          001 6</t>
  </si>
  <si>
    <t>Service Materials        001 6</t>
  </si>
  <si>
    <t>Install new service      001 6</t>
  </si>
  <si>
    <t>Replace Meter service, Kr001 6</t>
  </si>
  <si>
    <t>Replaced Meter yoke Stop 001 6</t>
  </si>
  <si>
    <t>Replaced Broken Box      001 6</t>
  </si>
  <si>
    <t>REPLACED/ BOX            001 6</t>
  </si>
  <si>
    <t>Replaced Broken Stop     001 6</t>
  </si>
  <si>
    <t>Replaced Broken Meter Box001 6</t>
  </si>
  <si>
    <t>NEW/SERVICE 1006 EXTER   001 6</t>
  </si>
  <si>
    <t>REBUILD SERVICE          001 6</t>
  </si>
  <si>
    <t>STOP/BROKEN              001 6</t>
  </si>
  <si>
    <t>MAY 2019 9660 ADJ</t>
  </si>
  <si>
    <t>RCL T4 2099 Rushing, Ronald</t>
  </si>
  <si>
    <t>MISSING CAPTIME 05 19</t>
  </si>
  <si>
    <t>REDMOND, MARK - 4/30/2019</t>
  </si>
  <si>
    <t>REDMOND, MARK - 4/24/2019</t>
  </si>
  <si>
    <t>Turbidimeter Replacement 001 6</t>
  </si>
  <si>
    <t>New PAC Air Regulator    001 6</t>
  </si>
  <si>
    <t>EarthTec &amp; H2O2 new injec001 6</t>
  </si>
  <si>
    <t>Pump Replacement         001 6</t>
  </si>
  <si>
    <t>New Turbidimeters        001 6</t>
  </si>
  <si>
    <t>New Turbimeter Units     001 6</t>
  </si>
  <si>
    <t>Filter Turbidity units   001 6</t>
  </si>
  <si>
    <t>New Lawn Mower           001 6</t>
  </si>
  <si>
    <t>New Riding Mower         001 6</t>
  </si>
  <si>
    <t>New Service Line Material001 6</t>
  </si>
  <si>
    <t>Clinton Service replaceme001 6</t>
  </si>
  <si>
    <t>REPLACED-BROKE/STOP      001 6</t>
  </si>
  <si>
    <t>820/EXTER-REBUILD/SERVICE001 6</t>
  </si>
  <si>
    <t>Meter Yoke Stop Replaceme001 6</t>
  </si>
  <si>
    <t>Replaced  service  /   Re001 6</t>
  </si>
  <si>
    <t>Process Pump Replacement 001 6</t>
  </si>
  <si>
    <t>Electric controls, Pump W001 6</t>
  </si>
  <si>
    <t>New Process Water Pump   001 6</t>
  </si>
  <si>
    <t>Booster pump WTP         001 6</t>
  </si>
  <si>
    <t>SIGNS &amp; TRUCK ACCESSORIES</t>
  </si>
  <si>
    <t>Toolbox for Truck #1821</t>
  </si>
  <si>
    <t>IDC 12/2019</t>
  </si>
  <si>
    <t>IDC 11/2019</t>
  </si>
  <si>
    <t>IDC 10/2019</t>
  </si>
  <si>
    <t>IDC 9/2019</t>
  </si>
  <si>
    <t>IDC 8/2019</t>
  </si>
  <si>
    <t>IDC 7/2019</t>
  </si>
  <si>
    <t>2021
Q1</t>
  </si>
  <si>
    <t>Projects (Including Captime and IDC)</t>
  </si>
  <si>
    <t>QUEENSBURY HEIGHTS WATERLINE REPLACEMENT</t>
  </si>
  <si>
    <t>AM</t>
  </si>
  <si>
    <t>KY12</t>
  </si>
  <si>
    <t>KY-TMR</t>
  </si>
  <si>
    <t>KY12-2</t>
  </si>
  <si>
    <t>KY12-1</t>
  </si>
  <si>
    <t>General</t>
  </si>
  <si>
    <t>Source of Supply and Pumping</t>
  </si>
  <si>
    <t>Water Treatment</t>
  </si>
  <si>
    <t>Transmission and Distribution</t>
  </si>
  <si>
    <t>Check&gt;&gt;&gt;</t>
  </si>
  <si>
    <t>Actuals Through:</t>
  </si>
  <si>
    <t>Total Project Forecast</t>
  </si>
  <si>
    <t>Q1</t>
  </si>
  <si>
    <t>Q2</t>
  </si>
  <si>
    <t>Q3</t>
  </si>
  <si>
    <t>Q4</t>
  </si>
  <si>
    <t>Company</t>
  </si>
  <si>
    <t>Project Name</t>
  </si>
  <si>
    <t>SC Comment</t>
  </si>
  <si>
    <t>Captime Rate</t>
  </si>
  <si>
    <t>Total Captime</t>
  </si>
  <si>
    <t>IDC Rate</t>
  </si>
  <si>
    <t>Total IDC</t>
  </si>
  <si>
    <t>IDC%</t>
  </si>
  <si>
    <t>Project Check</t>
  </si>
  <si>
    <t>GIS Mapping of all KY systems</t>
  </si>
  <si>
    <t>Backhoes ( Middlesboro + Clinton)</t>
  </si>
  <si>
    <t>Transmission Main Replacement (Middlesboro)</t>
  </si>
  <si>
    <t>Interior Tank #1 (Middlesboro)</t>
  </si>
  <si>
    <t>Interior Tank #2 (Middlesboro)</t>
  </si>
  <si>
    <t>WSCK Project Forecast</t>
  </si>
  <si>
    <t>Case No. 2020 - 00160</t>
  </si>
  <si>
    <t>Description</t>
  </si>
  <si>
    <t>2019 Actual</t>
  </si>
  <si>
    <t>2020
Q1 Actual</t>
  </si>
  <si>
    <t>2020
Q2 Forecast</t>
  </si>
  <si>
    <t>2020
Q3 Forecast</t>
  </si>
  <si>
    <t>2020
Q4 Forecast</t>
  </si>
  <si>
    <t>Total 2020 Forecast</t>
  </si>
  <si>
    <t>2021
Q2</t>
  </si>
  <si>
    <t>2021
Q3</t>
  </si>
  <si>
    <t>2021
Q4</t>
  </si>
  <si>
    <t>Response to Staff DR 1.12 - Capital Spending Forecast (As of May 31, 2020)</t>
  </si>
  <si>
    <t>2022
Q1</t>
  </si>
  <si>
    <t>2022
Q2</t>
  </si>
  <si>
    <t>2022
Q3</t>
  </si>
  <si>
    <t>2022
Q4</t>
  </si>
  <si>
    <t>Total 2022 Forecast</t>
  </si>
  <si>
    <t>2023
Q1</t>
  </si>
  <si>
    <t>2023
Q2</t>
  </si>
  <si>
    <t>2023
Q3</t>
  </si>
  <si>
    <t>2023
Q4</t>
  </si>
  <si>
    <t>Total 2023 Forecast</t>
  </si>
  <si>
    <t>2024
Q1</t>
  </si>
  <si>
    <t>2024
Q2</t>
  </si>
  <si>
    <t>2024
Q3</t>
  </si>
  <si>
    <t>2024
Q4</t>
  </si>
  <si>
    <t>Total 2024 Forecast</t>
  </si>
  <si>
    <t>2025
Q1</t>
  </si>
  <si>
    <t>2025
Q2</t>
  </si>
  <si>
    <t>2025
Q3</t>
  </si>
  <si>
    <t>2025
Q4</t>
  </si>
  <si>
    <t>Total 2025 Forecast</t>
  </si>
  <si>
    <t>ORDER</t>
  </si>
  <si>
    <t>Plant/DM/Project</t>
  </si>
  <si>
    <t>Business Unit</t>
  </si>
  <si>
    <t>Obj Acct</t>
  </si>
  <si>
    <t>Document Number</t>
  </si>
  <si>
    <t>NARUC L2</t>
  </si>
  <si>
    <t>Cap Sus Logic</t>
  </si>
  <si>
    <t/>
  </si>
  <si>
    <t>SERVICE SPECIALTIES LLC.</t>
  </si>
  <si>
    <t>Control pad VFD</t>
  </si>
  <si>
    <t>Replaced Meter Yoke Stop 001 6</t>
  </si>
  <si>
    <t xml:space="preserve">  replaced broken stop / 001 6</t>
  </si>
  <si>
    <t>Replaced Carbon Gear box 001 6</t>
  </si>
  <si>
    <t>REPLACED  MIXER /ENG     001 6</t>
  </si>
  <si>
    <t>Replaced Pump WTP        001 6</t>
  </si>
  <si>
    <t>Mboro Meter Order        001 6</t>
  </si>
  <si>
    <t>Meter Testing            001 6</t>
  </si>
  <si>
    <t>Raines, Thomas</t>
  </si>
  <si>
    <t>meter /exchange          001 6</t>
  </si>
  <si>
    <t>Meter Removal            001 6</t>
  </si>
  <si>
    <t>customer stilling water  001 6</t>
  </si>
  <si>
    <t>Removed Service after hou001 6</t>
  </si>
  <si>
    <t>severance     /service-li001 6</t>
  </si>
  <si>
    <t>Chlorinator lid          001 6</t>
  </si>
  <si>
    <t>WTP Service pump         001 6</t>
  </si>
  <si>
    <t>JANUARY 2018 9660 ADJ</t>
  </si>
  <si>
    <t>RCL T4 2057 Wilson, Colby</t>
  </si>
  <si>
    <t>pH meter</t>
  </si>
  <si>
    <t>Membrane caps HydroAct Cl2</t>
  </si>
  <si>
    <t>AAPS SYSTEMS</t>
  </si>
  <si>
    <t>Replacement Security Component</t>
  </si>
  <si>
    <t>WTP water service pump   001 6</t>
  </si>
  <si>
    <t>HydroAct Membrane caps   001 6</t>
  </si>
  <si>
    <t>servies rebuild longwood 001 6</t>
  </si>
  <si>
    <t>6'' tap fire sprincle lin001 6</t>
  </si>
  <si>
    <t>Service Rebuild Replaceme001 6</t>
  </si>
  <si>
    <t xml:space="preserve"> 6" Tap Fire Sprinkler Li001 6</t>
  </si>
  <si>
    <t>new pH meter             001 6</t>
  </si>
  <si>
    <t>New Service Whitmere     001 6</t>
  </si>
  <si>
    <t>New PH Meter             001 6</t>
  </si>
  <si>
    <t>New Service Taylor Lane  001 6</t>
  </si>
  <si>
    <t>New Service Lick Fork Rd 001 6</t>
  </si>
  <si>
    <t>New Service Lick Fork Roa001 6</t>
  </si>
  <si>
    <t>Service Line Materials Or001 6</t>
  </si>
  <si>
    <t>Fire Hydrant Replacement 001 6</t>
  </si>
  <si>
    <t>New Service Pinewood Lane001 6</t>
  </si>
  <si>
    <t>Replaced Meter Yoke Sette001 6</t>
  </si>
  <si>
    <t>New Tap &amp; Service Install001 6</t>
  </si>
  <si>
    <t>setter/replace 919 doncas001 6</t>
  </si>
  <si>
    <t>- FIRE/HYDREANT FLANGE   001 6</t>
  </si>
  <si>
    <t>NEW-SERVICE INSTALL      001 6</t>
  </si>
  <si>
    <t>Replaced 3' 3/4" Main ser001 6</t>
  </si>
  <si>
    <t>New Cal-Hypo Feeder lid  001 6</t>
  </si>
  <si>
    <t>MISSING CAPTIME 03 19</t>
  </si>
  <si>
    <t>MYERS, DANIEL - 3/7/2019</t>
  </si>
  <si>
    <t>MYERS, DANIEL - 3/8/2019</t>
  </si>
  <si>
    <t>MYERS, DANIEL - 3/19/2019</t>
  </si>
  <si>
    <t>MYERS, DANIEL - 3/12/2019</t>
  </si>
  <si>
    <t>WTR TREATMENT EQP</t>
  </si>
  <si>
    <t>M.A. BUELL FENCE LLC</t>
  </si>
  <si>
    <t>New gate post &amp; remote prog.</t>
  </si>
  <si>
    <t>345102 PO291287 INV 1261029</t>
  </si>
  <si>
    <t>New Service Tap Install  001 6</t>
  </si>
  <si>
    <t>REPLACED BROKEN STOP     001 6</t>
  </si>
  <si>
    <t>Ordered &amp; Rec new Cut off001 6</t>
  </si>
  <si>
    <t>Turbidity Meters         001 6</t>
  </si>
  <si>
    <t>TAP-4''MAIN              001 6</t>
  </si>
  <si>
    <t>Replace 3' 2" Main       001 6</t>
  </si>
  <si>
    <t>working on leak-site HWY 001 6</t>
  </si>
  <si>
    <t>202-LONGWOOD RD, LEAK    001 6</t>
  </si>
  <si>
    <t>Installed Shevling at Sho001 6</t>
  </si>
  <si>
    <t>Replaced Service         001 6</t>
  </si>
  <si>
    <t>New Fluoride Day Tank    001 6</t>
  </si>
  <si>
    <t>New Concrete Saw         001 6</t>
  </si>
  <si>
    <t>Service Line Parts       001 6</t>
  </si>
  <si>
    <t>New Service Polly Hollow 001 6</t>
  </si>
  <si>
    <t>New Bleach Pump          001 6</t>
  </si>
  <si>
    <t>Replaced Meter Box       001 6</t>
  </si>
  <si>
    <t>ordered pump  for WTP    001 6</t>
  </si>
  <si>
    <t>in stall fluoride day tan001 6</t>
  </si>
  <si>
    <t>METER EXCHANGE           001 6</t>
  </si>
  <si>
    <t>215 CHESTER AVE REPLACE B001 6</t>
  </si>
  <si>
    <t>New Fluoride Tank Install001 6</t>
  </si>
  <si>
    <t>New Contant Speed Pump   001 6</t>
  </si>
  <si>
    <t>T5</t>
  </si>
  <si>
    <t>Cap Asset                    6</t>
  </si>
  <si>
    <t>Installed New Service        6</t>
  </si>
  <si>
    <t>Swan Turb unit               6</t>
  </si>
  <si>
    <t>Ballast pump station         6</t>
  </si>
  <si>
    <t>Main Replacement             6</t>
  </si>
  <si>
    <t>Replace Fire Hydrants        6</t>
  </si>
  <si>
    <t>Replaced hydrant service     6</t>
  </si>
  <si>
    <t>Replaced 6" Hydrant line     6</t>
  </si>
  <si>
    <t>replaced broke hydrent       6</t>
  </si>
  <si>
    <t>New Turb units               6</t>
  </si>
  <si>
    <t>Transmission Main Assessm    6</t>
  </si>
  <si>
    <t>Road repair replace service</t>
  </si>
  <si>
    <t>Street Repair Service Replacem</t>
  </si>
  <si>
    <t>New filter turbidity unit    6</t>
  </si>
  <si>
    <t>Meter Box Replacement        6</t>
  </si>
  <si>
    <t>Turbidity Monitor Replace    6</t>
  </si>
  <si>
    <t>New Water Meters             6</t>
  </si>
  <si>
    <t>New Service Install          6</t>
  </si>
  <si>
    <t>pump in basment              6</t>
  </si>
  <si>
    <t>Replaced 60' 1"main          6</t>
  </si>
  <si>
    <t>New Turb units filters       6</t>
  </si>
  <si>
    <t>New Phospahte injector       6</t>
  </si>
  <si>
    <t>New Turb Units               6</t>
  </si>
  <si>
    <t>New Pump Installation        6</t>
  </si>
  <si>
    <t>New Service                  6</t>
  </si>
  <si>
    <t>New Turb Unit Installatio    6</t>
  </si>
  <si>
    <t>Process pump install         6</t>
  </si>
  <si>
    <t>Turbidimeter install         6</t>
  </si>
  <si>
    <t>Booster pump for WTP         6</t>
  </si>
  <si>
    <t>New Sodium Hypochlorite I    6</t>
  </si>
  <si>
    <t>113 ellinwood   main/leak    6</t>
  </si>
  <si>
    <t>leak on service line  lak    6</t>
  </si>
  <si>
    <t>Replaced service line ( L    6</t>
  </si>
  <si>
    <t>Replaced Main ( Leak )       6</t>
  </si>
  <si>
    <t>Replaced  8'' Main           6</t>
  </si>
  <si>
    <t>Replaced 8" main ( Leak )    6</t>
  </si>
  <si>
    <t>New Service tap-main         6</t>
  </si>
  <si>
    <t>install new service          6</t>
  </si>
  <si>
    <t>Installed New service Tap    6</t>
  </si>
  <si>
    <t>Replaced broken Meter Sto    6</t>
  </si>
  <si>
    <t>WTP booster pump             6</t>
  </si>
  <si>
    <t>Service Replacement          6</t>
  </si>
  <si>
    <t>Hydrant Replacement          6</t>
  </si>
  <si>
    <t>Street Repair after Main Repla</t>
  </si>
  <si>
    <t xml:space="preserve"> Desgust how to repair Le001 6</t>
  </si>
  <si>
    <t>Street Repair New Service</t>
  </si>
  <si>
    <t>Street Repair New Hydrant</t>
  </si>
  <si>
    <t>Street Repair Main Replacement</t>
  </si>
  <si>
    <t>Queensbury Main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</si>
</sst>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\ ;\(#,##0\)"/>
    <numFmt numFmtId="168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0"/>
      <name val="Book Antiqua"/>
      <family val="1"/>
    </font>
    <font>
      <sz val="10"/>
      <color theme="1"/>
      <name val="Book Antiqua"/>
      <family val="1"/>
    </font>
    <font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auto="1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auto="1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5" applyNumberFormat="0" applyFont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164" fontId="3" fillId="4" borderId="4" xfId="1" applyNumberFormat="1" applyFont="1" applyFill="1" applyBorder="1"/>
    <xf numFmtId="166" fontId="8" fillId="0" borderId="0" xfId="0" applyNumberFormat="1" applyFont="1" applyFill="1"/>
    <xf numFmtId="0" fontId="9" fillId="0" borderId="0" xfId="5" applyNumberFormat="1" applyFont="1" applyAlignment="1"/>
    <xf numFmtId="0" fontId="9" fillId="0" borderId="0" xfId="5" applyFont="1" applyAlignment="1">
      <alignment horizontal="left"/>
    </xf>
    <xf numFmtId="0" fontId="9" fillId="0" borderId="0" xfId="5" applyFont="1"/>
    <xf numFmtId="0" fontId="10" fillId="0" borderId="0" xfId="5" applyNumberFormat="1" applyFont="1" applyAlignment="1"/>
    <xf numFmtId="0" fontId="11" fillId="0" borderId="0" xfId="5" applyNumberFormat="1" applyFont="1" applyAlignment="1"/>
    <xf numFmtId="0" fontId="8" fillId="0" borderId="3" xfId="5" applyFont="1" applyBorder="1" applyAlignment="1">
      <alignment horizontal="center" wrapText="1"/>
    </xf>
    <xf numFmtId="0" fontId="8" fillId="0" borderId="0" xfId="5" applyFont="1"/>
    <xf numFmtId="164" fontId="12" fillId="0" borderId="0" xfId="6" applyNumberFormat="1" applyFont="1"/>
    <xf numFmtId="0" fontId="12" fillId="0" borderId="0" xfId="5" applyFont="1" applyAlignment="1">
      <alignment horizontal="left" indent="1"/>
    </xf>
    <xf numFmtId="0" fontId="8" fillId="0" borderId="2" xfId="4" applyFont="1"/>
    <xf numFmtId="164" fontId="0" fillId="0" borderId="0" xfId="1" applyNumberFormat="1" applyFont="1"/>
    <xf numFmtId="0" fontId="2" fillId="0" borderId="0" xfId="3"/>
    <xf numFmtId="164" fontId="0" fillId="0" borderId="0" xfId="0" applyNumberFormat="1"/>
    <xf numFmtId="164" fontId="0" fillId="4" borderId="4" xfId="1" applyNumberFormat="1" applyFont="1" applyFill="1" applyBorder="1"/>
    <xf numFmtId="164" fontId="15" fillId="4" borderId="4" xfId="1" applyNumberFormat="1" applyFont="1" applyFill="1" applyBorder="1"/>
    <xf numFmtId="164" fontId="16" fillId="0" borderId="0" xfId="1" quotePrefix="1" applyNumberFormat="1" applyFont="1"/>
    <xf numFmtId="164" fontId="17" fillId="0" borderId="0" xfId="1" applyNumberFormat="1" applyFont="1"/>
    <xf numFmtId="164" fontId="6" fillId="4" borderId="4" xfId="1" applyNumberFormat="1" applyFont="1" applyFill="1" applyBorder="1"/>
    <xf numFmtId="164" fontId="18" fillId="2" borderId="0" xfId="1" applyNumberFormat="1" applyFont="1" applyFill="1"/>
    <xf numFmtId="0" fontId="13" fillId="0" borderId="0" xfId="12"/>
    <xf numFmtId="43" fontId="0" fillId="0" borderId="0" xfId="0" applyNumberFormat="1"/>
    <xf numFmtId="14" fontId="0" fillId="5" borderId="5" xfId="10" applyNumberFormat="1" applyFont="1" applyAlignment="1">
      <alignment horizontal="right"/>
    </xf>
    <xf numFmtId="14" fontId="0" fillId="0" borderId="0" xfId="10" applyNumberFormat="1" applyFont="1" applyFill="1" applyBorder="1" applyAlignment="1">
      <alignment horizontal="right"/>
    </xf>
    <xf numFmtId="0" fontId="20" fillId="0" borderId="0" xfId="3" applyFont="1"/>
    <xf numFmtId="0" fontId="0" fillId="0" borderId="0" xfId="0" applyAlignment="1">
      <alignment horizontal="centerContinuous"/>
    </xf>
    <xf numFmtId="0" fontId="2" fillId="0" borderId="1" xfId="2"/>
    <xf numFmtId="0" fontId="2" fillId="0" borderId="0" xfId="2" applyBorder="1"/>
    <xf numFmtId="0" fontId="2" fillId="0" borderId="0" xfId="2" applyBorder="1" applyAlignment="1">
      <alignment horizontal="center"/>
    </xf>
    <xf numFmtId="165" fontId="2" fillId="3" borderId="0" xfId="2" applyNumberFormat="1" applyFill="1" applyBorder="1" applyAlignment="1">
      <alignment horizontal="center"/>
    </xf>
    <xf numFmtId="165" fontId="21" fillId="3" borderId="0" xfId="2" applyNumberFormat="1" applyFont="1" applyFill="1" applyBorder="1" applyAlignment="1">
      <alignment horizontal="center"/>
    </xf>
    <xf numFmtId="165" fontId="22" fillId="3" borderId="0" xfId="2" applyNumberFormat="1" applyFont="1" applyFill="1" applyBorder="1" applyAlignment="1">
      <alignment horizontal="center"/>
    </xf>
    <xf numFmtId="165" fontId="23" fillId="3" borderId="0" xfId="2" applyNumberFormat="1" applyFont="1" applyFill="1" applyBorder="1" applyAlignment="1">
      <alignment horizontal="center"/>
    </xf>
    <xf numFmtId="165" fontId="24" fillId="3" borderId="0" xfId="2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>
      <alignment horizontal="left"/>
    </xf>
    <xf numFmtId="14" fontId="0" fillId="0" borderId="0" xfId="1" applyNumberFormat="1" applyFont="1"/>
    <xf numFmtId="10" fontId="0" fillId="0" borderId="0" xfId="9" applyNumberFormat="1" applyFont="1"/>
    <xf numFmtId="9" fontId="0" fillId="0" borderId="0" xfId="9" applyFont="1"/>
    <xf numFmtId="0" fontId="0" fillId="0" borderId="0" xfId="1" applyNumberFormat="1" applyFont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19" fillId="7" borderId="0" xfId="11" applyFill="1" applyAlignment="1">
      <alignment horizontal="left"/>
    </xf>
    <xf numFmtId="164" fontId="0" fillId="7" borderId="0" xfId="1" applyNumberFormat="1" applyFont="1" applyFill="1"/>
    <xf numFmtId="0" fontId="19" fillId="8" borderId="0" xfId="11" applyFill="1" applyAlignment="1">
      <alignment horizontal="left"/>
    </xf>
    <xf numFmtId="164" fontId="0" fillId="8" borderId="0" xfId="1" applyNumberFormat="1" applyFont="1" applyFill="1"/>
    <xf numFmtId="168" fontId="12" fillId="0" borderId="0" xfId="8" applyNumberFormat="1" applyFont="1"/>
    <xf numFmtId="168" fontId="8" fillId="0" borderId="2" xfId="8" applyNumberFormat="1" applyFont="1" applyBorder="1"/>
    <xf numFmtId="0" fontId="8" fillId="0" borderId="3" xfId="5" applyFont="1" applyBorder="1" applyAlignment="1">
      <alignment horizontal="left" wrapText="1"/>
    </xf>
    <xf numFmtId="0" fontId="4" fillId="0" borderId="0" xfId="0" applyFont="1"/>
    <xf numFmtId="43" fontId="4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9" borderId="0" xfId="0" applyFont="1" applyFill="1"/>
    <xf numFmtId="43" fontId="0" fillId="0" borderId="0" xfId="1" applyFont="1"/>
    <xf numFmtId="43" fontId="16" fillId="2" borderId="0" xfId="1" applyFont="1" applyFill="1"/>
  </cellXfs>
  <cellStyles count="13">
    <cellStyle name="Comma" xfId="1" builtinId="3"/>
    <cellStyle name="Comma 2" xfId="6" xr:uid="{00000000-0005-0000-0000-000001000000}"/>
    <cellStyle name="Currency" xfId="8" builtinId="4"/>
    <cellStyle name="Heading 3" xfId="2" builtinId="18"/>
    <cellStyle name="Heading 4" xfId="3" builtinId="19"/>
    <cellStyle name="Hyperlink" xfId="11" builtinId="8"/>
    <cellStyle name="Normal" xfId="0" builtinId="0"/>
    <cellStyle name="Normal 16 2" xfId="7" xr:uid="{00000000-0005-0000-0000-000005000000}"/>
    <cellStyle name="Normal 2" xfId="5" xr:uid="{00000000-0005-0000-0000-000006000000}"/>
    <cellStyle name="Note" xfId="10" builtinId="10"/>
    <cellStyle name="Percent" xfId="9" builtinId="5"/>
    <cellStyle name="Title 4" xfId="12" xr:uid="{FEAE950E-01CE-4F46-B6F5-86E27DA4FB84}"/>
    <cellStyle name="Total" xfId="4" builtinId="2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Units/Midwest%20and%20Mid%20Atlantic/Monthly%20Variance/CapEx/2019/12%20Dec/2019%20CapEx%20Variance%20December%20-%20MWR%20(KY%20tank%20paint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teams/MidwestMid-AtlanticFPA/Shared%20Documents/General/Budget/2A-OM-V18%2009.09.19%20MAR%20-MH-AMB%20w%20PANJ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chell.Higgins\AppData\Local\Microsoft\Windows\INetCache\Content.Outlook\A48AXB0P\Capital%20Plan%20Template%20RU%20-%204.29.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ared\DATA\Water%20&amp;%20Wastewater%20Division\IOU%20Rate%20Cases\44724%20-%20Community%20(CUII)\Case%20Documents\Petioner\Non-MSFR%20Workpapers\CUII%20Cause%20No.%2044724%20-%20Filing%20Template%20-%20Final%20(Schedules%20and%20WP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finance/Forecast/July%202010/Master%20File/Master%20File%20v0%20070210%20S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Users/Dylan%20D'Ascendis/Box%20Sync/Return%20on%20Equity/ROE%20Models/Bloomberg/Bloomberg%20output/Beta%20Workboo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Finance/Personal%20Folders/Sam/Revenue%20Analysis%20and%20Reconciliation/2012/08%20August/Revenue%20Reconciliation%20File%20new%208-2012%20-%20Used%20to%20Reconcile%20Recast%20Budget%20to%20FCST%20v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ixgroup-my.sharepoint.com/personal/dennis_daniel_ad_corixgroup_com/Documents/1%20ECU/MonthlyReporting/03-2020%20Mar/FlashReportECU_Mar2020_v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Business%20Units/Midwest%20and%20Mid%20Atlantic/Forecast/2019/1A-REV/Other/Response%20to%20PSC%20DR%202-17%20(WSC%20Kentucky%20-%202018%20Historical%20TYE%202017%20Analysis%20-%20FINAL%20V23%20(April%20Tax%20Update)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HR/HR%20Shared/Headcount%20Verisons/2016/2016%2007%20Utilities%20Inc%20Headcount%20Repor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Business%20Units/Midwest%20and%20Mid%20Atlantic/RC%20Summary/RC%20Summary%20and%20Tracking%2011_30_16%20-%20(2016%20BGT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.in.us\file1\OUCC\Home\rcorey\CUII%2044724\44450%20Indiana%20American%20Future%20Test%20Yearf%20OUCC%20Schedu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Indiana/IN%20Consolidation%202015%20Rate%20Case/Testimony/Direct%20Testimony/JPK/Expense%20Workbooks/Salaries%20and%20Wages%20Expense%20-%20CONFIDENTI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Indiana/IN%20Consolidation%202015%20Rate%20Case/Testimony/CUII%20Rebuttal/JPK/44724%20-%20Rebuttal%20CUII%20Schedules%20Final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Units/Midwest%20and%20Mid%20Atlantic/Forecast/2020/6A-CAP/2019%20CapEx%20Variance%20August%20-%20MWR%20Budget%20File%20HC%20pushout%20(Bob%20Hunter%20project%20summary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Pennsylvania/003-2016%20CUPA%20Rate%20Case/Prior%20Filing%20Templates/Penn%20Estates%20UI%20RC%20Filing%203.31.13%20Test%20Year%20(Final%20with%20Links)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Documents%20and%20Settings/Debbie%20Fields/My%20Documents/Capital%20Budget/MasterPlan/West/West%202007/West%202007%20Capital%20from%20NB%200607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Units/Midwest%20and%20Mid%20Atlantic/Monthly%20Variance/CapEx/2020/05%20May/2020%20CapEx%20Variance%20May%20-%20MWR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>
            <v>0</v>
          </cell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>
            <v>0</v>
          </cell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>
            <v>0</v>
          </cell>
          <cell r="F15">
            <v>0</v>
          </cell>
          <cell r="H15" t="str">
            <v>Fees and Expenses</v>
          </cell>
          <cell r="K15">
            <v>5.3786671869999996</v>
          </cell>
        </row>
        <row r="16">
          <cell r="C16">
            <v>5.3786659240722656</v>
          </cell>
          <cell r="F16">
            <v>5.3786659240722656</v>
          </cell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>
            <v>4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>
            <v>8</v>
          </cell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shboard"/>
      <sheetName val="Load&gt;&gt;"/>
      <sheetName val="MWR Model Load"/>
      <sheetName val="IL Cap Plan"/>
      <sheetName val="IN Cap Plan"/>
      <sheetName val="KY Cap Plan"/>
      <sheetName val="MWR Cap Plan"/>
      <sheetName val="Current Year&gt;&gt;"/>
      <sheetName val="Sheet1"/>
      <sheetName val="Sheet3"/>
      <sheetName val="2019 Capex"/>
      <sheetName val="MWR AvB&gt;&gt;"/>
      <sheetName val="MWR AvB"/>
      <sheetName val="MWR Full Year"/>
      <sheetName val="IN&gt;&gt;"/>
      <sheetName val="IN AvB"/>
      <sheetName val="IN Variance"/>
      <sheetName val="IN Full Year"/>
      <sheetName val="KY&gt;&gt;"/>
      <sheetName val="KY AvB"/>
      <sheetName val="KY Variance"/>
      <sheetName val="KY Full Year"/>
      <sheetName val="IL &gt;&gt;"/>
      <sheetName val="IL AvB"/>
      <sheetName val="IL Full Year "/>
      <sheetName val="LS&gt;&gt;"/>
      <sheetName val="LS AvB"/>
      <sheetName val="LS Variance"/>
      <sheetName val="LS Full Year"/>
      <sheetName val="TB&gt;&gt;"/>
      <sheetName val="TB AvB"/>
      <sheetName val="TB Variance"/>
      <sheetName val="TB Full Year"/>
      <sheetName val="RV&gt;&gt;"/>
      <sheetName val="RV AvB"/>
      <sheetName val="RV Variance"/>
      <sheetName val="RV Full Year"/>
      <sheetName val="MM&gt;&gt;"/>
      <sheetName val="MM Variance"/>
      <sheetName val="MM AvB"/>
      <sheetName val="MM Full Year"/>
      <sheetName val="MWR Actuals&gt;&gt;"/>
      <sheetName val="MWR D&amp;A Load"/>
      <sheetName val="2015021 UIP SludSurv 2016.02.29"/>
      <sheetName val="FCST&gt;&gt;"/>
      <sheetName val="Capital Projects List"/>
      <sheetName val="Reporting"/>
      <sheetName val="2020 Capital Reporting"/>
      <sheetName val="Midwest Reporting"/>
      <sheetName val="Sheet2"/>
      <sheetName val="Capital Projects MWR"/>
      <sheetName val="for Bob Hunter"/>
      <sheetName val="Def Maint MWR"/>
      <sheetName val="FCST"/>
      <sheetName val="Capital GL Spend MWR"/>
      <sheetName val="Cap Time MWR"/>
      <sheetName val="Transportation MWR"/>
      <sheetName val="Corp "/>
      <sheetName val="CIAC MWR"/>
      <sheetName val="Gantt FCST"/>
      <sheetName val="2019 Gantt FCST"/>
      <sheetName val="Historicals&gt;&gt;"/>
      <sheetName val="MW CP Reference List"/>
      <sheetName val="2018 Capex"/>
      <sheetName val="2017 Capex"/>
      <sheetName val="2016 Capex"/>
      <sheetName val="2015 Capex"/>
      <sheetName val="2014 Capex"/>
      <sheetName val="2013 Capex"/>
      <sheetName val="2012 Capex"/>
      <sheetName val="2011 Capex"/>
      <sheetName val="2013 Proj TB"/>
      <sheetName val="Misc&gt;&gt;"/>
      <sheetName val="Naruc"/>
      <sheetName val="JDE CIAC"/>
      <sheetName val="JDE CO"/>
      <sheetName val="ERC Counts"/>
      <sheetName val="ERC Allocation"/>
      <sheetName val="Cap Time Rates"/>
      <sheetName val="IDC Rates"/>
      <sheetName val="Variables"/>
      <sheetName val="Def JE Exclude"/>
      <sheetName val="Deleted CP"/>
      <sheetName val="state all with 0418"/>
      <sheetName val="2018 Cap &amp; DM Budget"/>
      <sheetName val="Lookup"/>
      <sheetName val="Model Load Prior"/>
      <sheetName val="Pri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>
            <v>1223.8154296875</v>
          </cell>
          <cell r="F16">
            <v>1223.8154296875</v>
          </cell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>
            <v>8</v>
          </cell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>
            <v>3</v>
          </cell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ad File"/>
      <sheetName val="Chart"/>
      <sheetName val="STATE&gt;&gt;"/>
      <sheetName val="MAR"/>
      <sheetName val="MD"/>
      <sheetName val="NJ"/>
      <sheetName val="PA"/>
      <sheetName val="VA"/>
      <sheetName val="State Comparison"/>
      <sheetName val="start&gt;&gt;"/>
      <sheetName val="286"/>
      <sheetName val="287"/>
      <sheetName val="288"/>
      <sheetName val="856"/>
      <sheetName val="315"/>
      <sheetName val="316"/>
      <sheetName val="317"/>
      <sheetName val="319"/>
      <sheetName val="858"/>
      <sheetName val="300"/>
      <sheetName val="857"/>
      <sheetName val="332"/>
      <sheetName val="333"/>
      <sheetName val="859"/>
      <sheetName val="Company Comparison"/>
      <sheetName val="data&gt;&gt;"/>
      <sheetName val="Account Balances"/>
      <sheetName val="2019 Budget"/>
      <sheetName val="CO"/>
      <sheetName val="TTM Actuals"/>
      <sheetName val="Forecast"/>
      <sheetName val="O&amp;M FCST FILES&gt;&gt;"/>
      <sheetName val="RC Amortization"/>
      <sheetName val="Meter Reading"/>
      <sheetName val="Fuel Expense"/>
      <sheetName val="Def Maint Exp Schedule"/>
      <sheetName val="Preventative Maintenance"/>
      <sheetName val="Bad Debt Schedule"/>
      <sheetName val="Purch W-WW Load"/>
      <sheetName val="MAR Salaries"/>
      <sheetName val="Misc Reg"/>
      <sheetName val="CS Print"/>
      <sheetName val="MAR Captime"/>
      <sheetName val="Uniforms"/>
      <sheetName val="Chemicals Load"/>
      <sheetName val="Electric Load"/>
      <sheetName val="6025 FCST"/>
      <sheetName val="MAR ROY Reforecast&gt;&gt;"/>
      <sheetName val="2019 Re-Forecast"/>
      <sheetName val="2018 Re-Forecast"/>
      <sheetName val="2017 Re-Forecast"/>
      <sheetName val="2016 Re-Forecast "/>
      <sheetName val="2015 Re-Forecast"/>
      <sheetName val="2014 Re-Forecast"/>
      <sheetName val="Approved MAR O&amp;M"/>
      <sheetName val="O&amp;M Comparison"/>
      <sheetName val="MD Comparison"/>
      <sheetName val="NJ Comparison"/>
      <sheetName val="PA Comparison"/>
      <sheetName val="VA Comparison"/>
      <sheetName val="Load SS Pushdowns"/>
      <sheetName val="Presentation&gt;&gt;"/>
      <sheetName val="Assumptions"/>
      <sheetName val="2019 F vs 2020 B"/>
      <sheetName val="2020 B vs Prior"/>
      <sheetName val="2021 B vs Prior"/>
      <sheetName val="2022 B vs Prior"/>
      <sheetName val="O&amp;M Core Business"/>
      <sheetName val="O&amp;M Core Business (Tamiment)"/>
      <sheetName val="Cap Ex"/>
      <sheetName val="FCST"/>
      <sheetName val="Prior Year Template"/>
      <sheetName val="Prior v Proposed 20v20"/>
      <sheetName val="Prior v Proposed 21v21"/>
      <sheetName val="Prior v Proposed Pivot"/>
    </sheetNames>
    <sheetDataSet>
      <sheetData sheetId="0">
        <row r="11">
          <cell r="C11" t="str">
            <v>O&amp;M Template</v>
          </cell>
        </row>
        <row r="12">
          <cell r="C12">
            <v>43734</v>
          </cell>
        </row>
        <row r="13">
          <cell r="C13">
            <v>43646</v>
          </cell>
        </row>
        <row r="14">
          <cell r="C14">
            <v>43647</v>
          </cell>
        </row>
        <row r="16">
          <cell r="C16" t="str">
            <v>PRESIDENT-MIDWEST/MID ATLANTIC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FL"/>
    </sheetNames>
    <sheetDataSet>
      <sheetData sheetId="0">
        <row r="6">
          <cell r="B6">
            <v>43921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09.2017"/>
      <sheetName val="Sch.E - Proposed Rates"/>
      <sheetName val="Sch.F - Average Bills"/>
      <sheetName val="Bad Debt&gt;&gt;"/>
      <sheetName val="wp-a-bd"/>
      <sheetName val="RC Expense&gt;&gt;"/>
      <sheetName val="wp-d-rc.exp"/>
      <sheetName val="CIAC&gt;&gt;"/>
      <sheetName val="wp-j-CIAC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UPIS&gt;&gt;"/>
      <sheetName val="Plant&gt;&gt; "/>
      <sheetName val="wp-p1 Plant"/>
      <sheetName val="1015-0917 Capital FCST"/>
      <sheetName val="Vehicles&gt;&gt;"/>
      <sheetName val="wp-p2 Allocation of Vehicles"/>
      <sheetName val="Vehicle Depreciation Schedule"/>
      <sheetName val="Vehicle Assets"/>
      <sheetName val="Computers&gt;&gt;"/>
      <sheetName val="wp-p3 Allocation of Computers"/>
      <sheetName val="Computer Depreciation Schedule"/>
      <sheetName val="Computer Assets"/>
      <sheetName val="Depreciation&gt;&gt;"/>
      <sheetName val="wp - r7 w"/>
      <sheetName val="wp - r7 s"/>
      <sheetName val="wp - r7 w support"/>
      <sheetName val="wp - r7 s support"/>
      <sheetName val="PAA&gt;&gt;"/>
      <sheetName val="wp-v-PAA-ADIT"/>
      <sheetName val="Def Maint&gt;&gt;"/>
      <sheetName val="wp - u1 Def Charges Summary"/>
      <sheetName val="wp - u2 LOPA Summary"/>
      <sheetName val="ADIT&gt;&gt;"/>
      <sheetName val="wp.q ADIT"/>
      <sheetName val="Tax Depreciation"/>
      <sheetName val="150 Pre-2008"/>
      <sheetName val="150 Post-2007"/>
      <sheetName val="151 Pre-2008"/>
      <sheetName val="151 Post-2007"/>
      <sheetName val="152 Pre-2008"/>
      <sheetName val="152 Post-2007"/>
      <sheetName val="0915 PP&amp;E Additions"/>
      <sheetName val="0915 D&amp;A Expense"/>
      <sheetName val="Pro Forma Present"/>
      <sheetName val="Plant in Service (WW) COSS"/>
      <sheetName val="TB&gt;&gt;"/>
      <sheetName val="Linked TTM 0915"/>
      <sheetName val="TTM TB 0915"/>
      <sheetName val="Linked TTM 0916 FCST"/>
      <sheetName val="Linked TTM 0917 FCST"/>
      <sheetName val="Forecast&gt;&gt;"/>
      <sheetName val="1015-0916 Expense FCST"/>
      <sheetName val="1016-0917 Expense FCST"/>
      <sheetName val="Revenue&gt;&gt;"/>
      <sheetName val="DSIC&gt;&gt;"/>
      <sheetName val="wp-k-DSIC Adjust"/>
      <sheetName val="Regression&gt;&gt;"/>
      <sheetName val="wp-l-Usage Adjust"/>
      <sheetName val="Builds&gt;&gt;"/>
      <sheetName val="Sch.D - Rev 09.2015"/>
      <sheetName val="Sch.D - Rev 09.2016"/>
      <sheetName val="Consumption 09.2015"/>
      <sheetName val="Consumption 09.2016"/>
      <sheetName val="Consumption 09.2017"/>
      <sheetName val="Customer Counts"/>
      <sheetName val="Rates"/>
      <sheetName val="Monthly Consumption"/>
      <sheetName val="AUX&gt;&gt;"/>
      <sheetName val="ERC 09-2015"/>
      <sheetName val="NARUC ACCs "/>
      <sheetName val="JDE CO"/>
    </sheetNames>
    <sheetDataSet>
      <sheetData sheetId="0"/>
      <sheetData sheetId="1">
        <row r="4">
          <cell r="C4" t="str">
            <v>Community Utilities of Indiana, Inc.</v>
          </cell>
        </row>
        <row r="8">
          <cell r="C8">
            <v>42277</v>
          </cell>
        </row>
        <row r="10">
          <cell r="C10">
            <v>43008</v>
          </cell>
        </row>
        <row r="13">
          <cell r="C13">
            <v>5160</v>
          </cell>
          <cell r="D13">
            <v>0.60377917790667457</v>
          </cell>
        </row>
        <row r="14">
          <cell r="C14">
            <v>3386.1708333333331</v>
          </cell>
          <cell r="D14">
            <v>0.39622082209332538</v>
          </cell>
        </row>
        <row r="15">
          <cell r="C15">
            <v>8546.1708333333336</v>
          </cell>
        </row>
        <row r="26">
          <cell r="C26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5">
          <cell r="J75">
            <v>379106.16922616906</v>
          </cell>
        </row>
      </sheetData>
      <sheetData sheetId="37">
        <row r="84">
          <cell r="J84">
            <v>528712.8253999661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22">
          <cell r="U22">
            <v>33905.62733333333</v>
          </cell>
        </row>
      </sheetData>
      <sheetData sheetId="45"/>
      <sheetData sheetId="46"/>
      <sheetData sheetId="47">
        <row r="38">
          <cell r="D38">
            <v>676132.25839999993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>
        <row r="137">
          <cell r="A137" t="b">
            <v>1</v>
          </cell>
        </row>
      </sheetData>
      <sheetData sheetId="56"/>
      <sheetData sheetId="57"/>
      <sheetData sheetId="58"/>
      <sheetData sheetId="59">
        <row r="829">
          <cell r="D829" t="str">
            <v>CUSTOMERS</v>
          </cell>
          <cell r="E829">
            <v>5160</v>
          </cell>
          <cell r="F829">
            <v>3386.1708333333331</v>
          </cell>
          <cell r="G829">
            <v>8546.1708333333336</v>
          </cell>
          <cell r="H829">
            <v>0.60377917790667457</v>
          </cell>
          <cell r="I829">
            <v>0.39622082209332538</v>
          </cell>
          <cell r="J829">
            <v>1</v>
          </cell>
        </row>
        <row r="830">
          <cell r="D830" t="str">
            <v>REVENUES</v>
          </cell>
          <cell r="E830">
            <v>-2050965.6322290339</v>
          </cell>
          <cell r="F830">
            <v>-2222675.3877709666</v>
          </cell>
          <cell r="G830">
            <v>-4273641.0200000005</v>
          </cell>
          <cell r="H830">
            <v>0.47991060143582992</v>
          </cell>
          <cell r="I830">
            <v>0.52008939856417014</v>
          </cell>
          <cell r="J830">
            <v>1</v>
          </cell>
        </row>
        <row r="831">
          <cell r="D831" t="str">
            <v>PLANT IN SERVICE</v>
          </cell>
          <cell r="E831">
            <v>12470720.259115022</v>
          </cell>
          <cell r="F831">
            <v>18675606.260884967</v>
          </cell>
          <cell r="G831">
            <v>31146326.519999988</v>
          </cell>
          <cell r="H831">
            <v>0.4003913672165223</v>
          </cell>
          <cell r="I831">
            <v>0.59960863278347776</v>
          </cell>
          <cell r="J831">
            <v>1</v>
          </cell>
        </row>
        <row r="832">
          <cell r="D832" t="str">
            <v>NET PLANT</v>
          </cell>
          <cell r="E832">
            <v>9823901.8192990515</v>
          </cell>
          <cell r="F832">
            <v>12618055.460700938</v>
          </cell>
          <cell r="G832">
            <v>22441957.27999999</v>
          </cell>
          <cell r="H832">
            <v>0.43774710452969262</v>
          </cell>
          <cell r="I832">
            <v>0.56225289547030743</v>
          </cell>
          <cell r="J832">
            <v>1</v>
          </cell>
        </row>
        <row r="833">
          <cell r="D833" t="str">
            <v>DEFERRED MAINTENANCE</v>
          </cell>
          <cell r="E833">
            <v>494825.65539132775</v>
          </cell>
          <cell r="F833">
            <v>343320.7046086723</v>
          </cell>
          <cell r="G833">
            <v>838146.3600000001</v>
          </cell>
          <cell r="H833">
            <v>0.59038096328584866</v>
          </cell>
          <cell r="I833">
            <v>0.40961903671415129</v>
          </cell>
          <cell r="J833">
            <v>1</v>
          </cell>
        </row>
        <row r="834">
          <cell r="D834" t="str">
            <v>CIAC</v>
          </cell>
          <cell r="E834">
            <v>-2336468.4800000004</v>
          </cell>
          <cell r="F834">
            <v>-3740642.44</v>
          </cell>
          <cell r="G834">
            <v>-6077110.9199999999</v>
          </cell>
          <cell r="H834">
            <v>0.38447027061997424</v>
          </cell>
          <cell r="I834">
            <v>0.61552972938002581</v>
          </cell>
          <cell r="J834">
            <v>1</v>
          </cell>
        </row>
        <row r="835">
          <cell r="D835" t="str">
            <v>RATE BASE</v>
          </cell>
          <cell r="E835">
            <v>7489089.4468666967</v>
          </cell>
          <cell r="F835">
            <v>8856754.8831332903</v>
          </cell>
          <cell r="G835">
            <v>16345844.329999987</v>
          </cell>
          <cell r="H835">
            <v>0.45816473567668575</v>
          </cell>
          <cell r="I835">
            <v>0.54183526432331419</v>
          </cell>
          <cell r="J835">
            <v>1</v>
          </cell>
        </row>
        <row r="836"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pt&gt;&gt;"/>
      <sheetName val="reg&gt;&gt;"/>
      <sheetName val="st&gt;&gt;"/>
      <sheetName val="co&gt;&gt;"/>
      <sheetName val="00101"/>
      <sheetName val="00102"/>
      <sheetName val="00103"/>
      <sheetName val="00104"/>
      <sheetName val="00105"/>
      <sheetName val="00110"/>
      <sheetName val="00111"/>
      <sheetName val="00112"/>
      <sheetName val="00113"/>
      <sheetName val="00114"/>
      <sheetName val="00116"/>
      <sheetName val="00117"/>
      <sheetName val="00118"/>
      <sheetName val="00119"/>
      <sheetName val="00120"/>
      <sheetName val="00121"/>
      <sheetName val="00122"/>
      <sheetName val="00123"/>
      <sheetName val="00124"/>
      <sheetName val="00125"/>
      <sheetName val="00126"/>
      <sheetName val="00127"/>
      <sheetName val="00128"/>
      <sheetName val="00129"/>
      <sheetName val="00130"/>
      <sheetName val="00131"/>
      <sheetName val="00132"/>
      <sheetName val="00133"/>
      <sheetName val="00134"/>
      <sheetName val="00150"/>
      <sheetName val="00151"/>
      <sheetName val="00152"/>
      <sheetName val="00180"/>
      <sheetName val="00181"/>
      <sheetName val="00182"/>
      <sheetName val="00183"/>
      <sheetName val="00187"/>
      <sheetName val="00188"/>
      <sheetName val="00189"/>
      <sheetName val="00190"/>
      <sheetName val="00191"/>
      <sheetName val="00192"/>
      <sheetName val="00220"/>
      <sheetName val="00241"/>
      <sheetName val="00242"/>
      <sheetName val="00243"/>
      <sheetName val="00244"/>
      <sheetName val="00245"/>
      <sheetName val="00246"/>
      <sheetName val="00247"/>
      <sheetName val="00248"/>
      <sheetName val="00249"/>
      <sheetName val="00250"/>
      <sheetName val="00251"/>
      <sheetName val="00252"/>
      <sheetName val="00253"/>
      <sheetName val="00254"/>
      <sheetName val="00255"/>
      <sheetName val="00256"/>
      <sheetName val="00257"/>
      <sheetName val="00258"/>
      <sheetName val="00259"/>
      <sheetName val="00260"/>
      <sheetName val="00261"/>
      <sheetName val="00262"/>
      <sheetName val="00263"/>
      <sheetName val="00286"/>
      <sheetName val="00287"/>
      <sheetName val="00288"/>
      <sheetName val="00300"/>
      <sheetName val="00315"/>
      <sheetName val="00316"/>
      <sheetName val="00317"/>
      <sheetName val="00332"/>
      <sheetName val="00333"/>
      <sheetName val="00345"/>
      <sheetName val="00356"/>
      <sheetName val="00357"/>
      <sheetName val="00385"/>
      <sheetName val="00386"/>
      <sheetName val="00400"/>
      <sheetName val="00401"/>
      <sheetName val="00402"/>
      <sheetName val="00403"/>
      <sheetName val="00406"/>
      <sheetName val="00425"/>
      <sheetName val="00450"/>
      <sheetName val="00451"/>
      <sheetName val="00452"/>
      <sheetName val="00453"/>
      <sheetName val="00800"/>
      <sheetName val="00801"/>
      <sheetName val="00802"/>
      <sheetName val="00804"/>
      <sheetName val="00805"/>
      <sheetName val="00806"/>
      <sheetName val="00850"/>
      <sheetName val="00851"/>
      <sheetName val="00853"/>
      <sheetName val="00854"/>
      <sheetName val="00855"/>
      <sheetName val="00856"/>
      <sheetName val="00857"/>
      <sheetName val="00858"/>
      <sheetName val="00859"/>
      <sheetName val="00860"/>
      <sheetName val="00861"/>
      <sheetName val="00863"/>
      <sheetName val="00864"/>
      <sheetName val="00865"/>
      <sheetName val="00866"/>
      <sheetName val="00900"/>
      <sheetName val="db&gt;&gt;"/>
      <sheetName val="dba-coinfo"/>
      <sheetName val="dbb-Historical"/>
      <sheetName val="dbc-Budget"/>
      <sheetName val="dbd-Forecast"/>
      <sheetName val="dbe-COA"/>
      <sheetName val="temp&gt;&gt;"/>
      <sheetName val="CoTemplate"/>
    </sheetNames>
    <sheetDataSet>
      <sheetData sheetId="0" refreshError="1">
        <row r="10">
          <cell r="C10">
            <v>40329</v>
          </cell>
        </row>
        <row r="11">
          <cell r="C11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Inputs and Calculations"/>
      <sheetName val="sch&gt;&gt;"/>
      <sheetName val="Jan"/>
      <sheetName val="Feb"/>
      <sheetName val="Mar"/>
      <sheetName val="Apr"/>
      <sheetName val="May"/>
      <sheetName val="Jun"/>
      <sheetName val="Jun R"/>
      <sheetName val="Jul R"/>
      <sheetName val="Aug R"/>
      <sheetName val="Sep R"/>
      <sheetName val="wp&gt;&gt;"/>
      <sheetName val="01 AvB"/>
      <sheetName val="02 AvB"/>
      <sheetName val="03 AvB"/>
      <sheetName val="04 AvB"/>
      <sheetName val="05 AvB"/>
      <sheetName val="06 AvB"/>
      <sheetName val="Service Review"/>
      <sheetName val="UI"/>
      <sheetName val="Seasonality Chart"/>
      <sheetName val="PerChange"/>
      <sheetName val="FO &amp; JE Variance"/>
      <sheetName val="reg&gt;&gt;"/>
      <sheetName val="Analysis"/>
      <sheetName val="ATR by Co"/>
      <sheetName val="SER By Co"/>
      <sheetName val="MWR by Co"/>
      <sheetName val="CORP"/>
      <sheetName val="ATR"/>
      <sheetName val="MWR"/>
      <sheetName val="SOR"/>
      <sheetName val="SER"/>
      <sheetName val="WER"/>
      <sheetName val="BIO"/>
      <sheetName val="st&gt;&gt;"/>
      <sheetName val="AZ"/>
      <sheetName val="FL"/>
      <sheetName val="GA"/>
      <sheetName val="IL"/>
      <sheetName val="IN"/>
      <sheetName val="KY"/>
      <sheetName val="LA"/>
      <sheetName val="MD"/>
      <sheetName val="NC"/>
      <sheetName val="NJ"/>
      <sheetName val="NV"/>
      <sheetName val="PA"/>
      <sheetName val="SC"/>
      <sheetName val="TN"/>
      <sheetName val="VA"/>
      <sheetName val="co&gt;&gt;"/>
      <sheetName val="101"/>
      <sheetName val="102"/>
      <sheetName val="104"/>
      <sheetName val="110"/>
      <sheetName val="111"/>
      <sheetName val="112"/>
      <sheetName val="113"/>
      <sheetName val="114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50"/>
      <sheetName val="151"/>
      <sheetName val="152"/>
      <sheetName val="170"/>
      <sheetName val="180"/>
      <sheetName val="181"/>
      <sheetName val="182"/>
      <sheetName val="183"/>
      <sheetName val="187"/>
      <sheetName val="188"/>
      <sheetName val="189"/>
      <sheetName val="190"/>
      <sheetName val="191"/>
      <sheetName val="192"/>
      <sheetName val="22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85"/>
      <sheetName val="286"/>
      <sheetName val="287"/>
      <sheetName val="288"/>
      <sheetName val="300"/>
      <sheetName val="315"/>
      <sheetName val="316"/>
      <sheetName val="317"/>
      <sheetName val="332"/>
      <sheetName val="333"/>
      <sheetName val="345"/>
      <sheetName val="356"/>
      <sheetName val="357"/>
      <sheetName val="370"/>
      <sheetName val="385"/>
      <sheetName val="386"/>
      <sheetName val="400"/>
      <sheetName val="401"/>
      <sheetName val="402"/>
      <sheetName val="403"/>
      <sheetName val="406"/>
      <sheetName val="425"/>
      <sheetName val="450"/>
      <sheetName val="451"/>
      <sheetName val="452"/>
      <sheetName val="453"/>
      <sheetName val="900"/>
      <sheetName val="db&gt;&gt;"/>
      <sheetName val="Historical Data"/>
      <sheetName val="Budget Data"/>
      <sheetName val="Actual RC Data"/>
      <sheetName val="ax&gt;&gt;"/>
      <sheetName val="CoInfo"/>
      <sheetName val="CO_TEMPLATE"/>
      <sheetName val="Export"/>
    </sheetNames>
    <sheetDataSet>
      <sheetData sheetId="0">
        <row r="13">
          <cell r="G13" t="str">
            <v>Revenue Reconciliation File</v>
          </cell>
        </row>
        <row r="14">
          <cell r="G14">
            <v>41152</v>
          </cell>
        </row>
        <row r="15">
          <cell r="G15">
            <v>41166</v>
          </cell>
        </row>
        <row r="18">
          <cell r="G18">
            <v>8</v>
          </cell>
        </row>
        <row r="19">
          <cell r="G19">
            <v>2012</v>
          </cell>
        </row>
        <row r="21">
          <cell r="G21">
            <v>38718</v>
          </cell>
        </row>
        <row r="22">
          <cell r="G22">
            <v>41974</v>
          </cell>
        </row>
        <row r="24">
          <cell r="G24">
            <v>81</v>
          </cell>
        </row>
        <row r="25">
          <cell r="G25">
            <v>74</v>
          </cell>
        </row>
        <row r="26">
          <cell r="G26">
            <v>40544</v>
          </cell>
        </row>
        <row r="27">
          <cell r="G27">
            <v>41244</v>
          </cell>
        </row>
        <row r="29">
          <cell r="G29">
            <v>21</v>
          </cell>
        </row>
        <row r="30">
          <cell r="G30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over"/>
      <sheetName val="CrossfireHiddenWorksheet"/>
      <sheetName val="OfficeConnectSuppressions"/>
      <sheetName val="OfficeConnectCellHighlights"/>
      <sheetName val="ExecSummary"/>
      <sheetName val="Bridges"/>
      <sheetName val="MnthSummary"/>
      <sheetName val="YTDSummary"/>
      <sheetName val="AFvB Bridge"/>
      <sheetName val="R&amp;O"/>
      <sheetName val="RateCases"/>
      <sheetName val="CapExDtl"/>
      <sheetName val="CapExProjects"/>
      <sheetName val="BU Results&gt;&gt;&gt;"/>
      <sheetName val="ESC"/>
      <sheetName val="CWSI-IMAE"/>
      <sheetName val="Cleveland"/>
      <sheetName val="OU"/>
      <sheetName val="Gillem"/>
      <sheetName val="Doyon"/>
    </sheetNames>
    <sheetDataSet>
      <sheetData sheetId="0">
        <row r="3">
          <cell r="B3">
            <v>43921</v>
          </cell>
        </row>
        <row r="8">
          <cell r="B8">
            <v>1.3</v>
          </cell>
        </row>
        <row r="9">
          <cell r="B9">
            <v>1.3260000000000001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 refreshError="1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Budget Load"/>
      <sheetName val="Vacancies"/>
      <sheetName val="Activity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14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80</v>
          </cell>
          <cell r="W15">
            <v>80</v>
          </cell>
          <cell r="X15">
            <v>80</v>
          </cell>
          <cell r="Y15">
            <v>80</v>
          </cell>
          <cell r="Z15">
            <v>80</v>
          </cell>
          <cell r="AA15">
            <v>80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  <cell r="AA18">
            <v>8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Z20">
            <v>2</v>
          </cell>
          <cell r="AA20">
            <v>2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22</v>
          </cell>
          <cell r="Q21">
            <v>22</v>
          </cell>
          <cell r="R21">
            <v>22</v>
          </cell>
          <cell r="S21">
            <v>22</v>
          </cell>
          <cell r="T21">
            <v>22</v>
          </cell>
          <cell r="U21">
            <v>22</v>
          </cell>
          <cell r="V21">
            <v>22</v>
          </cell>
          <cell r="W21">
            <v>22</v>
          </cell>
          <cell r="X21">
            <v>22</v>
          </cell>
          <cell r="Y21">
            <v>22</v>
          </cell>
          <cell r="Z21">
            <v>22</v>
          </cell>
          <cell r="AA21">
            <v>22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10</v>
          </cell>
          <cell r="Q22">
            <v>10</v>
          </cell>
          <cell r="R22">
            <v>10</v>
          </cell>
          <cell r="S22">
            <v>10</v>
          </cell>
          <cell r="T22">
            <v>10</v>
          </cell>
          <cell r="U22">
            <v>10</v>
          </cell>
          <cell r="V22">
            <v>10</v>
          </cell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  <cell r="P23">
            <v>6</v>
          </cell>
          <cell r="Q23">
            <v>6</v>
          </cell>
          <cell r="R23">
            <v>6</v>
          </cell>
          <cell r="S23">
            <v>6</v>
          </cell>
          <cell r="T23">
            <v>6</v>
          </cell>
          <cell r="U23">
            <v>6</v>
          </cell>
          <cell r="V23">
            <v>6</v>
          </cell>
          <cell r="W23">
            <v>6</v>
          </cell>
          <cell r="X23">
            <v>6</v>
          </cell>
          <cell r="Y23">
            <v>6</v>
          </cell>
          <cell r="Z23">
            <v>6</v>
          </cell>
          <cell r="AA23">
            <v>6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  <cell r="P25">
            <v>8</v>
          </cell>
          <cell r="Q25">
            <v>8</v>
          </cell>
          <cell r="R25">
            <v>8</v>
          </cell>
          <cell r="S25">
            <v>8</v>
          </cell>
          <cell r="T25">
            <v>8</v>
          </cell>
          <cell r="U25">
            <v>8</v>
          </cell>
          <cell r="V25">
            <v>8</v>
          </cell>
          <cell r="W25">
            <v>8</v>
          </cell>
          <cell r="X25">
            <v>8</v>
          </cell>
          <cell r="Y25">
            <v>8</v>
          </cell>
          <cell r="Z25">
            <v>8</v>
          </cell>
          <cell r="AA25">
            <v>8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9</v>
          </cell>
          <cell r="W26">
            <v>9</v>
          </cell>
          <cell r="X26">
            <v>9</v>
          </cell>
          <cell r="Y26">
            <v>9</v>
          </cell>
          <cell r="Z26">
            <v>9</v>
          </cell>
          <cell r="AA26">
            <v>9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  <cell r="P27">
            <v>11</v>
          </cell>
          <cell r="Q27">
            <v>11</v>
          </cell>
          <cell r="R27">
            <v>11</v>
          </cell>
          <cell r="S27">
            <v>11</v>
          </cell>
          <cell r="T27">
            <v>11</v>
          </cell>
          <cell r="U27">
            <v>11</v>
          </cell>
          <cell r="V27">
            <v>11</v>
          </cell>
          <cell r="W27">
            <v>11</v>
          </cell>
          <cell r="X27">
            <v>11</v>
          </cell>
          <cell r="Y27">
            <v>11</v>
          </cell>
          <cell r="Z27">
            <v>11</v>
          </cell>
          <cell r="AA27">
            <v>11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77</v>
          </cell>
          <cell r="Q28">
            <v>77</v>
          </cell>
          <cell r="R28">
            <v>77</v>
          </cell>
          <cell r="S28">
            <v>77</v>
          </cell>
          <cell r="T28">
            <v>77</v>
          </cell>
          <cell r="U28">
            <v>77</v>
          </cell>
          <cell r="V28">
            <v>77</v>
          </cell>
          <cell r="W28">
            <v>77</v>
          </cell>
          <cell r="X28">
            <v>77</v>
          </cell>
          <cell r="Y28">
            <v>77</v>
          </cell>
          <cell r="Z28">
            <v>77</v>
          </cell>
          <cell r="AA28">
            <v>77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  <cell r="P32">
            <v>5</v>
          </cell>
          <cell r="Q32">
            <v>5</v>
          </cell>
          <cell r="R32">
            <v>5</v>
          </cell>
          <cell r="S32">
            <v>6</v>
          </cell>
          <cell r="T32">
            <v>6</v>
          </cell>
          <cell r="U32">
            <v>6</v>
          </cell>
          <cell r="V32">
            <v>6</v>
          </cell>
          <cell r="W32">
            <v>6</v>
          </cell>
          <cell r="X32">
            <v>6</v>
          </cell>
          <cell r="Y32">
            <v>6</v>
          </cell>
          <cell r="Z32">
            <v>6</v>
          </cell>
          <cell r="AA32">
            <v>6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  <cell r="P33">
            <v>73</v>
          </cell>
          <cell r="Q33">
            <v>73</v>
          </cell>
          <cell r="R33">
            <v>73</v>
          </cell>
          <cell r="S33">
            <v>73</v>
          </cell>
          <cell r="T33">
            <v>73</v>
          </cell>
          <cell r="U33">
            <v>73</v>
          </cell>
          <cell r="V33">
            <v>73</v>
          </cell>
          <cell r="W33">
            <v>73</v>
          </cell>
          <cell r="X33">
            <v>73</v>
          </cell>
          <cell r="Y33">
            <v>73</v>
          </cell>
          <cell r="Z33">
            <v>73</v>
          </cell>
          <cell r="AA33">
            <v>73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78</v>
          </cell>
          <cell r="Q34">
            <v>78</v>
          </cell>
          <cell r="R34">
            <v>78</v>
          </cell>
          <cell r="S34">
            <v>79</v>
          </cell>
          <cell r="T34">
            <v>79</v>
          </cell>
          <cell r="U34">
            <v>79</v>
          </cell>
          <cell r="V34">
            <v>79</v>
          </cell>
          <cell r="W34">
            <v>79</v>
          </cell>
          <cell r="X34">
            <v>79</v>
          </cell>
          <cell r="Y34">
            <v>79</v>
          </cell>
          <cell r="Z34">
            <v>79</v>
          </cell>
          <cell r="AA34">
            <v>79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  <cell r="P44">
            <v>12</v>
          </cell>
          <cell r="Q44">
            <v>12</v>
          </cell>
          <cell r="R44">
            <v>12</v>
          </cell>
          <cell r="S44">
            <v>12</v>
          </cell>
          <cell r="T44">
            <v>12</v>
          </cell>
          <cell r="U44">
            <v>12</v>
          </cell>
          <cell r="V44">
            <v>12</v>
          </cell>
          <cell r="W44">
            <v>12</v>
          </cell>
          <cell r="X44">
            <v>12</v>
          </cell>
          <cell r="Y44">
            <v>12</v>
          </cell>
          <cell r="Z44">
            <v>12</v>
          </cell>
          <cell r="AA44">
            <v>12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  <cell r="P45">
            <v>41</v>
          </cell>
          <cell r="Q45">
            <v>41</v>
          </cell>
          <cell r="R45">
            <v>41</v>
          </cell>
          <cell r="S45">
            <v>41</v>
          </cell>
          <cell r="T45">
            <v>41</v>
          </cell>
          <cell r="U45">
            <v>41</v>
          </cell>
          <cell r="V45">
            <v>41</v>
          </cell>
          <cell r="W45">
            <v>41</v>
          </cell>
          <cell r="X45">
            <v>41</v>
          </cell>
          <cell r="Y45">
            <v>41</v>
          </cell>
          <cell r="Z45">
            <v>41</v>
          </cell>
          <cell r="AA45">
            <v>41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P46">
            <v>11</v>
          </cell>
          <cell r="Q46">
            <v>11</v>
          </cell>
          <cell r="R46">
            <v>11</v>
          </cell>
          <cell r="S46">
            <v>11</v>
          </cell>
          <cell r="T46">
            <v>11</v>
          </cell>
          <cell r="U46">
            <v>11</v>
          </cell>
          <cell r="V46">
            <v>11</v>
          </cell>
          <cell r="W46">
            <v>11</v>
          </cell>
          <cell r="X46">
            <v>11</v>
          </cell>
          <cell r="Y46">
            <v>11</v>
          </cell>
          <cell r="Z46">
            <v>11</v>
          </cell>
          <cell r="AA46">
            <v>11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64</v>
          </cell>
          <cell r="Q47">
            <v>64</v>
          </cell>
          <cell r="R47">
            <v>64</v>
          </cell>
          <cell r="S47">
            <v>64</v>
          </cell>
          <cell r="T47">
            <v>64</v>
          </cell>
          <cell r="U47">
            <v>64</v>
          </cell>
          <cell r="V47">
            <v>64</v>
          </cell>
          <cell r="W47">
            <v>64</v>
          </cell>
          <cell r="X47">
            <v>64</v>
          </cell>
          <cell r="Y47">
            <v>64</v>
          </cell>
          <cell r="Z47">
            <v>64</v>
          </cell>
          <cell r="AA47">
            <v>64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  <cell r="AA58">
            <v>8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  <cell r="P59">
            <v>25</v>
          </cell>
          <cell r="Q59">
            <v>25</v>
          </cell>
          <cell r="R59">
            <v>25</v>
          </cell>
          <cell r="S59">
            <v>25</v>
          </cell>
          <cell r="T59">
            <v>25</v>
          </cell>
          <cell r="U59">
            <v>25</v>
          </cell>
          <cell r="V59">
            <v>25</v>
          </cell>
          <cell r="W59">
            <v>25</v>
          </cell>
          <cell r="X59">
            <v>25</v>
          </cell>
          <cell r="Y59">
            <v>25</v>
          </cell>
          <cell r="Z59">
            <v>25</v>
          </cell>
          <cell r="AA59">
            <v>25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40</v>
          </cell>
          <cell r="Q60">
            <v>40</v>
          </cell>
          <cell r="R60">
            <v>40</v>
          </cell>
          <cell r="S60">
            <v>40</v>
          </cell>
          <cell r="T60">
            <v>40</v>
          </cell>
          <cell r="U60">
            <v>40</v>
          </cell>
          <cell r="V60">
            <v>40</v>
          </cell>
          <cell r="W60">
            <v>40</v>
          </cell>
          <cell r="X60">
            <v>40</v>
          </cell>
          <cell r="Y60">
            <v>40</v>
          </cell>
          <cell r="Z60">
            <v>40</v>
          </cell>
          <cell r="AA60">
            <v>40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  <cell r="P94">
            <v>4</v>
          </cell>
          <cell r="Q94">
            <v>4</v>
          </cell>
          <cell r="R94">
            <v>4</v>
          </cell>
          <cell r="S94">
            <v>4</v>
          </cell>
          <cell r="T94">
            <v>4</v>
          </cell>
          <cell r="U94">
            <v>4</v>
          </cell>
          <cell r="V94">
            <v>4</v>
          </cell>
          <cell r="W94">
            <v>4</v>
          </cell>
          <cell r="X94">
            <v>4</v>
          </cell>
          <cell r="Y94">
            <v>4</v>
          </cell>
          <cell r="Z94">
            <v>4</v>
          </cell>
          <cell r="AA94">
            <v>4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4</v>
          </cell>
          <cell r="Q95">
            <v>4</v>
          </cell>
          <cell r="R95">
            <v>4</v>
          </cell>
          <cell r="S95">
            <v>4</v>
          </cell>
          <cell r="T95">
            <v>4</v>
          </cell>
          <cell r="U95">
            <v>4</v>
          </cell>
          <cell r="V95">
            <v>4</v>
          </cell>
          <cell r="W95">
            <v>4</v>
          </cell>
          <cell r="X95">
            <v>4</v>
          </cell>
          <cell r="Y95">
            <v>4</v>
          </cell>
          <cell r="Z95">
            <v>4</v>
          </cell>
          <cell r="AA95">
            <v>4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2</v>
          </cell>
          <cell r="Q106">
            <v>2</v>
          </cell>
          <cell r="R106">
            <v>2</v>
          </cell>
          <cell r="S106">
            <v>2</v>
          </cell>
          <cell r="T106">
            <v>2</v>
          </cell>
          <cell r="U106">
            <v>2</v>
          </cell>
          <cell r="V106">
            <v>2</v>
          </cell>
          <cell r="W106">
            <v>2</v>
          </cell>
          <cell r="X106">
            <v>2</v>
          </cell>
          <cell r="Y106">
            <v>2</v>
          </cell>
          <cell r="Z106">
            <v>2</v>
          </cell>
          <cell r="AA106">
            <v>2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3</v>
          </cell>
          <cell r="Q107">
            <v>3</v>
          </cell>
          <cell r="R107">
            <v>3</v>
          </cell>
          <cell r="S107">
            <v>3</v>
          </cell>
          <cell r="T107">
            <v>3</v>
          </cell>
          <cell r="U107">
            <v>3</v>
          </cell>
          <cell r="V107">
            <v>3</v>
          </cell>
          <cell r="W107">
            <v>3</v>
          </cell>
          <cell r="X107">
            <v>3</v>
          </cell>
          <cell r="Y107">
            <v>3</v>
          </cell>
          <cell r="Z107">
            <v>3</v>
          </cell>
          <cell r="AA107">
            <v>3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5</v>
          </cell>
          <cell r="Q108">
            <v>5</v>
          </cell>
          <cell r="R108">
            <v>5</v>
          </cell>
          <cell r="S108">
            <v>5</v>
          </cell>
          <cell r="T108">
            <v>5</v>
          </cell>
          <cell r="U108">
            <v>5</v>
          </cell>
          <cell r="V108">
            <v>5</v>
          </cell>
          <cell r="W108">
            <v>5</v>
          </cell>
          <cell r="X108">
            <v>5</v>
          </cell>
          <cell r="Y108">
            <v>5</v>
          </cell>
          <cell r="Z108">
            <v>5</v>
          </cell>
          <cell r="AA108">
            <v>5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shboard"/>
      <sheetName val="RC Revenue Table 2016"/>
      <sheetName val="Main Data&gt;&gt;"/>
      <sheetName val="Main Data"/>
      <sheetName val="BGT&gt;&gt;"/>
      <sheetName val="BGT Revenue"/>
      <sheetName val="BGT RC Amort"/>
      <sheetName val="BGT RC COA"/>
      <sheetName val="ACT&gt;&gt;"/>
      <sheetName val="ACT Revenue"/>
      <sheetName val="ACT RC Amort"/>
      <sheetName val="ACT RC COA"/>
      <sheetName val="BGT DB&gt;&gt;"/>
      <sheetName val="CY BGT (ppaa)"/>
      <sheetName val="NY BGT (ppaa)"/>
      <sheetName val="BGT RC NBV"/>
      <sheetName val="BGT Rate Case Calc"/>
      <sheetName val="ACT DB&gt;&gt;"/>
      <sheetName val="CY ACT (ppaa)"/>
      <sheetName val="NY ACT (ppaa)"/>
      <sheetName val="SOP"/>
      <sheetName val="ACT JDE F1202"/>
      <sheetName val="Incremental RC Rev"/>
      <sheetName val="Historical Pumped"/>
      <sheetName val="Pumped Load"/>
      <sheetName val="Outputs&gt;&gt;"/>
      <sheetName val="RC Export"/>
      <sheetName val="Revenue Variance"/>
      <sheetName val="Misc&gt;&gt;"/>
      <sheetName val="CoInfo"/>
    </sheetNames>
    <sheetDataSet>
      <sheetData sheetId="0">
        <row r="7">
          <cell r="C7" t="str">
            <v>RC Summary Tracking and Reporting</v>
          </cell>
        </row>
        <row r="9">
          <cell r="C9">
            <v>42716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ustomer Count Allocation"/>
      <sheetName val="Sch Cross Ref"/>
      <sheetName val="Sch1-Rev Req"/>
      <sheetName val="Sch1-Conversion Factor"/>
      <sheetName val="Not Used Sch1-Adjustments"/>
      <sheetName val="Sch 2 - BS"/>
      <sheetName val="Sch 3 - IS"/>
      <sheetName val="Sch 4"/>
      <sheetName val="Sheet1"/>
      <sheetName val="Sch 5 - Inc Adj"/>
      <sheetName val="Sch 6 - Exp Adj"/>
      <sheetName val="Sch 7 - Tax Adj"/>
      <sheetName val="Sch8-Rate Base Detail"/>
      <sheetName val="Sch9-Weighted Cost of Capital"/>
      <sheetName val="Sch 10 - FV"/>
      <sheetName val="Tax Normalized Depreciation"/>
      <sheetName val="Synch Int"/>
      <sheetName val="Alloc Parent co Int"/>
      <sheetName val="Sch8- Rate Base Summary"/>
      <sheetName val="WP2-LT Debt 11-30-14"/>
      <sheetName val="ITC"/>
      <sheetName val="Muncie Sewer"/>
      <sheetName val="Revenue by Customer Class"/>
      <sheetName val="MAS-1 Total Rate Increase"/>
      <sheetName val="MAS-2 SFR%"/>
      <sheetName val="MAS-12 (Tunnel AD)"/>
      <sheetName val="Somerset Water Capacity Adj."/>
      <sheetName val="Calc of March 31, 2014 RB"/>
      <sheetName val="Somerset WW Capacity Adj."/>
      <sheetName val="Sheet4"/>
      <sheetName val="Disallowed Utility Property"/>
      <sheetName val="Prepaid Pension Asset"/>
      <sheetName val="WACOC - 3.31.14"/>
      <sheetName val="WP1-WACOC Forecasted"/>
      <sheetName val="LT Debt"/>
      <sheetName val="Sch11-Pfd Stock"/>
      <sheetName val="WP1-WACOC 9-30-13 (2)"/>
      <sheetName val="WP1-WACOC 9-30-13"/>
      <sheetName val="WP1-LT Debt 03-31-14"/>
      <sheetName val="WP1-LT Debt 09-30-13"/>
      <sheetName val="WP3-LT Debt 11-30-15"/>
      <sheetName val="WP4-LT Debt Calc of 13 mo avg"/>
      <sheetName val="State Income Tax Analysis"/>
      <sheetName val="Summary of Acquisition Adj"/>
      <sheetName val="Sheet3"/>
      <sheetName val="Water Groups"/>
      <sheetName val="RB Comparis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E13" t="str">
            <v>Ended</v>
          </cell>
        </row>
        <row r="21">
          <cell r="W21">
            <v>209063186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Salaries and Wages"/>
      <sheetName val="IN Operations"/>
      <sheetName val="Leadership"/>
      <sheetName val="WSC-SS&gt;&gt;"/>
      <sheetName val="Accounting"/>
      <sheetName val="Exec"/>
      <sheetName val="HR"/>
      <sheetName val="IT"/>
      <sheetName val="HSE"/>
      <sheetName val="Customer Service"/>
      <sheetName val="Billing"/>
      <sheetName val="Admin"/>
      <sheetName val="Allocation Flow Charts&gt;&gt;"/>
      <sheetName val="2017"/>
      <sheetName val="201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B14">
            <v>1</v>
          </cell>
          <cell r="C14" t="str">
            <v>Novak, Jordon</v>
          </cell>
          <cell r="D14" t="str">
            <v>IL</v>
          </cell>
          <cell r="E14" t="str">
            <v>S</v>
          </cell>
          <cell r="F14">
            <v>76245.119999999995</v>
          </cell>
          <cell r="G14">
            <v>0</v>
          </cell>
          <cell r="H14">
            <v>0.13115593496344422</v>
          </cell>
          <cell r="I14">
            <v>42461</v>
          </cell>
          <cell r="J14">
            <v>6353.7599999999993</v>
          </cell>
          <cell r="K14">
            <v>6353.7599999999993</v>
          </cell>
          <cell r="L14">
            <v>6353.7599999999993</v>
          </cell>
          <cell r="M14">
            <v>7187.0933333333323</v>
          </cell>
          <cell r="N14">
            <v>7187.0933333333323</v>
          </cell>
          <cell r="O14">
            <v>7187.0933333333323</v>
          </cell>
          <cell r="P14">
            <v>7187.0933333333323</v>
          </cell>
          <cell r="Q14">
            <v>7187.0933333333323</v>
          </cell>
          <cell r="R14">
            <v>7187.0933333333323</v>
          </cell>
          <cell r="S14">
            <v>7187.0933333333323</v>
          </cell>
          <cell r="T14">
            <v>7187.0933333333323</v>
          </cell>
          <cell r="U14">
            <v>7187.0933333333323</v>
          </cell>
        </row>
        <row r="15">
          <cell r="B15">
            <v>2</v>
          </cell>
          <cell r="C15" t="str">
            <v>Paule, Nancy P.</v>
          </cell>
          <cell r="D15" t="str">
            <v>IL</v>
          </cell>
          <cell r="E15" t="str">
            <v>H</v>
          </cell>
          <cell r="F15">
            <v>42764.800000000003</v>
          </cell>
          <cell r="G15">
            <v>20.56</v>
          </cell>
          <cell r="H15">
            <v>0.03</v>
          </cell>
          <cell r="I15">
            <v>42461</v>
          </cell>
          <cell r="J15">
            <v>3440.8459770114946</v>
          </cell>
          <cell r="K15">
            <v>3440.8459770114946</v>
          </cell>
          <cell r="L15">
            <v>3768.5455938697319</v>
          </cell>
          <cell r="M15">
            <v>3544.0713563218396</v>
          </cell>
          <cell r="N15">
            <v>3712.8366590038318</v>
          </cell>
          <cell r="O15">
            <v>3712.8366590038318</v>
          </cell>
          <cell r="P15">
            <v>3544.0713563218396</v>
          </cell>
          <cell r="Q15">
            <v>3881.6019616858239</v>
          </cell>
          <cell r="R15">
            <v>3712.8366590038318</v>
          </cell>
          <cell r="S15">
            <v>3544.0713563218396</v>
          </cell>
          <cell r="T15">
            <v>3712.8366590038318</v>
          </cell>
          <cell r="U15">
            <v>3712.8366590038318</v>
          </cell>
        </row>
        <row r="16">
          <cell r="B16">
            <v>3</v>
          </cell>
          <cell r="C16" t="str">
            <v>Valrie, Lawanda N.</v>
          </cell>
          <cell r="D16" t="str">
            <v>IL</v>
          </cell>
          <cell r="E16" t="str">
            <v>H</v>
          </cell>
          <cell r="F16">
            <v>37128</v>
          </cell>
          <cell r="G16">
            <v>17.850000000000001</v>
          </cell>
          <cell r="H16">
            <v>0.03</v>
          </cell>
          <cell r="I16">
            <v>42461</v>
          </cell>
          <cell r="J16">
            <v>2987.3103448275861</v>
          </cell>
          <cell r="K16">
            <v>2987.3103448275861</v>
          </cell>
          <cell r="L16">
            <v>3271.8160919540228</v>
          </cell>
          <cell r="M16">
            <v>3076.9296551724137</v>
          </cell>
          <cell r="N16">
            <v>3223.4501149425287</v>
          </cell>
          <cell r="O16">
            <v>3223.4501149425287</v>
          </cell>
          <cell r="P16">
            <v>3076.9296551724137</v>
          </cell>
          <cell r="Q16">
            <v>3369.9705747126436</v>
          </cell>
          <cell r="R16">
            <v>3223.4501149425287</v>
          </cell>
          <cell r="S16">
            <v>3076.9296551724137</v>
          </cell>
          <cell r="T16">
            <v>3223.4501149425287</v>
          </cell>
          <cell r="U16">
            <v>3223.4501149425287</v>
          </cell>
        </row>
        <row r="17">
          <cell r="B17">
            <v>4</v>
          </cell>
          <cell r="C17" t="str">
            <v>Feathergill, Adam</v>
          </cell>
          <cell r="D17" t="str">
            <v>IL</v>
          </cell>
          <cell r="E17" t="str">
            <v>H</v>
          </cell>
          <cell r="F17">
            <v>35048</v>
          </cell>
          <cell r="G17">
            <v>16.850000000000001</v>
          </cell>
          <cell r="H17">
            <v>0.08</v>
          </cell>
          <cell r="I17">
            <v>42370</v>
          </cell>
          <cell r="J17">
            <v>3045.5503448275863</v>
          </cell>
          <cell r="K17">
            <v>3045.5503448275863</v>
          </cell>
          <cell r="L17">
            <v>3335.6027586206897</v>
          </cell>
          <cell r="M17">
            <v>3045.5503448275863</v>
          </cell>
          <cell r="N17">
            <v>3190.576551724138</v>
          </cell>
          <cell r="O17">
            <v>3190.576551724138</v>
          </cell>
          <cell r="P17">
            <v>3045.5503448275863</v>
          </cell>
          <cell r="Q17">
            <v>3335.6027586206897</v>
          </cell>
          <cell r="R17">
            <v>3190.576551724138</v>
          </cell>
          <cell r="S17">
            <v>3045.5503448275863</v>
          </cell>
          <cell r="T17">
            <v>3190.576551724138</v>
          </cell>
          <cell r="U17">
            <v>3190.576551724138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 t="str">
            <v>Bonus-Novak</v>
          </cell>
          <cell r="J19">
            <v>416.66666666666669</v>
          </cell>
          <cell r="K19">
            <v>416.66666666666669</v>
          </cell>
          <cell r="L19">
            <v>416.66666666666669</v>
          </cell>
          <cell r="M19">
            <v>416.66666666666669</v>
          </cell>
          <cell r="N19">
            <v>416.66666666666669</v>
          </cell>
          <cell r="O19">
            <v>416.66666666666669</v>
          </cell>
          <cell r="P19">
            <v>416.66666666666669</v>
          </cell>
          <cell r="Q19">
            <v>416.66666666666669</v>
          </cell>
          <cell r="R19">
            <v>416.66666666666669</v>
          </cell>
          <cell r="S19">
            <v>416.66666666666669</v>
          </cell>
          <cell r="T19">
            <v>416.66666666666669</v>
          </cell>
          <cell r="U19">
            <v>416.66666666666669</v>
          </cell>
        </row>
      </sheetData>
      <sheetData sheetId="12" refreshError="1"/>
      <sheetData sheetId="13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ch 11 Proposed Rates"/>
      <sheetName val="CUII Water---&gt;&gt;"/>
      <sheetName val="CUII Sch 1W Overall"/>
      <sheetName val="CUII Sch 1W two phase"/>
      <sheetName val="Sch 2W - BS"/>
      <sheetName val="CUII Sch 3W-IS"/>
      <sheetName val="CUII Sch 4W"/>
      <sheetName val="CUII Sch 5W - Inc Adj"/>
      <sheetName val="CUII Sch 7W - Exp Adj "/>
      <sheetName val="Sch 8W - Rate Base"/>
      <sheetName val="Sch 9W - Disallowed Water RB"/>
      <sheetName val="Sch 10W - ADIT Calc - Water"/>
      <sheetName val="CUII Sewer---&gt;&gt;"/>
      <sheetName val="CUII Sch 1S Overall"/>
      <sheetName val="Determination of Net Income"/>
      <sheetName val="CUII Sch 1S two phase"/>
      <sheetName val="Sch 2S - BS"/>
      <sheetName val="CUII Sch 3S-IS "/>
      <sheetName val="CUII Sch 4S"/>
      <sheetName val="CUII Sch 5S - Inc Adj"/>
      <sheetName val="CUII Sch 7S - Exp Adj"/>
      <sheetName val="Sch 8S - Rate Base"/>
      <sheetName val="Determination of RB by PHase"/>
      <sheetName val="Sch 9S - Disallowed WW RB"/>
      <sheetName val="Sch 10S - ADIT Calc - Sewer"/>
      <sheetName val="Common Expenses---&gt;&gt;"/>
      <sheetName val="6-A Salaries-Maint"/>
      <sheetName val="6-B Maint Testing"/>
      <sheetName val="6-C Transport"/>
      <sheetName val="6-D Outside Services"/>
      <sheetName val="6-E Capitalized Labor"/>
      <sheetName val="6-F Salaries - General"/>
      <sheetName val="6-G Other Office_Supplies"/>
      <sheetName val="6-H Benefits"/>
      <sheetName val="6-I Rent"/>
      <sheetName val="6-J Insurance"/>
      <sheetName val="6-K Office Utilities"/>
      <sheetName val="6-L Misc."/>
      <sheetName val="6-M Payroll Taxes"/>
      <sheetName val="TLUI Water--&gt;&gt;"/>
      <sheetName val="TLUI Sch 1W Overall"/>
      <sheetName val="TLUI Sch 1W Two Phase"/>
      <sheetName val="TLUI Sch 2W - BS"/>
      <sheetName val="TLUI Sch 3W - IS"/>
      <sheetName val="TLUI Sch 4W"/>
      <sheetName val="TLUI Sch 5W - Inc Adj"/>
      <sheetName val="TLUI Sch 7W - Exp Adj"/>
      <sheetName val="Sch TLUI 8W - Rate Base"/>
      <sheetName val="TLUI Sewer---&gt;&gt;"/>
      <sheetName val="TLUI Sch 1S Overall"/>
      <sheetName val="TLUI Sch 1S Two Phase"/>
      <sheetName val="TLUI Sch 2 - BS (3)"/>
      <sheetName val="TLUI Sch 3s - IS"/>
      <sheetName val="TLUI Sch 4S"/>
      <sheetName val="TLUI Sch 5S - Inc Adj"/>
      <sheetName val="TLUI Sch 7S - Exp Adj "/>
      <sheetName val="Sch TLUI 7S - Rate Base"/>
      <sheetName val="WSCI Water----&gt;&gt;"/>
      <sheetName val="WSCI Sch 1W Overall"/>
      <sheetName val="WSCI Sch 1W Two Phase"/>
      <sheetName val="WSCI Sch 2 - BS"/>
      <sheetName val="WSCI Sch 3W - IS"/>
      <sheetName val="WSCI Sch 4W"/>
      <sheetName val="WSCI Sch 5W - Inc Adj"/>
      <sheetName val="WSCI Sch 7W - Exp Adj"/>
      <sheetName val="WSCI Sch 8W - Rate Base"/>
      <sheetName val="WSCI Sewer----&gt;&gt;"/>
      <sheetName val="WSCI Sch 1S Overall"/>
      <sheetName val="WSCI Sch 1S Two Phase"/>
      <sheetName val="WSCI Sch 2 - BS (2)"/>
      <sheetName val="WSCI Sch 3s - IS"/>
      <sheetName val="WSCI Sch 4S"/>
      <sheetName val="WSCI Sch 5S - Inc Adj"/>
      <sheetName val="WSCI Sch 7S - Exp Adj"/>
      <sheetName val="WSCI Sch 8S - Rate Base"/>
      <sheetName val="IWSI Water----&gt;&gt;"/>
      <sheetName val="IWSI Sch 1W Overall"/>
      <sheetName val="IWSI Sch 1W Two Phase"/>
      <sheetName val="IWSI Sch 2 - BS"/>
      <sheetName val="IWSI Sch 3W - IS"/>
      <sheetName val="IWSI Sch 4W"/>
      <sheetName val="IWSI Sch 5W - Inc Adj"/>
      <sheetName val="IWSI Sch 7W - Exp Adj"/>
      <sheetName val="IWSI Sch  8W - Rate Base"/>
      <sheetName val="Expense Analysis"/>
      <sheetName val="DNU - Chemicals"/>
      <sheetName val="DNU Maint &amp; Repair"/>
      <sheetName val="DNU - Rate Case"/>
      <sheetName val="Consolidated IS"/>
      <sheetName val="6-N Purchased Power"/>
      <sheetName val="6-O Chemicals"/>
      <sheetName val="Other Workpapers"/>
      <sheetName val="Capital Projects IN"/>
      <sheetName val="Purch Water Calc"/>
      <sheetName val="Comparison of Cons IS"/>
      <sheetName val="Sheet1"/>
      <sheetName val="2015 TB"/>
      <sheetName val="wp.q ADIT"/>
      <sheetName val="Disallowed Water Rate Base (2)"/>
      <sheetName val="Chemicals 17"/>
      <sheetName val="Chemicals 16"/>
      <sheetName val="02-2016 TB"/>
      <sheetName val="Depreciation&gt;&gt;"/>
      <sheetName val="wp - rw2"/>
      <sheetName val="wp - rs2"/>
      <sheetName val="wp-p2 Allocation of Vehicles"/>
      <sheetName val="wp-p3 Allocation of Computers"/>
      <sheetName val="Cap Time Remove"/>
      <sheetName val="JPK-R2"/>
      <sheetName val="Eliminated Invoices"/>
      <sheetName val="IDC Removal"/>
      <sheetName val="1015-0917 Capital FCST"/>
      <sheetName val="wp - u1 Def Charges Summary"/>
      <sheetName val="Sewer Non-Capital"/>
      <sheetName val="Proposed Rates&gt;&gt;"/>
      <sheetName val="C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L27">
            <v>2022705.7694300625</v>
          </cell>
        </row>
        <row r="29">
          <cell r="R29" t="str">
            <v xml:space="preserve"> </v>
          </cell>
        </row>
        <row r="60">
          <cell r="R60">
            <v>-39205</v>
          </cell>
        </row>
        <row r="65">
          <cell r="R65">
            <v>155076.9056013294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  <cell r="K1" t="str">
            <v>Difference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shboard"/>
      <sheetName val="Load&gt;&gt;"/>
      <sheetName val="MWR Model Load"/>
      <sheetName val="IL Cap Plan"/>
      <sheetName val="IN Cap Plan"/>
      <sheetName val="KY Cap Plan"/>
      <sheetName val="MWR Cap Plan"/>
      <sheetName val="Current Year&gt;&gt;"/>
      <sheetName val="Sheet1"/>
      <sheetName val="Sheet3"/>
      <sheetName val="2019 Capex"/>
      <sheetName val="MWR AvB&gt;&gt;"/>
      <sheetName val="MWR AvB"/>
      <sheetName val="MWR Full Year"/>
      <sheetName val="IN&gt;&gt;"/>
      <sheetName val="IN AvB"/>
      <sheetName val="IN Variance"/>
      <sheetName val="IN Full Year"/>
      <sheetName val="KY&gt;&gt;"/>
      <sheetName val="KY AvB"/>
      <sheetName val="KY Variance"/>
      <sheetName val="KY Full Year"/>
      <sheetName val="IL &gt;&gt;"/>
      <sheetName val="IL AvB"/>
      <sheetName val="IL Full Year "/>
      <sheetName val="LS&gt;&gt;"/>
      <sheetName val="LS AvB"/>
      <sheetName val="LS Variance"/>
      <sheetName val="LS Full Year"/>
      <sheetName val="TB&gt;&gt;"/>
      <sheetName val="TB AvB"/>
      <sheetName val="TB Variance"/>
      <sheetName val="TB Full Year"/>
      <sheetName val="RV&gt;&gt;"/>
      <sheetName val="RV AvB"/>
      <sheetName val="RV Variance"/>
      <sheetName val="RV Full Year"/>
      <sheetName val="MM&gt;&gt;"/>
      <sheetName val="MM Variance"/>
      <sheetName val="MM AvB"/>
      <sheetName val="MM Full Year"/>
      <sheetName val="MWR Actuals&gt;&gt;"/>
      <sheetName val="MWR D&amp;A Load"/>
      <sheetName val="2015021 UIP SludSurv 2016.02.29"/>
      <sheetName val="FCST&gt;&gt;"/>
      <sheetName val="Capital Projects List"/>
      <sheetName val="Reporting"/>
      <sheetName val="2020 Capital Reporting"/>
      <sheetName val="Midwest Reporting"/>
      <sheetName val="Sheet2"/>
      <sheetName val="Capital Projects MWR"/>
      <sheetName val="for Bob Hunter"/>
      <sheetName val="Def Maint MWR"/>
      <sheetName val="FCST"/>
      <sheetName val="Capital GL Spend MWR"/>
      <sheetName val="Cap Time MWR"/>
      <sheetName val="Transportation MWR"/>
      <sheetName val="Corp "/>
      <sheetName val="CIAC MWR"/>
      <sheetName val="Gantt FCST"/>
      <sheetName val="2019 Gantt FCST"/>
      <sheetName val="Historicals&gt;&gt;"/>
      <sheetName val="MW CP Reference List"/>
      <sheetName val="2018 Capex"/>
      <sheetName val="2017 Capex"/>
      <sheetName val="2016 Capex"/>
      <sheetName val="2015 Capex"/>
      <sheetName val="2014 Capex"/>
      <sheetName val="2013 Capex"/>
      <sheetName val="2012 Capex"/>
      <sheetName val="2011 Capex"/>
      <sheetName val="2013 Proj TB"/>
      <sheetName val="Misc&gt;&gt;"/>
      <sheetName val="Naruc"/>
      <sheetName val="JDE CIAC"/>
      <sheetName val="JDE CO"/>
      <sheetName val="ERC Counts"/>
      <sheetName val="ERC Allocation"/>
      <sheetName val="Cap Time Rates"/>
      <sheetName val="IDC Rates"/>
      <sheetName val="Variables"/>
      <sheetName val="Def JE Exclude"/>
      <sheetName val="Deleted CP"/>
      <sheetName val="state all with 0418"/>
      <sheetName val="2018 Cap &amp; DM Budget"/>
      <sheetName val="Lookup"/>
      <sheetName val="Model Load Prior"/>
      <sheetName val="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>
            <v>0</v>
          </cell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>
            <v>0</v>
          </cell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>
            <v>0</v>
          </cell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>
            <v>0</v>
          </cell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>
            <v>0</v>
          </cell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>
            <v>0</v>
          </cell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>
            <v>0</v>
          </cell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>
            <v>0</v>
          </cell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shboard"/>
      <sheetName val="Reporting&gt;&gt;"/>
      <sheetName val="Reference"/>
      <sheetName val="IL"/>
      <sheetName val="IN"/>
      <sheetName val="KY"/>
      <sheetName val="JKSC RU Capex Def Options 0423"/>
      <sheetName val="Capital Projects MWR"/>
      <sheetName val="Approved MWR Project Budget"/>
      <sheetName val="Sheet10"/>
      <sheetName val="Load&gt;&gt;"/>
      <sheetName val="MWR Model Load"/>
      <sheetName val="IL Cap Plan"/>
      <sheetName val="IN Cap Plan"/>
      <sheetName val="KY Cap Plan"/>
      <sheetName val="MWR Cap Plan"/>
      <sheetName val="Current Year&gt;&gt;"/>
      <sheetName val="Sheet1"/>
      <sheetName val="Sheet3"/>
      <sheetName val="2020 Capex"/>
      <sheetName val="MWR AvB&gt;&gt;"/>
      <sheetName val="MWR AvB"/>
      <sheetName val="MWR Full Year"/>
      <sheetName val="IN&gt;&gt;"/>
      <sheetName val="IN AvB"/>
      <sheetName val="IN Variance"/>
      <sheetName val="IN Full Year"/>
      <sheetName val="KY&gt;&gt;"/>
      <sheetName val="KY AvB"/>
      <sheetName val="KY Variance"/>
      <sheetName val="KY Full Year"/>
      <sheetName val="IL &gt;&gt;"/>
      <sheetName val="IL AvB"/>
      <sheetName val="IL Full Year "/>
      <sheetName val="LS&gt;&gt;"/>
      <sheetName val="LS AvB"/>
      <sheetName val="LS Variance"/>
      <sheetName val="LS Full Year"/>
      <sheetName val="MM&gt;&gt;"/>
      <sheetName val="MM AvB"/>
      <sheetName val="MM Variance"/>
      <sheetName val="MM Full Year"/>
      <sheetName val="RV&gt;&gt;"/>
      <sheetName val="RV AvB"/>
      <sheetName val="RV Variance"/>
      <sheetName val="RV Full Year"/>
      <sheetName val="Cost Center&gt;&gt;"/>
      <sheetName val="Cost Center Variance"/>
      <sheetName val="Cost Center AvB"/>
      <sheetName val="Cost Center Full Year"/>
      <sheetName val="MWR Actuals&gt;&gt;"/>
      <sheetName val="MWR D&amp;A Load"/>
      <sheetName val="2015021 UIP SludSurv 2016.02.29"/>
      <sheetName val="FCST&gt;&gt;"/>
      <sheetName val="Capital Projects List"/>
      <sheetName val="Reporting"/>
      <sheetName val="2020 Capital Reporting"/>
      <sheetName val="Midwest Reporting"/>
      <sheetName val="Sheet2"/>
      <sheetName val="for Bob Hunter"/>
      <sheetName val="Def Maint MWR"/>
      <sheetName val="FCST"/>
      <sheetName val="Capital GL Spend MWR"/>
      <sheetName val="Cap Time MWR"/>
      <sheetName val="Transportation MWR"/>
      <sheetName val="Corp "/>
      <sheetName val="CIAC MWR"/>
      <sheetName val="Gantt FCST"/>
      <sheetName val="2019 Gantt FCST"/>
      <sheetName val="Historicals&gt;&gt;"/>
      <sheetName val="Pat's MWR Historicals"/>
      <sheetName val="MW CP Reference List"/>
      <sheetName val="2019 Capex"/>
      <sheetName val="2018 Capex"/>
      <sheetName val="2017 Capex"/>
      <sheetName val="2016 Capex"/>
      <sheetName val="2015 Capex"/>
      <sheetName val="2014 Capex"/>
      <sheetName val="2013 Capex"/>
      <sheetName val="2012 Capex"/>
      <sheetName val="2011 Capex"/>
      <sheetName val="2013 Proj TB"/>
      <sheetName val="Misc&gt;&gt;"/>
      <sheetName val="Naruc"/>
      <sheetName val="JDE CIAC"/>
      <sheetName val="JDE CO"/>
      <sheetName val="ERC Counts"/>
      <sheetName val="ERC Allocation"/>
      <sheetName val="Cap Time Rates"/>
      <sheetName val="IDC Rates"/>
      <sheetName val="Variables"/>
      <sheetName val="Def JE Exclude"/>
      <sheetName val="Deleted CP"/>
      <sheetName val="state all with 0418"/>
      <sheetName val="2018 Cap &amp; DM Budget"/>
      <sheetName val="Lookup"/>
      <sheetName val="Model Load Prior"/>
      <sheetName val="P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"/>
  <sheetViews>
    <sheetView showGridLines="0" tabSelected="1" view="pageBreakPreview" topLeftCell="B1" zoomScale="85" zoomScaleNormal="85" zoomScaleSheetLayoutView="85" workbookViewId="0">
      <selection activeCell="E15" sqref="E15"/>
    </sheetView>
  </sheetViews>
  <sheetFormatPr defaultColWidth="9.140625" defaultRowHeight="13.5" x14ac:dyDescent="0.25"/>
  <cols>
    <col min="1" max="1" width="18.7109375" style="5" hidden="1" customWidth="1"/>
    <col min="2" max="2" width="36.5703125" style="6" customWidth="1"/>
    <col min="3" max="33" width="11.7109375" style="6" customWidth="1"/>
    <col min="34" max="16384" width="9.140625" style="6"/>
  </cols>
  <sheetData>
    <row r="1" spans="1:33" ht="15" x14ac:dyDescent="0.3">
      <c r="B1" s="3" t="s">
        <v>63</v>
      </c>
    </row>
    <row r="2" spans="1:33" ht="15" x14ac:dyDescent="0.3">
      <c r="B2" s="3" t="s">
        <v>330</v>
      </c>
    </row>
    <row r="3" spans="1:33" ht="15" x14ac:dyDescent="0.3">
      <c r="B3" s="3" t="s">
        <v>341</v>
      </c>
    </row>
    <row r="4" spans="1:33" ht="15" x14ac:dyDescent="0.3">
      <c r="B4" s="3"/>
    </row>
    <row r="5" spans="1:33" ht="15" x14ac:dyDescent="0.3">
      <c r="B5" s="7"/>
      <c r="C5" s="7"/>
      <c r="D5" s="7"/>
      <c r="E5" s="7"/>
      <c r="F5" s="7"/>
      <c r="G5" s="7"/>
      <c r="H5" s="7"/>
      <c r="I5" s="4"/>
      <c r="J5" s="4"/>
      <c r="K5" s="4"/>
      <c r="L5" s="4"/>
      <c r="M5" s="7"/>
      <c r="N5" s="4"/>
      <c r="O5" s="4"/>
      <c r="P5" s="4"/>
      <c r="Q5" s="4"/>
      <c r="R5" s="7"/>
      <c r="S5" s="4"/>
      <c r="T5" s="4"/>
      <c r="U5" s="4"/>
      <c r="V5" s="4"/>
      <c r="W5" s="7"/>
      <c r="X5" s="4"/>
      <c r="Y5" s="4"/>
      <c r="Z5" s="4"/>
      <c r="AA5" s="4"/>
      <c r="AB5" s="7"/>
      <c r="AC5" s="4"/>
      <c r="AD5" s="4"/>
      <c r="AE5" s="4"/>
      <c r="AF5" s="4"/>
      <c r="AG5" s="7"/>
    </row>
    <row r="6" spans="1:33" ht="15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0" x14ac:dyDescent="0.3">
      <c r="B7" s="52" t="s">
        <v>331</v>
      </c>
      <c r="C7" s="9" t="s">
        <v>332</v>
      </c>
      <c r="D7" s="9" t="s">
        <v>333</v>
      </c>
      <c r="E7" s="9" t="s">
        <v>334</v>
      </c>
      <c r="F7" s="9" t="s">
        <v>335</v>
      </c>
      <c r="G7" s="9" t="s">
        <v>336</v>
      </c>
      <c r="H7" s="9" t="s">
        <v>337</v>
      </c>
      <c r="I7" s="9" t="s">
        <v>296</v>
      </c>
      <c r="J7" s="9" t="s">
        <v>338</v>
      </c>
      <c r="K7" s="9" t="s">
        <v>339</v>
      </c>
      <c r="L7" s="9" t="s">
        <v>340</v>
      </c>
      <c r="M7" s="9" t="s">
        <v>337</v>
      </c>
      <c r="N7" s="9" t="s">
        <v>342</v>
      </c>
      <c r="O7" s="9" t="s">
        <v>343</v>
      </c>
      <c r="P7" s="9" t="s">
        <v>344</v>
      </c>
      <c r="Q7" s="9" t="s">
        <v>345</v>
      </c>
      <c r="R7" s="9" t="s">
        <v>346</v>
      </c>
      <c r="S7" s="9" t="s">
        <v>347</v>
      </c>
      <c r="T7" s="9" t="s">
        <v>348</v>
      </c>
      <c r="U7" s="9" t="s">
        <v>349</v>
      </c>
      <c r="V7" s="9" t="s">
        <v>350</v>
      </c>
      <c r="W7" s="9" t="s">
        <v>351</v>
      </c>
      <c r="X7" s="9" t="s">
        <v>352</v>
      </c>
      <c r="Y7" s="9" t="s">
        <v>353</v>
      </c>
      <c r="Z7" s="9" t="s">
        <v>354</v>
      </c>
      <c r="AA7" s="9" t="s">
        <v>355</v>
      </c>
      <c r="AB7" s="9" t="s">
        <v>356</v>
      </c>
      <c r="AC7" s="9" t="s">
        <v>357</v>
      </c>
      <c r="AD7" s="9" t="s">
        <v>358</v>
      </c>
      <c r="AE7" s="9" t="s">
        <v>359</v>
      </c>
      <c r="AF7" s="9" t="s">
        <v>360</v>
      </c>
      <c r="AG7" s="9" t="s">
        <v>361</v>
      </c>
    </row>
    <row r="8" spans="1:33" ht="15" x14ac:dyDescent="0.3">
      <c r="B8" s="10" t="s">
        <v>59</v>
      </c>
      <c r="C8" s="50">
        <f ca="1">+SUMIFS('2019 Capex'!J:J,'2019 Capex'!B:B,"Plant",'2019 Capex'!C:C,"Capital Spending")</f>
        <v>91000.279999999984</v>
      </c>
      <c r="D8" s="50">
        <f ca="1">+'GL FCST 2020.05.31'!A8</f>
        <v>53063.040000000001</v>
      </c>
      <c r="E8" s="50">
        <f ca="1">+'GL FCST 2020.05.31'!B8</f>
        <v>45210.211666752715</v>
      </c>
      <c r="F8" s="50">
        <f ca="1">+'GL FCST 2020.05.31'!C8</f>
        <v>30569.795000258149</v>
      </c>
      <c r="G8" s="50">
        <f ca="1">+'GL FCST 2020.05.31'!D8</f>
        <v>30569.795000258149</v>
      </c>
      <c r="H8" s="50">
        <f ca="1">+SUM(D8:G8)</f>
        <v>159412.84166726901</v>
      </c>
      <c r="I8" s="50">
        <f ca="1">+'GL FCST 2020.05.31'!E8</f>
        <v>32350.182493765333</v>
      </c>
      <c r="J8" s="50">
        <f ca="1">+'GL FCST 2020.05.31'!F8</f>
        <v>32350.182493765333</v>
      </c>
      <c r="K8" s="50">
        <f ca="1">+'GL FCST 2020.05.31'!G8</f>
        <v>32350.182493765333</v>
      </c>
      <c r="L8" s="50">
        <f ca="1">+'GL FCST 2020.05.31'!H8</f>
        <v>32350.182493765333</v>
      </c>
      <c r="M8" s="50">
        <f ca="1">+SUM(I8:L8)</f>
        <v>129400.72997506133</v>
      </c>
      <c r="N8" s="50">
        <f ca="1">+'GL FCST 2020.05.31'!I8</f>
        <v>34234.259908222593</v>
      </c>
      <c r="O8" s="50">
        <f ca="1">+'GL FCST 2020.05.31'!J8</f>
        <v>34234.259908222593</v>
      </c>
      <c r="P8" s="50">
        <f ca="1">+'GL FCST 2020.05.31'!K8</f>
        <v>34234.259908222593</v>
      </c>
      <c r="Q8" s="50">
        <f ca="1">+'GL FCST 2020.05.31'!L8</f>
        <v>34234.259908222593</v>
      </c>
      <c r="R8" s="50">
        <f ca="1">+SUM(N8:Q8)</f>
        <v>136937.03963289037</v>
      </c>
      <c r="S8" s="50">
        <f ca="1">+'GL FCST 2020.05.31'!M8</f>
        <v>36228.066153555912</v>
      </c>
      <c r="T8" s="50">
        <f ca="1">+'GL FCST 2020.05.31'!N8</f>
        <v>36228.066153555912</v>
      </c>
      <c r="U8" s="50">
        <f ca="1">+'GL FCST 2020.05.31'!O8</f>
        <v>36228.066153555912</v>
      </c>
      <c r="V8" s="50">
        <f ca="1">+'GL FCST 2020.05.31'!P8</f>
        <v>36228.066153555912</v>
      </c>
      <c r="W8" s="50">
        <f ca="1">+SUM(S8:V8)</f>
        <v>144912.26461422365</v>
      </c>
      <c r="X8" s="50">
        <f ca="1">+'GL FCST 2020.05.31'!Q8</f>
        <v>38337.991846325429</v>
      </c>
      <c r="Y8" s="50">
        <f ca="1">+'GL FCST 2020.05.31'!R8</f>
        <v>38337.991846325429</v>
      </c>
      <c r="Z8" s="50">
        <f ca="1">+'GL FCST 2020.05.31'!S8</f>
        <v>38337.991846325429</v>
      </c>
      <c r="AA8" s="50">
        <f ca="1">+'GL FCST 2020.05.31'!T8</f>
        <v>38337.991846325429</v>
      </c>
      <c r="AB8" s="50">
        <f ca="1">+SUM(X8:AA8)</f>
        <v>153351.96738530172</v>
      </c>
      <c r="AC8" s="50">
        <f ca="1">+'GL FCST 2020.05.31'!U8</f>
        <v>40570.799793150123</v>
      </c>
      <c r="AD8" s="50">
        <f ca="1">+'GL FCST 2020.05.31'!V8</f>
        <v>40570.799793150123</v>
      </c>
      <c r="AE8" s="50">
        <f ca="1">+'GL FCST 2020.05.31'!W8</f>
        <v>40570.799793150123</v>
      </c>
      <c r="AF8" s="50">
        <f ca="1">+'GL FCST 2020.05.31'!X8</f>
        <v>40570.799793150123</v>
      </c>
      <c r="AG8" s="50">
        <f ca="1">+SUM(AC8:AF8)</f>
        <v>162283.19917260049</v>
      </c>
    </row>
    <row r="9" spans="1:33" ht="15" x14ac:dyDescent="0.3">
      <c r="B9" s="10" t="s">
        <v>58</v>
      </c>
      <c r="C9" s="50">
        <f ca="1">+SUMIFS('2019 Capex'!J:J,'2019 Capex'!B:B,"Plant",'2019 Capex'!C:C,"Captime")</f>
        <v>54895.319999999985</v>
      </c>
      <c r="D9" s="50">
        <f ca="1">+'GL CT 2020.05.31'!A8</f>
        <v>16525.339999999997</v>
      </c>
      <c r="E9" s="50">
        <f ca="1">+'GL CT 2020.05.31'!B8</f>
        <v>15206.244042374243</v>
      </c>
      <c r="F9" s="50">
        <f ca="1">+'GL CT 2020.05.31'!C8</f>
        <v>16162.692127122722</v>
      </c>
      <c r="G9" s="50">
        <f ca="1">+'GL CT 2020.05.31'!D8</f>
        <v>16162.692127122722</v>
      </c>
      <c r="H9" s="50">
        <f t="shared" ref="H9:H13" ca="1" si="0">+SUM(D9:G9)</f>
        <v>64056.968296619685</v>
      </c>
      <c r="I9" s="50">
        <f ca="1">+'GL CT 2020.05.31'!E8</f>
        <v>10808.19455356142</v>
      </c>
      <c r="J9" s="50">
        <f ca="1">+'GL CT 2020.05.31'!F8</f>
        <v>10808.19455356142</v>
      </c>
      <c r="K9" s="50">
        <f ca="1">+'GL CT 2020.05.31'!G8</f>
        <v>10808.19455356142</v>
      </c>
      <c r="L9" s="50">
        <f ca="1">+'GL CT 2020.05.31'!H8</f>
        <v>10808.19455356142</v>
      </c>
      <c r="M9" s="50">
        <f t="shared" ref="M9:M13" ca="1" si="1">+SUM(I9:L9)</f>
        <v>43232.778214245678</v>
      </c>
      <c r="N9" s="50">
        <f ca="1">+'GL CT 2020.05.31'!I8</f>
        <v>11248.402428894551</v>
      </c>
      <c r="O9" s="50">
        <f ca="1">+'GL CT 2020.05.31'!J8</f>
        <v>11248.402428894551</v>
      </c>
      <c r="P9" s="50">
        <f ca="1">+'GL CT 2020.05.31'!K8</f>
        <v>11248.402428894551</v>
      </c>
      <c r="Q9" s="50">
        <f ca="1">+'GL CT 2020.05.31'!L8</f>
        <v>11248.402428894551</v>
      </c>
      <c r="R9" s="50">
        <f t="shared" ref="R9:R13" ca="1" si="2">+SUM(N9:Q9)</f>
        <v>44993.609715578204</v>
      </c>
      <c r="S9" s="50">
        <f ca="1">+'GL CT 2020.05.31'!M8</f>
        <v>11711.20987970758</v>
      </c>
      <c r="T9" s="50">
        <f ca="1">+'GL CT 2020.05.31'!N8</f>
        <v>11711.20987970758</v>
      </c>
      <c r="U9" s="50">
        <f ca="1">+'GL CT 2020.05.31'!O8</f>
        <v>11711.20987970758</v>
      </c>
      <c r="V9" s="50">
        <f ca="1">+'GL CT 2020.05.31'!P8</f>
        <v>11711.20987970758</v>
      </c>
      <c r="W9" s="50">
        <f t="shared" ref="W9:W13" ca="1" si="3">+SUM(S9:V9)</f>
        <v>46844.839518830318</v>
      </c>
      <c r="X9" s="50">
        <f ca="1">+'GL CT 2020.05.31'!Q8</f>
        <v>12197.777132430998</v>
      </c>
      <c r="Y9" s="50">
        <f ca="1">+'GL CT 2020.05.31'!R8</f>
        <v>12197.777132430998</v>
      </c>
      <c r="Z9" s="50">
        <f ca="1">+'GL CT 2020.05.31'!S8</f>
        <v>12197.777132430998</v>
      </c>
      <c r="AA9" s="50">
        <f ca="1">+'GL CT 2020.05.31'!T8</f>
        <v>12197.777132430998</v>
      </c>
      <c r="AB9" s="50">
        <f t="shared" ref="AB9:AB13" ca="1" si="4">+SUM(X9:AA9)</f>
        <v>48791.108529723992</v>
      </c>
      <c r="AC9" s="50">
        <f ca="1">+'GL CT 2020.05.31'!U8</f>
        <v>12197.777132430998</v>
      </c>
      <c r="AD9" s="50">
        <f ca="1">+'GL CT 2020.05.31'!V8</f>
        <v>12197.777132430998</v>
      </c>
      <c r="AE9" s="50">
        <f ca="1">+'GL CT 2020.05.31'!W8</f>
        <v>12197.777132430998</v>
      </c>
      <c r="AF9" s="50">
        <f ca="1">+'GL CT 2020.05.31'!X8</f>
        <v>12197.777132430998</v>
      </c>
      <c r="AG9" s="50">
        <f t="shared" ref="AG9:AG13" ca="1" si="5">+SUM(AC9:AF9)</f>
        <v>48791.108529723992</v>
      </c>
    </row>
    <row r="10" spans="1:33" ht="15" x14ac:dyDescent="0.3">
      <c r="B10" s="10" t="s">
        <v>297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5" t="s">
        <v>61</v>
      </c>
      <c r="B11" s="12" t="s">
        <v>495</v>
      </c>
      <c r="C11" s="50">
        <v>4329.17</v>
      </c>
      <c r="D11" s="50">
        <v>35802.870000000003</v>
      </c>
      <c r="E11" s="50">
        <v>25415.9</v>
      </c>
      <c r="F11" s="50">
        <v>0</v>
      </c>
      <c r="G11" s="50">
        <v>0</v>
      </c>
      <c r="H11" s="50">
        <f t="shared" ca="1" si="0"/>
        <v>61218.770000000004</v>
      </c>
      <c r="I11" s="50">
        <v>0</v>
      </c>
      <c r="J11" s="50">
        <v>0</v>
      </c>
      <c r="K11" s="50">
        <v>0</v>
      </c>
      <c r="L11" s="50">
        <v>0</v>
      </c>
      <c r="M11" s="50">
        <f t="shared" ca="1" si="1"/>
        <v>0</v>
      </c>
      <c r="N11" s="50">
        <v>0</v>
      </c>
      <c r="O11" s="50">
        <v>0</v>
      </c>
      <c r="P11" s="50">
        <v>0</v>
      </c>
      <c r="Q11" s="50">
        <v>0</v>
      </c>
      <c r="R11" s="50">
        <f t="shared" ca="1" si="2"/>
        <v>0</v>
      </c>
      <c r="S11" s="50">
        <v>0</v>
      </c>
      <c r="T11" s="50">
        <v>0</v>
      </c>
      <c r="U11" s="50">
        <v>0</v>
      </c>
      <c r="V11" s="50">
        <v>0</v>
      </c>
      <c r="W11" s="50">
        <f t="shared" ca="1" si="3"/>
        <v>0</v>
      </c>
      <c r="X11" s="50">
        <v>0</v>
      </c>
      <c r="Y11" s="50">
        <v>0</v>
      </c>
      <c r="Z11" s="50">
        <v>0</v>
      </c>
      <c r="AA11" s="50">
        <v>0</v>
      </c>
      <c r="AB11" s="50">
        <f t="shared" ca="1" si="4"/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f t="shared" ca="1" si="5"/>
        <v>0</v>
      </c>
    </row>
    <row r="12" spans="1:33" ht="15" x14ac:dyDescent="0.3">
      <c r="B12" s="10" t="s">
        <v>51</v>
      </c>
      <c r="C12" s="50">
        <v>477</v>
      </c>
      <c r="D12" s="50">
        <v>0</v>
      </c>
      <c r="E12" s="50">
        <v>0</v>
      </c>
      <c r="F12" s="50">
        <v>0</v>
      </c>
      <c r="G12" s="50">
        <v>0</v>
      </c>
      <c r="H12" s="50">
        <f ca="1">+SUM(D12:G12)</f>
        <v>0</v>
      </c>
      <c r="I12" s="50">
        <v>0</v>
      </c>
      <c r="J12" s="50">
        <v>0</v>
      </c>
      <c r="K12" s="50">
        <v>0</v>
      </c>
      <c r="L12" s="50">
        <v>0</v>
      </c>
      <c r="M12" s="50">
        <f t="shared" ca="1" si="1"/>
        <v>0</v>
      </c>
      <c r="N12" s="50">
        <v>0</v>
      </c>
      <c r="O12" s="50">
        <v>0</v>
      </c>
      <c r="P12" s="50">
        <v>0</v>
      </c>
      <c r="Q12" s="50">
        <v>35000</v>
      </c>
      <c r="R12" s="50">
        <f t="shared" ca="1" si="2"/>
        <v>35000</v>
      </c>
      <c r="S12" s="50">
        <v>0</v>
      </c>
      <c r="T12" s="50">
        <v>0</v>
      </c>
      <c r="U12" s="50">
        <v>0</v>
      </c>
      <c r="V12" s="50">
        <v>0</v>
      </c>
      <c r="W12" s="50">
        <f t="shared" ca="1" si="3"/>
        <v>0</v>
      </c>
      <c r="X12" s="50">
        <v>0</v>
      </c>
      <c r="Y12" s="50">
        <v>0</v>
      </c>
      <c r="Z12" s="50">
        <v>0</v>
      </c>
      <c r="AA12" s="50">
        <v>0</v>
      </c>
      <c r="AB12" s="50">
        <f t="shared" ca="1" si="4"/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f t="shared" ca="1" si="5"/>
        <v>0</v>
      </c>
    </row>
    <row r="13" spans="1:33" ht="15.75" thickBot="1" x14ac:dyDescent="0.35">
      <c r="B13" s="13" t="s">
        <v>57</v>
      </c>
      <c r="C13" s="51">
        <f t="shared" ref="C13:I13" ca="1" si="6">SUM(C8:C12)</f>
        <v>150701.76999999999</v>
      </c>
      <c r="D13" s="51">
        <f t="shared" ca="1" si="6"/>
        <v>105391.25</v>
      </c>
      <c r="E13" s="51">
        <f t="shared" ca="1" si="6"/>
        <v>85832.355709126961</v>
      </c>
      <c r="F13" s="51">
        <f t="shared" ca="1" si="6"/>
        <v>46732.487127380868</v>
      </c>
      <c r="G13" s="51">
        <f t="shared" ca="1" si="6"/>
        <v>46732.487127380868</v>
      </c>
      <c r="H13" s="51">
        <f t="shared" ca="1" si="0"/>
        <v>284688.57996388868</v>
      </c>
      <c r="I13" s="51">
        <f t="shared" ca="1" si="6"/>
        <v>43158.37704732675</v>
      </c>
      <c r="J13" s="51">
        <f t="shared" ref="J13" ca="1" si="7">SUM(J8:J12)</f>
        <v>43158.37704732675</v>
      </c>
      <c r="K13" s="51">
        <f t="shared" ref="K13" ca="1" si="8">SUM(K8:K12)</f>
        <v>43158.37704732675</v>
      </c>
      <c r="L13" s="51">
        <f t="shared" ref="L13" ca="1" si="9">SUM(L8:L12)</f>
        <v>43158.37704732675</v>
      </c>
      <c r="M13" s="51">
        <f t="shared" ca="1" si="1"/>
        <v>172633.508189307</v>
      </c>
      <c r="N13" s="51">
        <f t="shared" ref="N13" ca="1" si="10">SUM(N8:N12)</f>
        <v>45482.662337117144</v>
      </c>
      <c r="O13" s="51">
        <f t="shared" ref="O13" ca="1" si="11">SUM(O8:O12)</f>
        <v>45482.662337117144</v>
      </c>
      <c r="P13" s="51">
        <f t="shared" ref="P13" ca="1" si="12">SUM(P8:P12)</f>
        <v>45482.662337117144</v>
      </c>
      <c r="Q13" s="51">
        <f t="shared" ref="Q13" ca="1" si="13">SUM(Q8:Q12)</f>
        <v>80482.662337117144</v>
      </c>
      <c r="R13" s="51">
        <f t="shared" ca="1" si="2"/>
        <v>216930.64934846858</v>
      </c>
      <c r="S13" s="51">
        <f t="shared" ref="S13" ca="1" si="14">SUM(S8:S12)</f>
        <v>47939.276033263493</v>
      </c>
      <c r="T13" s="51">
        <f t="shared" ref="T13" ca="1" si="15">SUM(T8:T12)</f>
        <v>47939.276033263493</v>
      </c>
      <c r="U13" s="51">
        <f t="shared" ref="U13" ca="1" si="16">SUM(U8:U12)</f>
        <v>47939.276033263493</v>
      </c>
      <c r="V13" s="51">
        <f t="shared" ref="V13" ca="1" si="17">SUM(V8:V12)</f>
        <v>47939.276033263493</v>
      </c>
      <c r="W13" s="51">
        <f t="shared" ca="1" si="3"/>
        <v>191757.10413305397</v>
      </c>
      <c r="X13" s="51">
        <f t="shared" ref="X13" ca="1" si="18">SUM(X8:X12)</f>
        <v>50535.76897875643</v>
      </c>
      <c r="Y13" s="51">
        <f t="shared" ref="Y13" ca="1" si="19">SUM(Y8:Y12)</f>
        <v>50535.76897875643</v>
      </c>
      <c r="Z13" s="51">
        <f t="shared" ref="Z13" ca="1" si="20">SUM(Z8:Z12)</f>
        <v>50535.76897875643</v>
      </c>
      <c r="AA13" s="51">
        <f t="shared" ref="AA13" ca="1" si="21">SUM(AA8:AA12)</f>
        <v>50535.76897875643</v>
      </c>
      <c r="AB13" s="51">
        <f t="shared" ca="1" si="4"/>
        <v>202143.07591502572</v>
      </c>
      <c r="AC13" s="51">
        <f t="shared" ref="AC13" ca="1" si="22">SUM(AC8:AC12)</f>
        <v>52768.576925581117</v>
      </c>
      <c r="AD13" s="51">
        <f t="shared" ref="AD13" ca="1" si="23">SUM(AD8:AD12)</f>
        <v>52768.576925581117</v>
      </c>
      <c r="AE13" s="51">
        <f t="shared" ref="AE13" ca="1" si="24">SUM(AE8:AE12)</f>
        <v>52768.576925581117</v>
      </c>
      <c r="AF13" s="51">
        <f t="shared" ref="AF13" ca="1" si="25">SUM(AF8:AF12)</f>
        <v>52768.576925581117</v>
      </c>
      <c r="AG13" s="51">
        <f t="shared" ca="1" si="5"/>
        <v>211074.30770232447</v>
      </c>
    </row>
    <row r="14" spans="1:33" ht="14.25" thickTop="1" x14ac:dyDescent="0.25"/>
  </sheetData>
  <phoneticPr fontId="14" type="noConversion"/>
  <pageMargins left="0.7" right="0.7" top="0.75" bottom="0.75" header="0.3" footer="0.3"/>
  <pageSetup scale="30" orientation="landscape" r:id="rId1"/>
  <ignoredErrors>
    <ignoredError sqref="H11:H12" formulaRange="1"/>
    <ignoredError sqref="H13 R13:W13 M13:Q13 X13:AB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8CDC-481A-4FAC-9CE9-5C58F910FF85}">
  <sheetPr>
    <tabColor theme="3"/>
  </sheetPr>
  <dimension ref="A1"/>
  <sheetViews>
    <sheetView workbookViewId="0">
      <selection activeCell="F31" sqref="F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8E33-A622-4FAA-8F0D-C9672D952060}">
  <sheetPr>
    <pageSetUpPr fitToPage="1"/>
  </sheetPr>
  <dimension ref="A1:U747"/>
  <sheetViews>
    <sheetView zoomScale="85" zoomScaleNormal="85"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1" width="13.140625" bestFit="1" customWidth="1"/>
    <col min="2" max="2" width="20.140625" bestFit="1" customWidth="1"/>
    <col min="3" max="3" width="20.5703125" bestFit="1" customWidth="1"/>
    <col min="4" max="4" width="8.5703125" bestFit="1" customWidth="1"/>
    <col min="5" max="5" width="11.140625" bestFit="1" customWidth="1"/>
    <col min="6" max="6" width="12" bestFit="1" customWidth="1"/>
    <col min="7" max="7" width="8.85546875" bestFit="1" customWidth="1"/>
    <col min="8" max="8" width="20.5703125" bestFit="1" customWidth="1"/>
    <col min="9" max="9" width="14.85546875" bestFit="1" customWidth="1"/>
    <col min="10" max="10" width="15.42578125" style="58" customWidth="1"/>
    <col min="11" max="11" width="18" style="1" bestFit="1" customWidth="1"/>
    <col min="12" max="12" width="26" bestFit="1" customWidth="1"/>
    <col min="13" max="13" width="42.42578125" bestFit="1" customWidth="1"/>
    <col min="14" max="14" width="41" bestFit="1" customWidth="1"/>
    <col min="15" max="15" width="11.42578125" bestFit="1" customWidth="1"/>
    <col min="16" max="16" width="13" bestFit="1" customWidth="1"/>
    <col min="17" max="17" width="23" bestFit="1" customWidth="1"/>
    <col min="18" max="18" width="20.5703125" bestFit="1" customWidth="1"/>
    <col min="19" max="19" width="14.42578125" bestFit="1" customWidth="1"/>
    <col min="20" max="20" width="31" bestFit="1" customWidth="1"/>
    <col min="21" max="21" width="21.5703125" bestFit="1" customWidth="1"/>
  </cols>
  <sheetData>
    <row r="1" spans="1:21" s="53" customFormat="1" x14ac:dyDescent="0.25">
      <c r="A1" s="53" t="s">
        <v>362</v>
      </c>
      <c r="B1" s="53" t="s">
        <v>363</v>
      </c>
      <c r="C1" s="53" t="s">
        <v>3</v>
      </c>
      <c r="D1" s="53" t="s">
        <v>299</v>
      </c>
      <c r="E1" s="53" t="s">
        <v>8</v>
      </c>
      <c r="F1" s="53" t="s">
        <v>9</v>
      </c>
      <c r="G1" s="53" t="s">
        <v>0</v>
      </c>
      <c r="H1" s="53" t="s">
        <v>364</v>
      </c>
      <c r="I1" s="53" t="s">
        <v>365</v>
      </c>
      <c r="J1" s="54" t="s">
        <v>1</v>
      </c>
      <c r="K1" s="55" t="s">
        <v>2</v>
      </c>
      <c r="L1" s="53" t="s">
        <v>366</v>
      </c>
      <c r="M1" s="53" t="s">
        <v>4</v>
      </c>
      <c r="N1" s="56" t="s">
        <v>5</v>
      </c>
      <c r="O1" s="53" t="s">
        <v>6</v>
      </c>
      <c r="P1" s="53" t="s">
        <v>7</v>
      </c>
      <c r="Q1" s="53" t="s">
        <v>10</v>
      </c>
      <c r="R1" s="53" t="s">
        <v>11</v>
      </c>
      <c r="S1" s="53" t="s">
        <v>12</v>
      </c>
      <c r="T1" s="57" t="s">
        <v>367</v>
      </c>
      <c r="U1" s="53" t="s">
        <v>368</v>
      </c>
    </row>
    <row r="2" spans="1:21" x14ac:dyDescent="0.25">
      <c r="B2" t="s">
        <v>13</v>
      </c>
      <c r="C2" t="s">
        <v>18</v>
      </c>
      <c r="D2" t="s">
        <v>17</v>
      </c>
      <c r="E2" t="s">
        <v>17</v>
      </c>
      <c r="F2">
        <f t="shared" ref="F2" ca="1" si="0">MONTH(K2)</f>
        <v>1</v>
      </c>
      <c r="G2">
        <v>345</v>
      </c>
      <c r="H2">
        <v>345</v>
      </c>
      <c r="I2">
        <v>1105</v>
      </c>
      <c r="J2" s="58">
        <v>876.67</v>
      </c>
      <c r="K2" s="1">
        <v>43489</v>
      </c>
      <c r="L2">
        <v>314910</v>
      </c>
      <c r="M2" t="s">
        <v>370</v>
      </c>
      <c r="N2" t="s">
        <v>371</v>
      </c>
      <c r="O2" t="s">
        <v>20</v>
      </c>
      <c r="P2" t="s">
        <v>16</v>
      </c>
      <c r="Q2">
        <v>301448</v>
      </c>
      <c r="R2" t="s">
        <v>22</v>
      </c>
      <c r="S2">
        <v>91260</v>
      </c>
      <c r="T2" t="s">
        <v>306</v>
      </c>
    </row>
    <row r="3" spans="1:21" x14ac:dyDescent="0.25">
      <c r="B3" t="s">
        <v>13</v>
      </c>
      <c r="C3" t="s">
        <v>14</v>
      </c>
      <c r="D3" t="s">
        <v>17</v>
      </c>
      <c r="E3" t="s">
        <v>17</v>
      </c>
      <c r="F3">
        <f t="shared" ref="F3:F17" ca="1" si="1">MONTH(K3)</f>
        <v>1</v>
      </c>
      <c r="G3">
        <v>345</v>
      </c>
      <c r="H3">
        <v>345</v>
      </c>
      <c r="I3">
        <v>1130</v>
      </c>
      <c r="J3" s="58">
        <v>103.25</v>
      </c>
      <c r="K3" s="1">
        <v>43466</v>
      </c>
      <c r="L3">
        <v>2042</v>
      </c>
      <c r="M3" t="s">
        <v>25</v>
      </c>
      <c r="N3" t="s">
        <v>32</v>
      </c>
      <c r="O3" t="s">
        <v>26</v>
      </c>
      <c r="P3" t="s">
        <v>16</v>
      </c>
      <c r="S3">
        <v>96128</v>
      </c>
      <c r="T3" t="s">
        <v>307</v>
      </c>
    </row>
    <row r="4" spans="1:21" x14ac:dyDescent="0.25">
      <c r="B4" t="s">
        <v>13</v>
      </c>
      <c r="C4" t="s">
        <v>14</v>
      </c>
      <c r="D4" t="s">
        <v>17</v>
      </c>
      <c r="E4" t="s">
        <v>17</v>
      </c>
      <c r="F4">
        <f t="shared" ca="1" si="1"/>
        <v>1</v>
      </c>
      <c r="G4">
        <v>345</v>
      </c>
      <c r="H4">
        <v>345</v>
      </c>
      <c r="I4">
        <v>1130</v>
      </c>
      <c r="J4" s="58">
        <v>82.6</v>
      </c>
      <c r="K4" s="1">
        <v>43466</v>
      </c>
      <c r="L4">
        <v>2042</v>
      </c>
      <c r="M4" t="s">
        <v>25</v>
      </c>
      <c r="N4" t="s">
        <v>372</v>
      </c>
      <c r="O4" t="s">
        <v>26</v>
      </c>
      <c r="P4" t="s">
        <v>16</v>
      </c>
      <c r="S4">
        <v>96128</v>
      </c>
      <c r="T4" t="s">
        <v>307</v>
      </c>
    </row>
    <row r="5" spans="1:21" x14ac:dyDescent="0.25">
      <c r="B5" t="s">
        <v>13</v>
      </c>
      <c r="C5" t="s">
        <v>14</v>
      </c>
      <c r="D5" t="s">
        <v>17</v>
      </c>
      <c r="E5" t="s">
        <v>17</v>
      </c>
      <c r="F5">
        <f t="shared" ca="1" si="1"/>
        <v>1</v>
      </c>
      <c r="G5">
        <v>345</v>
      </c>
      <c r="H5">
        <v>345</v>
      </c>
      <c r="I5">
        <v>1130</v>
      </c>
      <c r="J5" s="58">
        <v>123.9</v>
      </c>
      <c r="K5" s="1">
        <v>43466</v>
      </c>
      <c r="L5">
        <v>2042</v>
      </c>
      <c r="M5" t="s">
        <v>28</v>
      </c>
      <c r="N5" t="s">
        <v>30</v>
      </c>
      <c r="O5" t="s">
        <v>26</v>
      </c>
      <c r="P5" t="s">
        <v>16</v>
      </c>
      <c r="S5">
        <v>96128</v>
      </c>
      <c r="T5" t="s">
        <v>307</v>
      </c>
    </row>
    <row r="6" spans="1:21" x14ac:dyDescent="0.25">
      <c r="B6" t="s">
        <v>13</v>
      </c>
      <c r="C6" t="s">
        <v>14</v>
      </c>
      <c r="D6" t="s">
        <v>17</v>
      </c>
      <c r="E6" t="s">
        <v>17</v>
      </c>
      <c r="F6">
        <f t="shared" ca="1" si="1"/>
        <v>1</v>
      </c>
      <c r="G6">
        <v>345</v>
      </c>
      <c r="H6">
        <v>345</v>
      </c>
      <c r="I6">
        <v>1130</v>
      </c>
      <c r="J6" s="58">
        <v>82.6</v>
      </c>
      <c r="K6" s="1">
        <v>43466</v>
      </c>
      <c r="L6">
        <v>2042</v>
      </c>
      <c r="M6" t="s">
        <v>27</v>
      </c>
      <c r="N6" t="s">
        <v>373</v>
      </c>
      <c r="O6" t="s">
        <v>26</v>
      </c>
      <c r="P6" t="s">
        <v>16</v>
      </c>
      <c r="S6">
        <v>96128</v>
      </c>
      <c r="T6" t="s">
        <v>307</v>
      </c>
    </row>
    <row r="7" spans="1:21" x14ac:dyDescent="0.25">
      <c r="B7" t="s">
        <v>13</v>
      </c>
      <c r="C7" t="s">
        <v>14</v>
      </c>
      <c r="D7" t="s">
        <v>17</v>
      </c>
      <c r="E7" t="s">
        <v>17</v>
      </c>
      <c r="F7">
        <f t="shared" ca="1" si="1"/>
        <v>1</v>
      </c>
      <c r="G7">
        <v>345</v>
      </c>
      <c r="H7">
        <v>345</v>
      </c>
      <c r="I7">
        <v>1130</v>
      </c>
      <c r="J7" s="58">
        <v>82.6</v>
      </c>
      <c r="K7" s="1">
        <v>43466</v>
      </c>
      <c r="L7">
        <v>2042</v>
      </c>
      <c r="M7" t="s">
        <v>27</v>
      </c>
      <c r="N7" t="s">
        <v>373</v>
      </c>
      <c r="O7" t="s">
        <v>26</v>
      </c>
      <c r="P7" t="s">
        <v>16</v>
      </c>
      <c r="S7">
        <v>96128</v>
      </c>
      <c r="T7" t="s">
        <v>307</v>
      </c>
    </row>
    <row r="8" spans="1:21" x14ac:dyDescent="0.25">
      <c r="B8" t="s">
        <v>13</v>
      </c>
      <c r="C8" t="s">
        <v>14</v>
      </c>
      <c r="D8" t="s">
        <v>17</v>
      </c>
      <c r="E8" t="s">
        <v>17</v>
      </c>
      <c r="F8">
        <f t="shared" ca="1" si="1"/>
        <v>1</v>
      </c>
      <c r="G8">
        <v>345</v>
      </c>
      <c r="H8">
        <v>345</v>
      </c>
      <c r="I8">
        <v>1130</v>
      </c>
      <c r="J8" s="58">
        <v>103.25</v>
      </c>
      <c r="K8" s="1">
        <v>43466</v>
      </c>
      <c r="L8">
        <v>2042</v>
      </c>
      <c r="M8" t="s">
        <v>27</v>
      </c>
      <c r="N8" t="s">
        <v>373</v>
      </c>
      <c r="O8" t="s">
        <v>26</v>
      </c>
      <c r="P8" t="s">
        <v>16</v>
      </c>
      <c r="S8">
        <v>96128</v>
      </c>
      <c r="T8" t="s">
        <v>307</v>
      </c>
    </row>
    <row r="9" spans="1:21" x14ac:dyDescent="0.25">
      <c r="B9" t="s">
        <v>13</v>
      </c>
      <c r="C9" t="s">
        <v>14</v>
      </c>
      <c r="D9" t="s">
        <v>17</v>
      </c>
      <c r="E9" t="s">
        <v>17</v>
      </c>
      <c r="F9">
        <f t="shared" ca="1" si="1"/>
        <v>1</v>
      </c>
      <c r="G9">
        <v>345</v>
      </c>
      <c r="H9">
        <v>345</v>
      </c>
      <c r="I9">
        <v>1115</v>
      </c>
      <c r="J9" s="58">
        <v>165.2</v>
      </c>
      <c r="K9" s="1">
        <v>43466</v>
      </c>
      <c r="L9">
        <v>2042</v>
      </c>
      <c r="M9" t="s">
        <v>25</v>
      </c>
      <c r="N9" t="s">
        <v>374</v>
      </c>
      <c r="O9" t="s">
        <v>26</v>
      </c>
      <c r="P9" t="s">
        <v>16</v>
      </c>
      <c r="S9">
        <v>92930</v>
      </c>
      <c r="T9" t="s">
        <v>306</v>
      </c>
    </row>
    <row r="10" spans="1:21" x14ac:dyDescent="0.25">
      <c r="B10" t="s">
        <v>13</v>
      </c>
      <c r="C10" t="s">
        <v>14</v>
      </c>
      <c r="D10" t="s">
        <v>17</v>
      </c>
      <c r="E10" t="s">
        <v>17</v>
      </c>
      <c r="F10">
        <f t="shared" ca="1" si="1"/>
        <v>1</v>
      </c>
      <c r="G10">
        <v>345</v>
      </c>
      <c r="H10">
        <v>345</v>
      </c>
      <c r="I10">
        <v>1115</v>
      </c>
      <c r="J10" s="58">
        <v>165.2</v>
      </c>
      <c r="K10" s="1">
        <v>43466</v>
      </c>
      <c r="L10">
        <v>2042</v>
      </c>
      <c r="M10" t="s">
        <v>25</v>
      </c>
      <c r="N10" t="s">
        <v>374</v>
      </c>
      <c r="O10" t="s">
        <v>26</v>
      </c>
      <c r="P10" t="s">
        <v>16</v>
      </c>
      <c r="S10">
        <v>92930</v>
      </c>
      <c r="T10" t="s">
        <v>306</v>
      </c>
    </row>
    <row r="11" spans="1:21" x14ac:dyDescent="0.25">
      <c r="B11" t="s">
        <v>13</v>
      </c>
      <c r="C11" t="s">
        <v>14</v>
      </c>
      <c r="D11" t="s">
        <v>17</v>
      </c>
      <c r="E11" t="s">
        <v>17</v>
      </c>
      <c r="F11">
        <f t="shared" ca="1" si="1"/>
        <v>1</v>
      </c>
      <c r="G11">
        <v>345</v>
      </c>
      <c r="H11">
        <v>345</v>
      </c>
      <c r="I11">
        <v>1115</v>
      </c>
      <c r="J11" s="58">
        <v>165.2</v>
      </c>
      <c r="K11" s="1">
        <v>43466</v>
      </c>
      <c r="L11">
        <v>2042</v>
      </c>
      <c r="M11" t="s">
        <v>27</v>
      </c>
      <c r="N11" t="s">
        <v>375</v>
      </c>
      <c r="O11" t="s">
        <v>26</v>
      </c>
      <c r="P11" t="s">
        <v>16</v>
      </c>
      <c r="S11">
        <v>92930</v>
      </c>
      <c r="T11" t="s">
        <v>306</v>
      </c>
    </row>
    <row r="12" spans="1:21" x14ac:dyDescent="0.25">
      <c r="B12" t="s">
        <v>13</v>
      </c>
      <c r="C12" t="s">
        <v>14</v>
      </c>
      <c r="D12" t="s">
        <v>17</v>
      </c>
      <c r="E12" t="s">
        <v>17</v>
      </c>
      <c r="F12">
        <f t="shared" ca="1" si="1"/>
        <v>1</v>
      </c>
      <c r="G12">
        <v>345</v>
      </c>
      <c r="H12">
        <v>345</v>
      </c>
      <c r="I12">
        <v>1115</v>
      </c>
      <c r="J12" s="58">
        <v>165.2</v>
      </c>
      <c r="K12" s="1">
        <v>43466</v>
      </c>
      <c r="L12">
        <v>2042</v>
      </c>
      <c r="M12" t="s">
        <v>27</v>
      </c>
      <c r="N12" t="s">
        <v>375</v>
      </c>
      <c r="O12" t="s">
        <v>26</v>
      </c>
      <c r="P12" t="s">
        <v>16</v>
      </c>
      <c r="S12">
        <v>92930</v>
      </c>
      <c r="T12" t="s">
        <v>306</v>
      </c>
    </row>
    <row r="13" spans="1:21" x14ac:dyDescent="0.25">
      <c r="B13" t="s">
        <v>13</v>
      </c>
      <c r="C13" t="s">
        <v>14</v>
      </c>
      <c r="D13" t="s">
        <v>17</v>
      </c>
      <c r="E13" t="s">
        <v>17</v>
      </c>
      <c r="F13">
        <f t="shared" ca="1" si="1"/>
        <v>1</v>
      </c>
      <c r="G13">
        <v>345</v>
      </c>
      <c r="H13">
        <v>345</v>
      </c>
      <c r="I13">
        <v>1105</v>
      </c>
      <c r="J13" s="58">
        <v>165.2</v>
      </c>
      <c r="K13" s="1">
        <v>43466</v>
      </c>
      <c r="L13">
        <v>2042</v>
      </c>
      <c r="M13" t="s">
        <v>31</v>
      </c>
      <c r="N13" t="s">
        <v>30</v>
      </c>
      <c r="O13" t="s">
        <v>26</v>
      </c>
      <c r="P13" t="s">
        <v>16</v>
      </c>
      <c r="S13">
        <v>91260</v>
      </c>
      <c r="T13" t="s">
        <v>306</v>
      </c>
    </row>
    <row r="14" spans="1:21" x14ac:dyDescent="0.25">
      <c r="B14" t="s">
        <v>13</v>
      </c>
      <c r="C14" t="s">
        <v>14</v>
      </c>
      <c r="D14" t="s">
        <v>17</v>
      </c>
      <c r="E14" t="s">
        <v>17</v>
      </c>
      <c r="F14">
        <f t="shared" ca="1" si="1"/>
        <v>1</v>
      </c>
      <c r="G14">
        <v>345</v>
      </c>
      <c r="H14">
        <v>345</v>
      </c>
      <c r="I14">
        <v>1105</v>
      </c>
      <c r="J14" s="58">
        <v>41.3</v>
      </c>
      <c r="K14" s="1">
        <v>43466</v>
      </c>
      <c r="L14">
        <v>2042</v>
      </c>
      <c r="M14" t="s">
        <v>31</v>
      </c>
      <c r="N14" t="s">
        <v>30</v>
      </c>
      <c r="O14" t="s">
        <v>26</v>
      </c>
      <c r="P14" t="s">
        <v>16</v>
      </c>
      <c r="S14">
        <v>91260</v>
      </c>
      <c r="T14" t="s">
        <v>306</v>
      </c>
    </row>
    <row r="15" spans="1:21" x14ac:dyDescent="0.25">
      <c r="B15" t="s">
        <v>13</v>
      </c>
      <c r="C15" t="s">
        <v>14</v>
      </c>
      <c r="D15" t="s">
        <v>17</v>
      </c>
      <c r="E15" t="s">
        <v>17</v>
      </c>
      <c r="F15">
        <f t="shared" ca="1" si="1"/>
        <v>1</v>
      </c>
      <c r="G15">
        <v>345</v>
      </c>
      <c r="H15">
        <v>345</v>
      </c>
      <c r="I15">
        <v>1105</v>
      </c>
      <c r="J15" s="58">
        <v>41.3</v>
      </c>
      <c r="K15" s="1">
        <v>43466</v>
      </c>
      <c r="L15">
        <v>2042</v>
      </c>
      <c r="M15" t="s">
        <v>31</v>
      </c>
      <c r="N15" t="s">
        <v>30</v>
      </c>
      <c r="O15" t="s">
        <v>26</v>
      </c>
      <c r="P15" t="s">
        <v>16</v>
      </c>
      <c r="S15">
        <v>91260</v>
      </c>
      <c r="T15" t="s">
        <v>306</v>
      </c>
    </row>
    <row r="16" spans="1:21" x14ac:dyDescent="0.25">
      <c r="B16" t="s">
        <v>13</v>
      </c>
      <c r="C16" t="s">
        <v>14</v>
      </c>
      <c r="D16" t="s">
        <v>17</v>
      </c>
      <c r="E16" t="s">
        <v>17</v>
      </c>
      <c r="F16">
        <f t="shared" ca="1" si="1"/>
        <v>1</v>
      </c>
      <c r="G16">
        <v>345</v>
      </c>
      <c r="H16">
        <v>345</v>
      </c>
      <c r="I16">
        <v>1105</v>
      </c>
      <c r="J16" s="58">
        <v>82.6</v>
      </c>
      <c r="K16" s="1">
        <v>43466</v>
      </c>
      <c r="L16">
        <v>2042</v>
      </c>
      <c r="M16" t="s">
        <v>31</v>
      </c>
      <c r="N16" t="s">
        <v>30</v>
      </c>
      <c r="O16" t="s">
        <v>26</v>
      </c>
      <c r="P16" t="s">
        <v>16</v>
      </c>
      <c r="S16">
        <v>91260</v>
      </c>
      <c r="T16" t="s">
        <v>306</v>
      </c>
    </row>
    <row r="17" spans="2:20" x14ac:dyDescent="0.25">
      <c r="B17" t="s">
        <v>13</v>
      </c>
      <c r="C17" t="s">
        <v>14</v>
      </c>
      <c r="D17" t="s">
        <v>17</v>
      </c>
      <c r="E17" t="s">
        <v>17</v>
      </c>
      <c r="F17">
        <f t="shared" ca="1" si="1"/>
        <v>1</v>
      </c>
      <c r="G17">
        <v>345</v>
      </c>
      <c r="H17">
        <v>345</v>
      </c>
      <c r="I17">
        <v>1130</v>
      </c>
      <c r="J17" s="58">
        <v>82.6</v>
      </c>
      <c r="K17" s="1">
        <v>43466</v>
      </c>
      <c r="L17">
        <v>2042</v>
      </c>
      <c r="M17" t="s">
        <v>25</v>
      </c>
      <c r="N17" t="s">
        <v>372</v>
      </c>
      <c r="O17" t="s">
        <v>26</v>
      </c>
      <c r="P17" t="s">
        <v>16</v>
      </c>
      <c r="S17">
        <v>96128</v>
      </c>
      <c r="T17" t="s">
        <v>307</v>
      </c>
    </row>
    <row r="18" spans="2:20" x14ac:dyDescent="0.25">
      <c r="B18" t="s">
        <v>13</v>
      </c>
      <c r="C18" t="s">
        <v>14</v>
      </c>
      <c r="D18" t="s">
        <v>17</v>
      </c>
      <c r="E18" t="s">
        <v>17</v>
      </c>
      <c r="F18">
        <f t="shared" ref="F18:F19" ca="1" si="2">MONTH(K18)</f>
        <v>1</v>
      </c>
      <c r="G18">
        <v>345</v>
      </c>
      <c r="H18">
        <v>345</v>
      </c>
      <c r="I18">
        <v>1105</v>
      </c>
      <c r="J18" s="58">
        <v>82.6</v>
      </c>
      <c r="K18" s="1">
        <v>43480</v>
      </c>
      <c r="L18">
        <v>2045</v>
      </c>
      <c r="M18" t="s">
        <v>29</v>
      </c>
      <c r="N18" t="s">
        <v>376</v>
      </c>
      <c r="O18" t="s">
        <v>26</v>
      </c>
      <c r="P18" t="s">
        <v>16</v>
      </c>
      <c r="S18">
        <v>91260</v>
      </c>
      <c r="T18" t="s">
        <v>306</v>
      </c>
    </row>
    <row r="19" spans="2:20" x14ac:dyDescent="0.25">
      <c r="B19" t="s">
        <v>13</v>
      </c>
      <c r="C19" t="s">
        <v>14</v>
      </c>
      <c r="D19" t="s">
        <v>17</v>
      </c>
      <c r="E19" t="s">
        <v>17</v>
      </c>
      <c r="F19">
        <f t="shared" ca="1" si="2"/>
        <v>1</v>
      </c>
      <c r="G19">
        <v>345</v>
      </c>
      <c r="H19">
        <v>345</v>
      </c>
      <c r="I19">
        <v>1135</v>
      </c>
      <c r="J19" s="58">
        <v>41.3</v>
      </c>
      <c r="K19" s="1">
        <v>43480</v>
      </c>
      <c r="L19">
        <v>2045</v>
      </c>
      <c r="M19" t="s">
        <v>29</v>
      </c>
      <c r="N19" t="s">
        <v>377</v>
      </c>
      <c r="O19" t="s">
        <v>26</v>
      </c>
      <c r="P19" t="s">
        <v>16</v>
      </c>
      <c r="S19">
        <v>97906</v>
      </c>
      <c r="T19" t="s">
        <v>307</v>
      </c>
    </row>
    <row r="20" spans="2:20" x14ac:dyDescent="0.25">
      <c r="B20" t="s">
        <v>13</v>
      </c>
      <c r="C20" t="s">
        <v>14</v>
      </c>
      <c r="D20" t="s">
        <v>17</v>
      </c>
      <c r="E20" t="s">
        <v>17</v>
      </c>
      <c r="F20">
        <f t="shared" ref="F20:F32" ca="1" si="3">MONTH(K20)</f>
        <v>1</v>
      </c>
      <c r="G20">
        <v>345</v>
      </c>
      <c r="H20">
        <v>345</v>
      </c>
      <c r="I20">
        <v>1140</v>
      </c>
      <c r="J20" s="58">
        <v>247.8</v>
      </c>
      <c r="K20" s="1">
        <v>43480</v>
      </c>
      <c r="L20">
        <v>2048</v>
      </c>
      <c r="M20" t="s">
        <v>25</v>
      </c>
      <c r="N20" t="s">
        <v>378</v>
      </c>
      <c r="O20" t="s">
        <v>26</v>
      </c>
      <c r="P20" t="s">
        <v>16</v>
      </c>
      <c r="S20">
        <v>93264</v>
      </c>
      <c r="T20" t="s">
        <v>307</v>
      </c>
    </row>
    <row r="21" spans="2:20" x14ac:dyDescent="0.25">
      <c r="B21" t="s">
        <v>13</v>
      </c>
      <c r="C21" t="s">
        <v>14</v>
      </c>
      <c r="D21" t="s">
        <v>17</v>
      </c>
      <c r="E21" t="s">
        <v>17</v>
      </c>
      <c r="F21">
        <f t="shared" ca="1" si="3"/>
        <v>1</v>
      </c>
      <c r="G21">
        <v>345</v>
      </c>
      <c r="H21">
        <v>345</v>
      </c>
      <c r="I21">
        <v>1140</v>
      </c>
      <c r="J21" s="58">
        <v>20.65</v>
      </c>
      <c r="K21" s="1">
        <v>43480</v>
      </c>
      <c r="L21">
        <v>2048</v>
      </c>
      <c r="M21" t="s">
        <v>379</v>
      </c>
      <c r="N21" t="s">
        <v>30</v>
      </c>
      <c r="O21" t="s">
        <v>26</v>
      </c>
      <c r="P21" t="s">
        <v>16</v>
      </c>
      <c r="S21">
        <v>93264</v>
      </c>
      <c r="T21" t="s">
        <v>307</v>
      </c>
    </row>
    <row r="22" spans="2:20" x14ac:dyDescent="0.25">
      <c r="B22" t="s">
        <v>13</v>
      </c>
      <c r="C22" t="s">
        <v>14</v>
      </c>
      <c r="D22" t="s">
        <v>17</v>
      </c>
      <c r="E22" t="s">
        <v>17</v>
      </c>
      <c r="F22">
        <f t="shared" ca="1" si="3"/>
        <v>1</v>
      </c>
      <c r="G22">
        <v>345</v>
      </c>
      <c r="H22">
        <v>345</v>
      </c>
      <c r="I22">
        <v>1140</v>
      </c>
      <c r="J22" s="58">
        <v>82.6</v>
      </c>
      <c r="K22" s="1">
        <v>43480</v>
      </c>
      <c r="L22">
        <v>2048</v>
      </c>
      <c r="M22" t="s">
        <v>27</v>
      </c>
      <c r="N22" t="s">
        <v>380</v>
      </c>
      <c r="O22" t="s">
        <v>26</v>
      </c>
      <c r="P22" t="s">
        <v>16</v>
      </c>
      <c r="S22">
        <v>93264</v>
      </c>
      <c r="T22" t="s">
        <v>307</v>
      </c>
    </row>
    <row r="23" spans="2:20" x14ac:dyDescent="0.25">
      <c r="B23" t="s">
        <v>13</v>
      </c>
      <c r="C23" t="s">
        <v>14</v>
      </c>
      <c r="D23" t="s">
        <v>17</v>
      </c>
      <c r="E23" t="s">
        <v>17</v>
      </c>
      <c r="F23">
        <f t="shared" ca="1" si="3"/>
        <v>1</v>
      </c>
      <c r="G23">
        <v>345</v>
      </c>
      <c r="H23">
        <v>345</v>
      </c>
      <c r="I23">
        <v>1140</v>
      </c>
      <c r="J23" s="58">
        <v>82.6</v>
      </c>
      <c r="K23" s="1">
        <v>43480</v>
      </c>
      <c r="L23">
        <v>2048</v>
      </c>
      <c r="M23" t="s">
        <v>27</v>
      </c>
      <c r="N23" t="s">
        <v>380</v>
      </c>
      <c r="O23" t="s">
        <v>26</v>
      </c>
      <c r="P23" t="s">
        <v>16</v>
      </c>
      <c r="S23">
        <v>93264</v>
      </c>
      <c r="T23" t="s">
        <v>307</v>
      </c>
    </row>
    <row r="24" spans="2:20" x14ac:dyDescent="0.25">
      <c r="B24" t="s">
        <v>13</v>
      </c>
      <c r="C24" t="s">
        <v>14</v>
      </c>
      <c r="D24" t="s">
        <v>17</v>
      </c>
      <c r="E24" t="s">
        <v>17</v>
      </c>
      <c r="F24">
        <f t="shared" ca="1" si="3"/>
        <v>1</v>
      </c>
      <c r="G24">
        <v>345</v>
      </c>
      <c r="H24">
        <v>345</v>
      </c>
      <c r="I24">
        <v>1140</v>
      </c>
      <c r="J24" s="58">
        <v>247.8</v>
      </c>
      <c r="K24" s="1">
        <v>43480</v>
      </c>
      <c r="L24">
        <v>2048</v>
      </c>
      <c r="M24" t="s">
        <v>27</v>
      </c>
      <c r="N24" t="s">
        <v>380</v>
      </c>
      <c r="O24" t="s">
        <v>26</v>
      </c>
      <c r="P24" t="s">
        <v>16</v>
      </c>
      <c r="S24">
        <v>93264</v>
      </c>
      <c r="T24" t="s">
        <v>307</v>
      </c>
    </row>
    <row r="25" spans="2:20" x14ac:dyDescent="0.25">
      <c r="B25" t="s">
        <v>13</v>
      </c>
      <c r="C25" t="s">
        <v>14</v>
      </c>
      <c r="D25" t="s">
        <v>17</v>
      </c>
      <c r="E25" t="s">
        <v>17</v>
      </c>
      <c r="F25">
        <f t="shared" ca="1" si="3"/>
        <v>1</v>
      </c>
      <c r="G25">
        <v>345</v>
      </c>
      <c r="H25">
        <v>345</v>
      </c>
      <c r="I25">
        <v>1135</v>
      </c>
      <c r="J25" s="58">
        <v>41.3</v>
      </c>
      <c r="K25" s="1">
        <v>43480</v>
      </c>
      <c r="L25">
        <v>2048</v>
      </c>
      <c r="M25" t="s">
        <v>25</v>
      </c>
      <c r="N25" t="s">
        <v>381</v>
      </c>
      <c r="O25" t="s">
        <v>26</v>
      </c>
      <c r="P25" t="s">
        <v>16</v>
      </c>
      <c r="S25">
        <v>97906</v>
      </c>
      <c r="T25" t="s">
        <v>307</v>
      </c>
    </row>
    <row r="26" spans="2:20" x14ac:dyDescent="0.25">
      <c r="B26" t="s">
        <v>13</v>
      </c>
      <c r="C26" t="s">
        <v>14</v>
      </c>
      <c r="D26" t="s">
        <v>17</v>
      </c>
      <c r="E26" t="s">
        <v>17</v>
      </c>
      <c r="F26">
        <f t="shared" ca="1" si="3"/>
        <v>1</v>
      </c>
      <c r="G26">
        <v>345</v>
      </c>
      <c r="H26">
        <v>345</v>
      </c>
      <c r="I26">
        <v>1135</v>
      </c>
      <c r="J26" s="58">
        <v>82.6</v>
      </c>
      <c r="K26" s="1">
        <v>43480</v>
      </c>
      <c r="L26">
        <v>2048</v>
      </c>
      <c r="M26" t="s">
        <v>25</v>
      </c>
      <c r="N26" t="s">
        <v>381</v>
      </c>
      <c r="O26" t="s">
        <v>26</v>
      </c>
      <c r="P26" t="s">
        <v>16</v>
      </c>
      <c r="S26">
        <v>97906</v>
      </c>
      <c r="T26" t="s">
        <v>307</v>
      </c>
    </row>
    <row r="27" spans="2:20" x14ac:dyDescent="0.25">
      <c r="B27" t="s">
        <v>13</v>
      </c>
      <c r="C27" t="s">
        <v>14</v>
      </c>
      <c r="D27" t="s">
        <v>17</v>
      </c>
      <c r="E27" t="s">
        <v>17</v>
      </c>
      <c r="F27">
        <f t="shared" ca="1" si="3"/>
        <v>1</v>
      </c>
      <c r="G27">
        <v>345</v>
      </c>
      <c r="H27">
        <v>345</v>
      </c>
      <c r="I27">
        <v>1135</v>
      </c>
      <c r="J27" s="58">
        <v>61.95</v>
      </c>
      <c r="K27" s="1">
        <v>43480</v>
      </c>
      <c r="L27">
        <v>2048</v>
      </c>
      <c r="M27" t="s">
        <v>27</v>
      </c>
      <c r="N27" t="s">
        <v>382</v>
      </c>
      <c r="O27" t="s">
        <v>26</v>
      </c>
      <c r="P27" t="s">
        <v>16</v>
      </c>
      <c r="S27">
        <v>97906</v>
      </c>
      <c r="T27" t="s">
        <v>307</v>
      </c>
    </row>
    <row r="28" spans="2:20" x14ac:dyDescent="0.25">
      <c r="B28" t="s">
        <v>13</v>
      </c>
      <c r="C28" t="s">
        <v>14</v>
      </c>
      <c r="D28" t="s">
        <v>17</v>
      </c>
      <c r="E28" t="s">
        <v>17</v>
      </c>
      <c r="F28">
        <f t="shared" ca="1" si="3"/>
        <v>1</v>
      </c>
      <c r="G28">
        <v>345</v>
      </c>
      <c r="H28">
        <v>345</v>
      </c>
      <c r="I28">
        <v>1130</v>
      </c>
      <c r="J28" s="58">
        <v>144.55000000000001</v>
      </c>
      <c r="K28" s="1">
        <v>43480</v>
      </c>
      <c r="L28">
        <v>2048</v>
      </c>
      <c r="M28" t="s">
        <v>25</v>
      </c>
      <c r="N28" t="s">
        <v>383</v>
      </c>
      <c r="O28" t="s">
        <v>26</v>
      </c>
      <c r="P28" t="s">
        <v>16</v>
      </c>
      <c r="S28">
        <v>96128</v>
      </c>
      <c r="T28" t="s">
        <v>307</v>
      </c>
    </row>
    <row r="29" spans="2:20" x14ac:dyDescent="0.25">
      <c r="B29" t="s">
        <v>13</v>
      </c>
      <c r="C29" t="s">
        <v>14</v>
      </c>
      <c r="D29" t="s">
        <v>17</v>
      </c>
      <c r="E29" t="s">
        <v>17</v>
      </c>
      <c r="F29">
        <f t="shared" ca="1" si="3"/>
        <v>1</v>
      </c>
      <c r="G29">
        <v>345</v>
      </c>
      <c r="H29">
        <v>345</v>
      </c>
      <c r="I29">
        <v>1130</v>
      </c>
      <c r="J29" s="58">
        <v>103.25</v>
      </c>
      <c r="K29" s="1">
        <v>43480</v>
      </c>
      <c r="L29">
        <v>2048</v>
      </c>
      <c r="M29" t="s">
        <v>27</v>
      </c>
      <c r="N29" t="s">
        <v>384</v>
      </c>
      <c r="O29" t="s">
        <v>26</v>
      </c>
      <c r="P29" t="s">
        <v>16</v>
      </c>
      <c r="S29">
        <v>96128</v>
      </c>
      <c r="T29" t="s">
        <v>307</v>
      </c>
    </row>
    <row r="30" spans="2:20" x14ac:dyDescent="0.25">
      <c r="B30" t="s">
        <v>13</v>
      </c>
      <c r="C30" t="s">
        <v>14</v>
      </c>
      <c r="D30" t="s">
        <v>17</v>
      </c>
      <c r="E30" t="s">
        <v>17</v>
      </c>
      <c r="F30">
        <f t="shared" ca="1" si="3"/>
        <v>1</v>
      </c>
      <c r="G30">
        <v>345</v>
      </c>
      <c r="H30">
        <v>345</v>
      </c>
      <c r="I30">
        <v>1115</v>
      </c>
      <c r="J30" s="58">
        <v>41.3</v>
      </c>
      <c r="K30" s="1">
        <v>43480</v>
      </c>
      <c r="L30">
        <v>2048</v>
      </c>
      <c r="M30" t="s">
        <v>31</v>
      </c>
      <c r="N30" t="s">
        <v>385</v>
      </c>
      <c r="O30" t="s">
        <v>26</v>
      </c>
      <c r="P30" t="s">
        <v>16</v>
      </c>
      <c r="S30">
        <v>92930</v>
      </c>
      <c r="T30" t="s">
        <v>306</v>
      </c>
    </row>
    <row r="31" spans="2:20" x14ac:dyDescent="0.25">
      <c r="B31" t="s">
        <v>13</v>
      </c>
      <c r="C31" t="s">
        <v>14</v>
      </c>
      <c r="D31" t="s">
        <v>17</v>
      </c>
      <c r="E31" t="s">
        <v>17</v>
      </c>
      <c r="F31">
        <f t="shared" ca="1" si="3"/>
        <v>1</v>
      </c>
      <c r="G31">
        <v>345</v>
      </c>
      <c r="H31">
        <v>345</v>
      </c>
      <c r="I31">
        <v>1115</v>
      </c>
      <c r="J31" s="58">
        <v>41.3</v>
      </c>
      <c r="K31" s="1">
        <v>43480</v>
      </c>
      <c r="L31">
        <v>2048</v>
      </c>
      <c r="M31" t="s">
        <v>31</v>
      </c>
      <c r="N31" t="s">
        <v>385</v>
      </c>
      <c r="O31" t="s">
        <v>26</v>
      </c>
      <c r="P31" t="s">
        <v>16</v>
      </c>
      <c r="S31">
        <v>92930</v>
      </c>
      <c r="T31" t="s">
        <v>306</v>
      </c>
    </row>
    <row r="32" spans="2:20" x14ac:dyDescent="0.25">
      <c r="B32" t="s">
        <v>13</v>
      </c>
      <c r="C32" t="s">
        <v>14</v>
      </c>
      <c r="D32" t="s">
        <v>17</v>
      </c>
      <c r="E32" t="s">
        <v>17</v>
      </c>
      <c r="F32">
        <f t="shared" ca="1" si="3"/>
        <v>1</v>
      </c>
      <c r="G32">
        <v>345</v>
      </c>
      <c r="H32">
        <v>345</v>
      </c>
      <c r="I32">
        <v>1105</v>
      </c>
      <c r="J32" s="58">
        <v>41.3</v>
      </c>
      <c r="K32" s="1">
        <v>43480</v>
      </c>
      <c r="L32">
        <v>2048</v>
      </c>
      <c r="M32" t="s">
        <v>31</v>
      </c>
      <c r="N32" t="s">
        <v>386</v>
      </c>
      <c r="O32" t="s">
        <v>26</v>
      </c>
      <c r="P32" t="s">
        <v>16</v>
      </c>
      <c r="S32">
        <v>91260</v>
      </c>
      <c r="T32" t="s">
        <v>306</v>
      </c>
    </row>
    <row r="33" spans="2:20" x14ac:dyDescent="0.25">
      <c r="B33" t="s">
        <v>13</v>
      </c>
      <c r="C33" t="s">
        <v>14</v>
      </c>
      <c r="D33" t="s">
        <v>17</v>
      </c>
      <c r="E33" t="s">
        <v>17</v>
      </c>
      <c r="F33">
        <f t="shared" ref="F33:F44" ca="1" si="4">MONTH(K33)</f>
        <v>1</v>
      </c>
      <c r="G33">
        <v>345</v>
      </c>
      <c r="H33">
        <v>345</v>
      </c>
      <c r="I33">
        <v>1105</v>
      </c>
      <c r="J33" s="58">
        <v>82.6</v>
      </c>
      <c r="K33" s="1">
        <v>43480</v>
      </c>
      <c r="L33">
        <v>2048</v>
      </c>
      <c r="M33" t="s">
        <v>31</v>
      </c>
      <c r="N33" t="s">
        <v>386</v>
      </c>
      <c r="O33" t="s">
        <v>26</v>
      </c>
      <c r="P33" t="s">
        <v>16</v>
      </c>
      <c r="S33">
        <v>91260</v>
      </c>
      <c r="T33" t="s">
        <v>306</v>
      </c>
    </row>
    <row r="34" spans="2:20" x14ac:dyDescent="0.25">
      <c r="B34" t="s">
        <v>13</v>
      </c>
      <c r="C34" t="s">
        <v>14</v>
      </c>
      <c r="D34" t="s">
        <v>17</v>
      </c>
      <c r="E34" t="s">
        <v>17</v>
      </c>
      <c r="F34">
        <f t="shared" ca="1" si="4"/>
        <v>1</v>
      </c>
      <c r="G34">
        <v>345</v>
      </c>
      <c r="H34">
        <v>345</v>
      </c>
      <c r="I34">
        <v>1140</v>
      </c>
      <c r="J34" s="58">
        <v>123.9</v>
      </c>
      <c r="K34" s="1">
        <v>43480</v>
      </c>
      <c r="L34">
        <v>2048</v>
      </c>
      <c r="M34" t="s">
        <v>25</v>
      </c>
      <c r="N34" t="s">
        <v>378</v>
      </c>
      <c r="O34" t="s">
        <v>26</v>
      </c>
      <c r="P34" t="s">
        <v>16</v>
      </c>
      <c r="S34">
        <v>93264</v>
      </c>
      <c r="T34" t="s">
        <v>307</v>
      </c>
    </row>
    <row r="35" spans="2:20" x14ac:dyDescent="0.25">
      <c r="B35" t="s">
        <v>13</v>
      </c>
      <c r="C35" t="s">
        <v>14</v>
      </c>
      <c r="D35" t="s">
        <v>17</v>
      </c>
      <c r="E35" t="s">
        <v>17</v>
      </c>
      <c r="F35">
        <f t="shared" ca="1" si="4"/>
        <v>1</v>
      </c>
      <c r="G35">
        <v>345</v>
      </c>
      <c r="H35">
        <v>345</v>
      </c>
      <c r="I35">
        <v>1140</v>
      </c>
      <c r="J35" s="58">
        <v>41.3</v>
      </c>
      <c r="K35" s="1">
        <v>43480</v>
      </c>
      <c r="L35">
        <v>2048</v>
      </c>
      <c r="M35" t="s">
        <v>25</v>
      </c>
      <c r="N35" t="s">
        <v>378</v>
      </c>
      <c r="O35" t="s">
        <v>26</v>
      </c>
      <c r="P35" t="s">
        <v>16</v>
      </c>
      <c r="S35">
        <v>93264</v>
      </c>
      <c r="T35" t="s">
        <v>307</v>
      </c>
    </row>
    <row r="36" spans="2:20" x14ac:dyDescent="0.25">
      <c r="B36" t="s">
        <v>13</v>
      </c>
      <c r="C36" t="s">
        <v>14</v>
      </c>
      <c r="D36" t="s">
        <v>17</v>
      </c>
      <c r="E36" t="s">
        <v>17</v>
      </c>
      <c r="F36">
        <f t="shared" ca="1" si="4"/>
        <v>1</v>
      </c>
      <c r="G36">
        <v>345</v>
      </c>
      <c r="H36">
        <v>345</v>
      </c>
      <c r="I36">
        <v>1140</v>
      </c>
      <c r="J36" s="58">
        <v>82.6</v>
      </c>
      <c r="K36" s="1">
        <v>43480</v>
      </c>
      <c r="L36">
        <v>2048</v>
      </c>
      <c r="M36" t="s">
        <v>25</v>
      </c>
      <c r="N36" t="s">
        <v>378</v>
      </c>
      <c r="O36" t="s">
        <v>26</v>
      </c>
      <c r="P36" t="s">
        <v>16</v>
      </c>
      <c r="S36">
        <v>93264</v>
      </c>
      <c r="T36" t="s">
        <v>307</v>
      </c>
    </row>
    <row r="37" spans="2:20" x14ac:dyDescent="0.25">
      <c r="B37" t="s">
        <v>13</v>
      </c>
      <c r="C37" t="s">
        <v>14</v>
      </c>
      <c r="D37" t="s">
        <v>17</v>
      </c>
      <c r="E37" t="s">
        <v>17</v>
      </c>
      <c r="F37">
        <f t="shared" ca="1" si="4"/>
        <v>1</v>
      </c>
      <c r="G37">
        <v>345</v>
      </c>
      <c r="H37">
        <v>345</v>
      </c>
      <c r="I37">
        <v>1140</v>
      </c>
      <c r="J37" s="58">
        <v>165.2</v>
      </c>
      <c r="K37" s="1">
        <v>43480</v>
      </c>
      <c r="L37">
        <v>2048</v>
      </c>
      <c r="M37" t="s">
        <v>25</v>
      </c>
      <c r="N37" t="s">
        <v>378</v>
      </c>
      <c r="O37" t="s">
        <v>26</v>
      </c>
      <c r="P37" t="s">
        <v>16</v>
      </c>
      <c r="S37">
        <v>93264</v>
      </c>
      <c r="T37" t="s">
        <v>307</v>
      </c>
    </row>
    <row r="38" spans="2:20" x14ac:dyDescent="0.25">
      <c r="B38" t="s">
        <v>13</v>
      </c>
      <c r="C38" t="s">
        <v>14</v>
      </c>
      <c r="D38" t="s">
        <v>17</v>
      </c>
      <c r="E38" t="s">
        <v>17</v>
      </c>
      <c r="F38">
        <f t="shared" ca="1" si="4"/>
        <v>1</v>
      </c>
      <c r="G38">
        <v>345</v>
      </c>
      <c r="H38">
        <v>345</v>
      </c>
      <c r="I38">
        <v>1140</v>
      </c>
      <c r="J38" s="58">
        <v>20.65</v>
      </c>
      <c r="K38" s="1">
        <v>43480</v>
      </c>
      <c r="L38">
        <v>2048</v>
      </c>
      <c r="M38" t="s">
        <v>379</v>
      </c>
      <c r="N38" t="s">
        <v>30</v>
      </c>
      <c r="O38" t="s">
        <v>26</v>
      </c>
      <c r="P38" t="s">
        <v>16</v>
      </c>
      <c r="S38">
        <v>93264</v>
      </c>
      <c r="T38" t="s">
        <v>307</v>
      </c>
    </row>
    <row r="39" spans="2:20" x14ac:dyDescent="0.25">
      <c r="B39" t="s">
        <v>13</v>
      </c>
      <c r="C39" t="s">
        <v>14</v>
      </c>
      <c r="D39" t="s">
        <v>17</v>
      </c>
      <c r="E39" t="s">
        <v>17</v>
      </c>
      <c r="F39">
        <f t="shared" ca="1" si="4"/>
        <v>1</v>
      </c>
      <c r="G39">
        <v>345</v>
      </c>
      <c r="H39">
        <v>345</v>
      </c>
      <c r="I39">
        <v>1140</v>
      </c>
      <c r="J39" s="58">
        <v>20.65</v>
      </c>
      <c r="K39" s="1">
        <v>43480</v>
      </c>
      <c r="L39">
        <v>2048</v>
      </c>
      <c r="M39" t="s">
        <v>379</v>
      </c>
      <c r="N39" t="s">
        <v>30</v>
      </c>
      <c r="O39" t="s">
        <v>26</v>
      </c>
      <c r="P39" t="s">
        <v>16</v>
      </c>
      <c r="S39">
        <v>93264</v>
      </c>
      <c r="T39" t="s">
        <v>307</v>
      </c>
    </row>
    <row r="40" spans="2:20" x14ac:dyDescent="0.25">
      <c r="B40" t="s">
        <v>13</v>
      </c>
      <c r="C40" t="s">
        <v>14</v>
      </c>
      <c r="D40" t="s">
        <v>17</v>
      </c>
      <c r="E40" t="s">
        <v>17</v>
      </c>
      <c r="F40">
        <f t="shared" ca="1" si="4"/>
        <v>1</v>
      </c>
      <c r="G40">
        <v>345</v>
      </c>
      <c r="H40">
        <v>345</v>
      </c>
      <c r="I40">
        <v>1140</v>
      </c>
      <c r="J40" s="58">
        <v>20.65</v>
      </c>
      <c r="K40" s="1">
        <v>43480</v>
      </c>
      <c r="L40">
        <v>2048</v>
      </c>
      <c r="M40" t="s">
        <v>379</v>
      </c>
      <c r="N40" t="s">
        <v>30</v>
      </c>
      <c r="O40" t="s">
        <v>26</v>
      </c>
      <c r="P40" t="s">
        <v>16</v>
      </c>
      <c r="S40">
        <v>93264</v>
      </c>
      <c r="T40" t="s">
        <v>307</v>
      </c>
    </row>
    <row r="41" spans="2:20" x14ac:dyDescent="0.25">
      <c r="B41" t="s">
        <v>13</v>
      </c>
      <c r="C41" t="s">
        <v>14</v>
      </c>
      <c r="D41" t="s">
        <v>17</v>
      </c>
      <c r="E41" t="s">
        <v>17</v>
      </c>
      <c r="F41">
        <f t="shared" ca="1" si="4"/>
        <v>1</v>
      </c>
      <c r="G41">
        <v>345</v>
      </c>
      <c r="H41">
        <v>345</v>
      </c>
      <c r="I41">
        <v>1140</v>
      </c>
      <c r="J41" s="58">
        <v>20.65</v>
      </c>
      <c r="K41" s="1">
        <v>43480</v>
      </c>
      <c r="L41">
        <v>2048</v>
      </c>
      <c r="M41" t="s">
        <v>379</v>
      </c>
      <c r="N41" t="s">
        <v>30</v>
      </c>
      <c r="O41" t="s">
        <v>26</v>
      </c>
      <c r="P41" t="s">
        <v>16</v>
      </c>
      <c r="S41">
        <v>93264</v>
      </c>
      <c r="T41" t="s">
        <v>307</v>
      </c>
    </row>
    <row r="42" spans="2:20" x14ac:dyDescent="0.25">
      <c r="B42" t="s">
        <v>13</v>
      </c>
      <c r="C42" t="s">
        <v>14</v>
      </c>
      <c r="D42" t="s">
        <v>17</v>
      </c>
      <c r="E42" t="s">
        <v>17</v>
      </c>
      <c r="F42">
        <f t="shared" ca="1" si="4"/>
        <v>1</v>
      </c>
      <c r="G42">
        <v>345</v>
      </c>
      <c r="H42">
        <v>345</v>
      </c>
      <c r="I42">
        <v>1140</v>
      </c>
      <c r="J42" s="58">
        <v>247.8</v>
      </c>
      <c r="K42" s="1">
        <v>43480</v>
      </c>
      <c r="L42">
        <v>2048</v>
      </c>
      <c r="M42" t="s">
        <v>25</v>
      </c>
      <c r="N42" t="s">
        <v>378</v>
      </c>
      <c r="O42" t="s">
        <v>26</v>
      </c>
      <c r="P42" t="s">
        <v>16</v>
      </c>
      <c r="S42">
        <v>93264</v>
      </c>
      <c r="T42" t="s">
        <v>307</v>
      </c>
    </row>
    <row r="43" spans="2:20" x14ac:dyDescent="0.25">
      <c r="B43" t="s">
        <v>13</v>
      </c>
      <c r="C43" t="s">
        <v>14</v>
      </c>
      <c r="D43" t="s">
        <v>17</v>
      </c>
      <c r="E43" t="s">
        <v>17</v>
      </c>
      <c r="F43">
        <f t="shared" ca="1" si="4"/>
        <v>1</v>
      </c>
      <c r="G43">
        <v>345</v>
      </c>
      <c r="H43">
        <v>345</v>
      </c>
      <c r="I43">
        <v>1140</v>
      </c>
      <c r="J43" s="58">
        <v>20.65</v>
      </c>
      <c r="K43" s="1">
        <v>43480</v>
      </c>
      <c r="L43">
        <v>2048</v>
      </c>
      <c r="M43" t="s">
        <v>379</v>
      </c>
      <c r="N43" t="s">
        <v>30</v>
      </c>
      <c r="O43" t="s">
        <v>26</v>
      </c>
      <c r="P43" t="s">
        <v>16</v>
      </c>
      <c r="S43">
        <v>93264</v>
      </c>
      <c r="T43" t="s">
        <v>307</v>
      </c>
    </row>
    <row r="44" spans="2:20" x14ac:dyDescent="0.25">
      <c r="B44" t="s">
        <v>13</v>
      </c>
      <c r="C44" t="s">
        <v>14</v>
      </c>
      <c r="D44" t="s">
        <v>17</v>
      </c>
      <c r="E44" t="s">
        <v>17</v>
      </c>
      <c r="F44">
        <f t="shared" ca="1" si="4"/>
        <v>1</v>
      </c>
      <c r="G44">
        <v>345</v>
      </c>
      <c r="H44">
        <v>345</v>
      </c>
      <c r="I44">
        <v>1140</v>
      </c>
      <c r="J44" s="58">
        <v>82.6</v>
      </c>
      <c r="K44" s="1">
        <v>43480</v>
      </c>
      <c r="L44">
        <v>2048</v>
      </c>
      <c r="M44" t="s">
        <v>27</v>
      </c>
      <c r="N44" t="s">
        <v>380</v>
      </c>
      <c r="O44" t="s">
        <v>26</v>
      </c>
      <c r="P44" t="s">
        <v>16</v>
      </c>
      <c r="S44">
        <v>93264</v>
      </c>
      <c r="T44" t="s">
        <v>307</v>
      </c>
    </row>
    <row r="45" spans="2:20" x14ac:dyDescent="0.25">
      <c r="B45" t="s">
        <v>13</v>
      </c>
      <c r="C45" t="s">
        <v>14</v>
      </c>
      <c r="D45" t="s">
        <v>17</v>
      </c>
      <c r="E45" t="s">
        <v>17</v>
      </c>
      <c r="F45">
        <f t="shared" ref="F45:F47" ca="1" si="5">MONTH(K45)</f>
        <v>2</v>
      </c>
      <c r="G45">
        <v>345</v>
      </c>
      <c r="H45">
        <v>345</v>
      </c>
      <c r="I45">
        <v>1195</v>
      </c>
      <c r="J45" s="58">
        <v>123.9</v>
      </c>
      <c r="K45" s="1">
        <v>43524</v>
      </c>
      <c r="L45">
        <v>364342</v>
      </c>
      <c r="M45" t="s">
        <v>387</v>
      </c>
      <c r="N45" t="s">
        <v>388</v>
      </c>
      <c r="O45" t="s">
        <v>15</v>
      </c>
      <c r="P45" t="s">
        <v>16</v>
      </c>
      <c r="S45">
        <v>97601</v>
      </c>
      <c r="T45" t="s">
        <v>304</v>
      </c>
    </row>
    <row r="46" spans="2:20" x14ac:dyDescent="0.25">
      <c r="B46" t="s">
        <v>13</v>
      </c>
      <c r="C46" t="s">
        <v>18</v>
      </c>
      <c r="D46" t="s">
        <v>17</v>
      </c>
      <c r="E46" t="s">
        <v>17</v>
      </c>
      <c r="F46">
        <f t="shared" ca="1" si="5"/>
        <v>2</v>
      </c>
      <c r="G46">
        <v>345</v>
      </c>
      <c r="H46">
        <v>345</v>
      </c>
      <c r="I46">
        <v>1115</v>
      </c>
      <c r="J46" s="58">
        <v>730.38</v>
      </c>
      <c r="K46" s="1">
        <v>43503</v>
      </c>
      <c r="L46">
        <v>316227</v>
      </c>
      <c r="M46" t="s">
        <v>21</v>
      </c>
      <c r="N46" t="s">
        <v>389</v>
      </c>
      <c r="O46" t="s">
        <v>20</v>
      </c>
      <c r="P46" t="s">
        <v>16</v>
      </c>
      <c r="Q46">
        <v>302166</v>
      </c>
      <c r="R46" t="s">
        <v>22</v>
      </c>
      <c r="S46">
        <v>92930</v>
      </c>
      <c r="T46" t="s">
        <v>306</v>
      </c>
    </row>
    <row r="47" spans="2:20" x14ac:dyDescent="0.25">
      <c r="B47" t="s">
        <v>13</v>
      </c>
      <c r="C47" t="s">
        <v>18</v>
      </c>
      <c r="D47" t="s">
        <v>17</v>
      </c>
      <c r="E47" t="s">
        <v>17</v>
      </c>
      <c r="F47">
        <f t="shared" ca="1" si="5"/>
        <v>2</v>
      </c>
      <c r="G47">
        <v>345</v>
      </c>
      <c r="H47">
        <v>345</v>
      </c>
      <c r="I47">
        <v>1115</v>
      </c>
      <c r="J47" s="58">
        <v>630</v>
      </c>
      <c r="K47" s="1">
        <v>43504</v>
      </c>
      <c r="L47">
        <v>316342</v>
      </c>
      <c r="M47" t="s">
        <v>49</v>
      </c>
      <c r="N47" t="s">
        <v>390</v>
      </c>
      <c r="O47" t="s">
        <v>20</v>
      </c>
      <c r="P47" t="s">
        <v>16</v>
      </c>
      <c r="Q47">
        <v>301994</v>
      </c>
      <c r="R47" t="s">
        <v>22</v>
      </c>
      <c r="S47">
        <v>92930</v>
      </c>
      <c r="T47" t="s">
        <v>306</v>
      </c>
    </row>
    <row r="48" spans="2:20" x14ac:dyDescent="0.25">
      <c r="B48" t="s">
        <v>13</v>
      </c>
      <c r="C48" t="s">
        <v>18</v>
      </c>
      <c r="D48" t="s">
        <v>17</v>
      </c>
      <c r="E48" t="s">
        <v>17</v>
      </c>
      <c r="F48">
        <f t="shared" ref="F48:F50" ca="1" si="6">MONTH(K48)</f>
        <v>2</v>
      </c>
      <c r="G48">
        <v>345</v>
      </c>
      <c r="H48">
        <v>345</v>
      </c>
      <c r="I48">
        <v>1180</v>
      </c>
      <c r="J48" s="58">
        <v>564.84</v>
      </c>
      <c r="K48" s="1">
        <v>43509</v>
      </c>
      <c r="L48">
        <v>316614</v>
      </c>
      <c r="M48" t="s">
        <v>391</v>
      </c>
      <c r="N48" t="s">
        <v>392</v>
      </c>
      <c r="O48" t="s">
        <v>20</v>
      </c>
      <c r="P48" t="s">
        <v>16</v>
      </c>
      <c r="Q48">
        <v>302926</v>
      </c>
      <c r="R48" t="s">
        <v>41</v>
      </c>
      <c r="S48">
        <v>108622</v>
      </c>
      <c r="T48" t="s">
        <v>304</v>
      </c>
    </row>
    <row r="49" spans="2:20" x14ac:dyDescent="0.25">
      <c r="B49" t="s">
        <v>13</v>
      </c>
      <c r="C49" t="s">
        <v>18</v>
      </c>
      <c r="D49" t="s">
        <v>17</v>
      </c>
      <c r="E49" t="s">
        <v>17</v>
      </c>
      <c r="F49">
        <f t="shared" ca="1" si="6"/>
        <v>2</v>
      </c>
      <c r="G49">
        <v>345</v>
      </c>
      <c r="H49">
        <v>345</v>
      </c>
      <c r="I49">
        <v>1135</v>
      </c>
      <c r="J49" s="58">
        <v>879.14</v>
      </c>
      <c r="K49" s="1">
        <v>43517</v>
      </c>
      <c r="L49">
        <v>317541</v>
      </c>
      <c r="M49" t="s">
        <v>110</v>
      </c>
      <c r="N49" t="s">
        <v>113</v>
      </c>
      <c r="O49" t="s">
        <v>20</v>
      </c>
      <c r="P49" t="s">
        <v>16</v>
      </c>
      <c r="Q49">
        <v>302002</v>
      </c>
      <c r="R49" t="s">
        <v>41</v>
      </c>
      <c r="S49">
        <v>97906</v>
      </c>
      <c r="T49" t="s">
        <v>307</v>
      </c>
    </row>
    <row r="50" spans="2:20" x14ac:dyDescent="0.25">
      <c r="B50" t="s">
        <v>13</v>
      </c>
      <c r="C50" t="s">
        <v>18</v>
      </c>
      <c r="D50" t="s">
        <v>17</v>
      </c>
      <c r="E50" t="s">
        <v>17</v>
      </c>
      <c r="F50">
        <f t="shared" ca="1" si="6"/>
        <v>2</v>
      </c>
      <c r="G50">
        <v>345</v>
      </c>
      <c r="H50">
        <v>345</v>
      </c>
      <c r="I50">
        <v>1115</v>
      </c>
      <c r="J50" s="58">
        <v>9.1</v>
      </c>
      <c r="K50" s="1">
        <v>43510</v>
      </c>
      <c r="L50">
        <v>1034349</v>
      </c>
      <c r="M50" t="s">
        <v>21</v>
      </c>
      <c r="N50" t="s">
        <v>389</v>
      </c>
      <c r="O50" t="s">
        <v>24</v>
      </c>
      <c r="P50" t="s">
        <v>16</v>
      </c>
      <c r="Q50">
        <v>302166</v>
      </c>
      <c r="R50" t="s">
        <v>22</v>
      </c>
      <c r="S50">
        <v>92930</v>
      </c>
      <c r="T50" t="s">
        <v>306</v>
      </c>
    </row>
    <row r="51" spans="2:20" x14ac:dyDescent="0.25">
      <c r="B51" t="s">
        <v>13</v>
      </c>
      <c r="C51" t="s">
        <v>14</v>
      </c>
      <c r="D51" t="s">
        <v>17</v>
      </c>
      <c r="E51" t="s">
        <v>17</v>
      </c>
      <c r="F51">
        <f t="shared" ref="F51:F61" ca="1" si="7">MONTH(K51)</f>
        <v>2</v>
      </c>
      <c r="G51">
        <v>345</v>
      </c>
      <c r="H51">
        <v>345</v>
      </c>
      <c r="I51">
        <v>1105</v>
      </c>
      <c r="J51" s="58">
        <v>41.3</v>
      </c>
      <c r="K51" s="1">
        <v>43508</v>
      </c>
      <c r="L51">
        <v>2057</v>
      </c>
      <c r="M51" t="s">
        <v>31</v>
      </c>
      <c r="N51" t="s">
        <v>393</v>
      </c>
      <c r="O51" t="s">
        <v>26</v>
      </c>
      <c r="P51" t="s">
        <v>16</v>
      </c>
      <c r="S51">
        <v>91260</v>
      </c>
      <c r="T51" t="s">
        <v>306</v>
      </c>
    </row>
    <row r="52" spans="2:20" x14ac:dyDescent="0.25">
      <c r="B52" t="s">
        <v>13</v>
      </c>
      <c r="C52" t="s">
        <v>14</v>
      </c>
      <c r="D52" t="s">
        <v>17</v>
      </c>
      <c r="E52" t="s">
        <v>17</v>
      </c>
      <c r="F52">
        <f t="shared" ca="1" si="7"/>
        <v>2</v>
      </c>
      <c r="G52">
        <v>345</v>
      </c>
      <c r="H52">
        <v>345</v>
      </c>
      <c r="I52">
        <v>1115</v>
      </c>
      <c r="J52" s="58">
        <v>41.3</v>
      </c>
      <c r="K52" s="1">
        <v>43508</v>
      </c>
      <c r="L52">
        <v>2057</v>
      </c>
      <c r="M52" t="s">
        <v>31</v>
      </c>
      <c r="N52" t="s">
        <v>394</v>
      </c>
      <c r="O52" t="s">
        <v>26</v>
      </c>
      <c r="P52" t="s">
        <v>16</v>
      </c>
      <c r="S52">
        <v>92930</v>
      </c>
      <c r="T52" t="s">
        <v>306</v>
      </c>
    </row>
    <row r="53" spans="2:20" x14ac:dyDescent="0.25">
      <c r="B53" t="s">
        <v>13</v>
      </c>
      <c r="C53" t="s">
        <v>14</v>
      </c>
      <c r="D53" t="s">
        <v>17</v>
      </c>
      <c r="E53" t="s">
        <v>17</v>
      </c>
      <c r="F53">
        <f t="shared" ca="1" si="7"/>
        <v>2</v>
      </c>
      <c r="G53">
        <v>345</v>
      </c>
      <c r="H53">
        <v>345</v>
      </c>
      <c r="I53">
        <v>1130</v>
      </c>
      <c r="J53" s="58">
        <v>185.85</v>
      </c>
      <c r="K53" s="1">
        <v>43508</v>
      </c>
      <c r="L53">
        <v>2057</v>
      </c>
      <c r="M53" t="s">
        <v>27</v>
      </c>
      <c r="N53" t="s">
        <v>395</v>
      </c>
      <c r="O53" t="s">
        <v>26</v>
      </c>
      <c r="P53" t="s">
        <v>16</v>
      </c>
      <c r="S53">
        <v>96128</v>
      </c>
      <c r="T53" t="s">
        <v>307</v>
      </c>
    </row>
    <row r="54" spans="2:20" x14ac:dyDescent="0.25">
      <c r="B54" t="s">
        <v>13</v>
      </c>
      <c r="C54" t="s">
        <v>14</v>
      </c>
      <c r="D54" t="s">
        <v>17</v>
      </c>
      <c r="E54" t="s">
        <v>17</v>
      </c>
      <c r="F54">
        <f t="shared" ca="1" si="7"/>
        <v>2</v>
      </c>
      <c r="G54">
        <v>345</v>
      </c>
      <c r="H54">
        <v>345</v>
      </c>
      <c r="I54">
        <v>1130</v>
      </c>
      <c r="J54" s="58">
        <v>165.2</v>
      </c>
      <c r="K54" s="1">
        <v>43508</v>
      </c>
      <c r="L54">
        <v>2057</v>
      </c>
      <c r="M54" t="s">
        <v>27</v>
      </c>
      <c r="N54" t="s">
        <v>396</v>
      </c>
      <c r="O54" t="s">
        <v>26</v>
      </c>
      <c r="P54" t="s">
        <v>16</v>
      </c>
      <c r="S54">
        <v>96128</v>
      </c>
      <c r="T54" t="s">
        <v>307</v>
      </c>
    </row>
    <row r="55" spans="2:20" x14ac:dyDescent="0.25">
      <c r="B55" t="s">
        <v>13</v>
      </c>
      <c r="C55" t="s">
        <v>14</v>
      </c>
      <c r="D55" t="s">
        <v>17</v>
      </c>
      <c r="E55" t="s">
        <v>17</v>
      </c>
      <c r="F55">
        <f t="shared" ca="1" si="7"/>
        <v>2</v>
      </c>
      <c r="G55">
        <v>345</v>
      </c>
      <c r="H55">
        <v>345</v>
      </c>
      <c r="I55">
        <v>1130</v>
      </c>
      <c r="J55" s="58">
        <v>185.85</v>
      </c>
      <c r="K55" s="1">
        <v>43508</v>
      </c>
      <c r="L55">
        <v>2057</v>
      </c>
      <c r="M55" t="s">
        <v>25</v>
      </c>
      <c r="N55" t="s">
        <v>397</v>
      </c>
      <c r="O55" t="s">
        <v>26</v>
      </c>
      <c r="P55" t="s">
        <v>16</v>
      </c>
      <c r="S55">
        <v>96128</v>
      </c>
      <c r="T55" t="s">
        <v>307</v>
      </c>
    </row>
    <row r="56" spans="2:20" x14ac:dyDescent="0.25">
      <c r="B56" t="s">
        <v>13</v>
      </c>
      <c r="C56" t="s">
        <v>14</v>
      </c>
      <c r="D56" t="s">
        <v>17</v>
      </c>
      <c r="E56" t="s">
        <v>17</v>
      </c>
      <c r="F56">
        <f t="shared" ca="1" si="7"/>
        <v>2</v>
      </c>
      <c r="G56">
        <v>345</v>
      </c>
      <c r="H56">
        <v>345</v>
      </c>
      <c r="I56">
        <v>1130</v>
      </c>
      <c r="J56" s="58">
        <v>165.2</v>
      </c>
      <c r="K56" s="1">
        <v>43508</v>
      </c>
      <c r="L56">
        <v>2057</v>
      </c>
      <c r="M56" t="s">
        <v>25</v>
      </c>
      <c r="N56" t="s">
        <v>398</v>
      </c>
      <c r="O56" t="s">
        <v>26</v>
      </c>
      <c r="P56" t="s">
        <v>16</v>
      </c>
      <c r="S56">
        <v>96128</v>
      </c>
      <c r="T56" t="s">
        <v>307</v>
      </c>
    </row>
    <row r="57" spans="2:20" x14ac:dyDescent="0.25">
      <c r="B57" t="s">
        <v>13</v>
      </c>
      <c r="C57" t="s">
        <v>14</v>
      </c>
      <c r="D57" t="s">
        <v>17</v>
      </c>
      <c r="E57" t="s">
        <v>17</v>
      </c>
      <c r="F57">
        <f t="shared" ca="1" si="7"/>
        <v>2</v>
      </c>
      <c r="G57">
        <v>345</v>
      </c>
      <c r="H57">
        <v>345</v>
      </c>
      <c r="I57">
        <v>1130</v>
      </c>
      <c r="J57" s="58">
        <v>82.6</v>
      </c>
      <c r="K57" s="1">
        <v>43508</v>
      </c>
      <c r="L57">
        <v>2057</v>
      </c>
      <c r="M57" t="s">
        <v>25</v>
      </c>
      <c r="N57" t="s">
        <v>398</v>
      </c>
      <c r="O57" t="s">
        <v>26</v>
      </c>
      <c r="P57" t="s">
        <v>16</v>
      </c>
      <c r="S57">
        <v>96128</v>
      </c>
      <c r="T57" t="s">
        <v>307</v>
      </c>
    </row>
    <row r="58" spans="2:20" x14ac:dyDescent="0.25">
      <c r="B58" t="s">
        <v>13</v>
      </c>
      <c r="C58" t="s">
        <v>14</v>
      </c>
      <c r="D58" t="s">
        <v>17</v>
      </c>
      <c r="E58" t="s">
        <v>17</v>
      </c>
      <c r="F58">
        <f t="shared" ca="1" si="7"/>
        <v>2</v>
      </c>
      <c r="G58">
        <v>345</v>
      </c>
      <c r="H58">
        <v>345</v>
      </c>
      <c r="I58">
        <v>1130</v>
      </c>
      <c r="J58" s="58">
        <v>82.6</v>
      </c>
      <c r="K58" s="1">
        <v>43508</v>
      </c>
      <c r="L58">
        <v>2057</v>
      </c>
      <c r="M58" t="s">
        <v>25</v>
      </c>
      <c r="N58" t="s">
        <v>398</v>
      </c>
      <c r="O58" t="s">
        <v>26</v>
      </c>
      <c r="P58" t="s">
        <v>16</v>
      </c>
      <c r="S58">
        <v>96128</v>
      </c>
      <c r="T58" t="s">
        <v>307</v>
      </c>
    </row>
    <row r="59" spans="2:20" x14ac:dyDescent="0.25">
      <c r="B59" t="s">
        <v>13</v>
      </c>
      <c r="C59" t="s">
        <v>14</v>
      </c>
      <c r="D59" t="s">
        <v>17</v>
      </c>
      <c r="E59" t="s">
        <v>17</v>
      </c>
      <c r="F59">
        <f t="shared" ca="1" si="7"/>
        <v>2</v>
      </c>
      <c r="G59">
        <v>345</v>
      </c>
      <c r="H59">
        <v>345</v>
      </c>
      <c r="I59">
        <v>1130</v>
      </c>
      <c r="J59" s="58">
        <v>82.6</v>
      </c>
      <c r="K59" s="1">
        <v>43508</v>
      </c>
      <c r="L59">
        <v>2057</v>
      </c>
      <c r="M59" t="s">
        <v>25</v>
      </c>
      <c r="N59" t="s">
        <v>398</v>
      </c>
      <c r="O59" t="s">
        <v>26</v>
      </c>
      <c r="P59" t="s">
        <v>16</v>
      </c>
      <c r="S59">
        <v>96128</v>
      </c>
      <c r="T59" t="s">
        <v>307</v>
      </c>
    </row>
    <row r="60" spans="2:20" x14ac:dyDescent="0.25">
      <c r="B60" t="s">
        <v>13</v>
      </c>
      <c r="C60" t="s">
        <v>14</v>
      </c>
      <c r="D60" t="s">
        <v>17</v>
      </c>
      <c r="E60" t="s">
        <v>17</v>
      </c>
      <c r="F60">
        <f t="shared" ca="1" si="7"/>
        <v>2</v>
      </c>
      <c r="G60">
        <v>345</v>
      </c>
      <c r="H60">
        <v>345</v>
      </c>
      <c r="I60">
        <v>1195</v>
      </c>
      <c r="J60" s="58">
        <v>82.6</v>
      </c>
      <c r="K60" s="1">
        <v>43508</v>
      </c>
      <c r="L60">
        <v>2057</v>
      </c>
      <c r="M60" t="s">
        <v>31</v>
      </c>
      <c r="N60" t="s">
        <v>399</v>
      </c>
      <c r="O60" t="s">
        <v>26</v>
      </c>
      <c r="P60" t="s">
        <v>16</v>
      </c>
      <c r="S60">
        <v>97601</v>
      </c>
      <c r="T60" t="s">
        <v>304</v>
      </c>
    </row>
    <row r="61" spans="2:20" x14ac:dyDescent="0.25">
      <c r="B61" t="s">
        <v>13</v>
      </c>
      <c r="C61" t="s">
        <v>14</v>
      </c>
      <c r="D61" t="s">
        <v>17</v>
      </c>
      <c r="E61" t="s">
        <v>17</v>
      </c>
      <c r="F61">
        <f t="shared" ca="1" si="7"/>
        <v>2</v>
      </c>
      <c r="G61">
        <v>345</v>
      </c>
      <c r="H61">
        <v>345</v>
      </c>
      <c r="I61">
        <v>1195</v>
      </c>
      <c r="J61" s="58">
        <v>41.3</v>
      </c>
      <c r="K61" s="1">
        <v>43508</v>
      </c>
      <c r="L61">
        <v>2057</v>
      </c>
      <c r="M61" t="s">
        <v>31</v>
      </c>
      <c r="N61" t="s">
        <v>399</v>
      </c>
      <c r="O61" t="s">
        <v>26</v>
      </c>
      <c r="P61" t="s">
        <v>16</v>
      </c>
      <c r="S61">
        <v>97601</v>
      </c>
      <c r="T61" t="s">
        <v>304</v>
      </c>
    </row>
    <row r="62" spans="2:20" x14ac:dyDescent="0.25">
      <c r="B62" t="s">
        <v>13</v>
      </c>
      <c r="C62" t="s">
        <v>14</v>
      </c>
      <c r="D62" t="s">
        <v>17</v>
      </c>
      <c r="E62" t="s">
        <v>17</v>
      </c>
      <c r="F62">
        <f t="shared" ref="F62:F69" ca="1" si="8">MONTH(K62)</f>
        <v>2</v>
      </c>
      <c r="G62">
        <v>345</v>
      </c>
      <c r="H62">
        <v>345</v>
      </c>
      <c r="I62">
        <v>1130</v>
      </c>
      <c r="J62" s="58">
        <v>41.3</v>
      </c>
      <c r="K62" s="1">
        <v>43511</v>
      </c>
      <c r="L62">
        <v>2060</v>
      </c>
      <c r="M62" t="s">
        <v>29</v>
      </c>
      <c r="N62" t="s">
        <v>400</v>
      </c>
      <c r="O62" t="s">
        <v>26</v>
      </c>
      <c r="P62" t="s">
        <v>16</v>
      </c>
      <c r="S62">
        <v>96128</v>
      </c>
      <c r="T62" t="s">
        <v>307</v>
      </c>
    </row>
    <row r="63" spans="2:20" x14ac:dyDescent="0.25">
      <c r="B63" t="s">
        <v>13</v>
      </c>
      <c r="C63" t="s">
        <v>14</v>
      </c>
      <c r="D63" t="s">
        <v>17</v>
      </c>
      <c r="E63" t="s">
        <v>17</v>
      </c>
      <c r="F63">
        <f t="shared" ca="1" si="8"/>
        <v>2</v>
      </c>
      <c r="G63">
        <v>345</v>
      </c>
      <c r="H63">
        <v>345</v>
      </c>
      <c r="I63">
        <v>1130</v>
      </c>
      <c r="J63" s="58">
        <v>82.6</v>
      </c>
      <c r="K63" s="1">
        <v>43511</v>
      </c>
      <c r="L63">
        <v>2060</v>
      </c>
      <c r="M63" t="s">
        <v>29</v>
      </c>
      <c r="N63" t="s">
        <v>400</v>
      </c>
      <c r="O63" t="s">
        <v>26</v>
      </c>
      <c r="P63" t="s">
        <v>16</v>
      </c>
      <c r="S63">
        <v>96128</v>
      </c>
      <c r="T63" t="s">
        <v>307</v>
      </c>
    </row>
    <row r="64" spans="2:20" x14ac:dyDescent="0.25">
      <c r="B64" t="s">
        <v>13</v>
      </c>
      <c r="C64" t="s">
        <v>14</v>
      </c>
      <c r="D64" t="s">
        <v>17</v>
      </c>
      <c r="E64" t="s">
        <v>17</v>
      </c>
      <c r="F64">
        <f t="shared" ca="1" si="8"/>
        <v>2</v>
      </c>
      <c r="G64">
        <v>345</v>
      </c>
      <c r="H64">
        <v>345</v>
      </c>
      <c r="I64">
        <v>1195</v>
      </c>
      <c r="J64" s="58">
        <v>82.6</v>
      </c>
      <c r="K64" s="1">
        <v>43511</v>
      </c>
      <c r="L64">
        <v>2060</v>
      </c>
      <c r="M64" t="s">
        <v>29</v>
      </c>
      <c r="N64" t="s">
        <v>401</v>
      </c>
      <c r="O64" t="s">
        <v>26</v>
      </c>
      <c r="P64" t="s">
        <v>16</v>
      </c>
      <c r="S64">
        <v>97601</v>
      </c>
      <c r="T64" t="s">
        <v>304</v>
      </c>
    </row>
    <row r="65" spans="2:20" x14ac:dyDescent="0.25">
      <c r="B65" t="s">
        <v>13</v>
      </c>
      <c r="C65" t="s">
        <v>14</v>
      </c>
      <c r="D65" t="s">
        <v>17</v>
      </c>
      <c r="E65" t="s">
        <v>17</v>
      </c>
      <c r="F65">
        <f t="shared" ca="1" si="8"/>
        <v>2</v>
      </c>
      <c r="G65">
        <v>345</v>
      </c>
      <c r="H65">
        <v>345</v>
      </c>
      <c r="I65">
        <v>1135</v>
      </c>
      <c r="J65" s="58">
        <v>41.3</v>
      </c>
      <c r="K65" s="1">
        <v>43511</v>
      </c>
      <c r="L65">
        <v>2060</v>
      </c>
      <c r="M65" t="s">
        <v>29</v>
      </c>
      <c r="N65" t="s">
        <v>55</v>
      </c>
      <c r="O65" t="s">
        <v>26</v>
      </c>
      <c r="P65" t="s">
        <v>16</v>
      </c>
      <c r="S65">
        <v>97906</v>
      </c>
      <c r="T65" t="s">
        <v>307</v>
      </c>
    </row>
    <row r="66" spans="2:20" x14ac:dyDescent="0.25">
      <c r="B66" t="s">
        <v>13</v>
      </c>
      <c r="C66" t="s">
        <v>14</v>
      </c>
      <c r="D66" t="s">
        <v>17</v>
      </c>
      <c r="E66" t="s">
        <v>17</v>
      </c>
      <c r="F66">
        <f t="shared" ca="1" si="8"/>
        <v>2</v>
      </c>
      <c r="G66">
        <v>345</v>
      </c>
      <c r="H66">
        <v>345</v>
      </c>
      <c r="I66">
        <v>1130</v>
      </c>
      <c r="J66" s="58">
        <v>41.3</v>
      </c>
      <c r="K66" s="1">
        <v>43511</v>
      </c>
      <c r="L66">
        <v>2060</v>
      </c>
      <c r="M66" t="s">
        <v>29</v>
      </c>
      <c r="N66" t="s">
        <v>402</v>
      </c>
      <c r="O66" t="s">
        <v>26</v>
      </c>
      <c r="P66" t="s">
        <v>16</v>
      </c>
      <c r="S66">
        <v>96128</v>
      </c>
      <c r="T66" t="s">
        <v>307</v>
      </c>
    </row>
    <row r="67" spans="2:20" x14ac:dyDescent="0.25">
      <c r="B67" t="s">
        <v>13</v>
      </c>
      <c r="C67" t="s">
        <v>14</v>
      </c>
      <c r="D67" t="s">
        <v>17</v>
      </c>
      <c r="E67" t="s">
        <v>17</v>
      </c>
      <c r="F67">
        <f t="shared" ca="1" si="8"/>
        <v>2</v>
      </c>
      <c r="G67">
        <v>345</v>
      </c>
      <c r="H67">
        <v>345</v>
      </c>
      <c r="I67">
        <v>1130</v>
      </c>
      <c r="J67" s="58">
        <v>41.3</v>
      </c>
      <c r="K67" s="1">
        <v>43511</v>
      </c>
      <c r="L67">
        <v>2060</v>
      </c>
      <c r="M67" t="s">
        <v>29</v>
      </c>
      <c r="N67" t="s">
        <v>403</v>
      </c>
      <c r="O67" t="s">
        <v>26</v>
      </c>
      <c r="P67" t="s">
        <v>16</v>
      </c>
      <c r="S67">
        <v>96128</v>
      </c>
      <c r="T67" t="s">
        <v>307</v>
      </c>
    </row>
    <row r="68" spans="2:20" x14ac:dyDescent="0.25">
      <c r="B68" t="s">
        <v>13</v>
      </c>
      <c r="C68" t="s">
        <v>14</v>
      </c>
      <c r="D68" t="s">
        <v>17</v>
      </c>
      <c r="E68" t="s">
        <v>17</v>
      </c>
      <c r="F68">
        <f t="shared" ca="1" si="8"/>
        <v>2</v>
      </c>
      <c r="G68">
        <v>345</v>
      </c>
      <c r="H68">
        <v>345</v>
      </c>
      <c r="I68">
        <v>1130</v>
      </c>
      <c r="J68" s="58">
        <v>123.9</v>
      </c>
      <c r="K68" s="1">
        <v>43511</v>
      </c>
      <c r="L68">
        <v>2060</v>
      </c>
      <c r="M68" t="s">
        <v>29</v>
      </c>
      <c r="N68" t="s">
        <v>403</v>
      </c>
      <c r="O68" t="s">
        <v>26</v>
      </c>
      <c r="P68" t="s">
        <v>16</v>
      </c>
      <c r="S68">
        <v>96128</v>
      </c>
      <c r="T68" t="s">
        <v>307</v>
      </c>
    </row>
    <row r="69" spans="2:20" x14ac:dyDescent="0.25">
      <c r="B69" t="s">
        <v>13</v>
      </c>
      <c r="C69" t="s">
        <v>14</v>
      </c>
      <c r="D69" t="s">
        <v>17</v>
      </c>
      <c r="E69" t="s">
        <v>17</v>
      </c>
      <c r="F69">
        <f t="shared" ca="1" si="8"/>
        <v>2</v>
      </c>
      <c r="G69">
        <v>345</v>
      </c>
      <c r="H69">
        <v>345</v>
      </c>
      <c r="I69">
        <v>1130</v>
      </c>
      <c r="J69" s="58">
        <v>123.9</v>
      </c>
      <c r="K69" s="1">
        <v>43511</v>
      </c>
      <c r="L69">
        <v>2060</v>
      </c>
      <c r="M69" t="s">
        <v>29</v>
      </c>
      <c r="N69" t="s">
        <v>400</v>
      </c>
      <c r="O69" t="s">
        <v>26</v>
      </c>
      <c r="P69" t="s">
        <v>16</v>
      </c>
      <c r="S69">
        <v>96128</v>
      </c>
      <c r="T69" t="s">
        <v>307</v>
      </c>
    </row>
    <row r="70" spans="2:20" x14ac:dyDescent="0.25">
      <c r="B70" t="s">
        <v>13</v>
      </c>
      <c r="C70" t="s">
        <v>14</v>
      </c>
      <c r="D70" t="s">
        <v>17</v>
      </c>
      <c r="E70" t="s">
        <v>17</v>
      </c>
      <c r="F70">
        <f t="shared" ref="F70:F78" ca="1" si="9">MONTH(K70)</f>
        <v>2</v>
      </c>
      <c r="G70">
        <v>345</v>
      </c>
      <c r="H70">
        <v>345</v>
      </c>
      <c r="I70">
        <v>1130</v>
      </c>
      <c r="J70" s="58">
        <v>206.5</v>
      </c>
      <c r="K70" s="1">
        <v>43524</v>
      </c>
      <c r="L70">
        <v>2063</v>
      </c>
      <c r="M70" t="s">
        <v>29</v>
      </c>
      <c r="N70" t="s">
        <v>404</v>
      </c>
      <c r="O70" t="s">
        <v>26</v>
      </c>
      <c r="P70" t="s">
        <v>16</v>
      </c>
      <c r="S70">
        <v>96128</v>
      </c>
      <c r="T70" t="s">
        <v>307</v>
      </c>
    </row>
    <row r="71" spans="2:20" x14ac:dyDescent="0.25">
      <c r="B71" t="s">
        <v>13</v>
      </c>
      <c r="C71" t="s">
        <v>14</v>
      </c>
      <c r="D71" t="s">
        <v>17</v>
      </c>
      <c r="E71" t="s">
        <v>17</v>
      </c>
      <c r="F71">
        <f t="shared" ca="1" si="9"/>
        <v>2</v>
      </c>
      <c r="G71">
        <v>345</v>
      </c>
      <c r="H71">
        <v>345</v>
      </c>
      <c r="I71">
        <v>1130</v>
      </c>
      <c r="J71" s="58">
        <v>41.3</v>
      </c>
      <c r="K71" s="1">
        <v>43524</v>
      </c>
      <c r="L71">
        <v>2063</v>
      </c>
      <c r="M71" t="s">
        <v>29</v>
      </c>
      <c r="N71" t="s">
        <v>405</v>
      </c>
      <c r="O71" t="s">
        <v>26</v>
      </c>
      <c r="P71" t="s">
        <v>16</v>
      </c>
      <c r="S71">
        <v>96128</v>
      </c>
      <c r="T71" t="s">
        <v>307</v>
      </c>
    </row>
    <row r="72" spans="2:20" x14ac:dyDescent="0.25">
      <c r="B72" t="s">
        <v>13</v>
      </c>
      <c r="C72" t="s">
        <v>14</v>
      </c>
      <c r="D72" t="s">
        <v>17</v>
      </c>
      <c r="E72" t="s">
        <v>17</v>
      </c>
      <c r="F72">
        <f t="shared" ca="1" si="9"/>
        <v>2</v>
      </c>
      <c r="G72">
        <v>345</v>
      </c>
      <c r="H72">
        <v>345</v>
      </c>
      <c r="I72">
        <v>1145</v>
      </c>
      <c r="J72" s="58">
        <v>82.6</v>
      </c>
      <c r="K72" s="1">
        <v>43524</v>
      </c>
      <c r="L72">
        <v>2063</v>
      </c>
      <c r="M72" t="s">
        <v>29</v>
      </c>
      <c r="N72" t="s">
        <v>406</v>
      </c>
      <c r="O72" t="s">
        <v>26</v>
      </c>
      <c r="P72" t="s">
        <v>16</v>
      </c>
      <c r="S72">
        <v>98150</v>
      </c>
      <c r="T72" t="s">
        <v>307</v>
      </c>
    </row>
    <row r="73" spans="2:20" x14ac:dyDescent="0.25">
      <c r="B73" t="s">
        <v>13</v>
      </c>
      <c r="C73" t="s">
        <v>14</v>
      </c>
      <c r="D73" t="s">
        <v>17</v>
      </c>
      <c r="E73" t="s">
        <v>17</v>
      </c>
      <c r="F73">
        <f t="shared" ca="1" si="9"/>
        <v>2</v>
      </c>
      <c r="G73">
        <v>345</v>
      </c>
      <c r="H73">
        <v>345</v>
      </c>
      <c r="I73">
        <v>1135</v>
      </c>
      <c r="J73" s="58">
        <v>165.2</v>
      </c>
      <c r="K73" s="1">
        <v>43524</v>
      </c>
      <c r="L73">
        <v>2063</v>
      </c>
      <c r="M73" t="s">
        <v>29</v>
      </c>
      <c r="N73" t="s">
        <v>55</v>
      </c>
      <c r="O73" t="s">
        <v>26</v>
      </c>
      <c r="P73" t="s">
        <v>16</v>
      </c>
      <c r="S73">
        <v>97906</v>
      </c>
      <c r="T73" t="s">
        <v>307</v>
      </c>
    </row>
    <row r="74" spans="2:20" x14ac:dyDescent="0.25">
      <c r="B74" t="s">
        <v>13</v>
      </c>
      <c r="C74" t="s">
        <v>14</v>
      </c>
      <c r="D74" t="s">
        <v>17</v>
      </c>
      <c r="E74" t="s">
        <v>17</v>
      </c>
      <c r="F74">
        <f t="shared" ca="1" si="9"/>
        <v>2</v>
      </c>
      <c r="G74">
        <v>345</v>
      </c>
      <c r="H74">
        <v>345</v>
      </c>
      <c r="I74">
        <v>1130</v>
      </c>
      <c r="J74" s="58">
        <v>82.6</v>
      </c>
      <c r="K74" s="1">
        <v>43524</v>
      </c>
      <c r="L74">
        <v>2063</v>
      </c>
      <c r="M74" t="s">
        <v>29</v>
      </c>
      <c r="N74" t="s">
        <v>405</v>
      </c>
      <c r="O74" t="s">
        <v>26</v>
      </c>
      <c r="P74" t="s">
        <v>16</v>
      </c>
      <c r="S74">
        <v>96128</v>
      </c>
      <c r="T74" t="s">
        <v>307</v>
      </c>
    </row>
    <row r="75" spans="2:20" x14ac:dyDescent="0.25">
      <c r="B75" t="s">
        <v>13</v>
      </c>
      <c r="C75" t="s">
        <v>14</v>
      </c>
      <c r="D75" t="s">
        <v>17</v>
      </c>
      <c r="E75" t="s">
        <v>17</v>
      </c>
      <c r="F75">
        <f t="shared" ca="1" si="9"/>
        <v>2</v>
      </c>
      <c r="G75">
        <v>345</v>
      </c>
      <c r="H75">
        <v>345</v>
      </c>
      <c r="I75">
        <v>1130</v>
      </c>
      <c r="J75" s="58">
        <v>41.3</v>
      </c>
      <c r="K75" s="1">
        <v>43524</v>
      </c>
      <c r="L75">
        <v>2063</v>
      </c>
      <c r="M75" t="s">
        <v>29</v>
      </c>
      <c r="N75" t="s">
        <v>405</v>
      </c>
      <c r="O75" t="s">
        <v>26</v>
      </c>
      <c r="P75" t="s">
        <v>16</v>
      </c>
      <c r="S75">
        <v>96128</v>
      </c>
      <c r="T75" t="s">
        <v>307</v>
      </c>
    </row>
    <row r="76" spans="2:20" x14ac:dyDescent="0.25">
      <c r="B76" t="s">
        <v>13</v>
      </c>
      <c r="C76" t="s">
        <v>14</v>
      </c>
      <c r="D76" t="s">
        <v>17</v>
      </c>
      <c r="E76" t="s">
        <v>17</v>
      </c>
      <c r="F76">
        <f t="shared" ca="1" si="9"/>
        <v>2</v>
      </c>
      <c r="G76">
        <v>345</v>
      </c>
      <c r="H76">
        <v>345</v>
      </c>
      <c r="I76">
        <v>1130</v>
      </c>
      <c r="J76" s="58">
        <v>82.6</v>
      </c>
      <c r="K76" s="1">
        <v>43524</v>
      </c>
      <c r="L76">
        <v>2063</v>
      </c>
      <c r="M76" t="s">
        <v>29</v>
      </c>
      <c r="N76" t="s">
        <v>405</v>
      </c>
      <c r="O76" t="s">
        <v>26</v>
      </c>
      <c r="P76" t="s">
        <v>16</v>
      </c>
      <c r="S76">
        <v>96128</v>
      </c>
      <c r="T76" t="s">
        <v>307</v>
      </c>
    </row>
    <row r="77" spans="2:20" x14ac:dyDescent="0.25">
      <c r="B77" t="s">
        <v>13</v>
      </c>
      <c r="C77" t="s">
        <v>14</v>
      </c>
      <c r="D77" t="s">
        <v>17</v>
      </c>
      <c r="E77" t="s">
        <v>17</v>
      </c>
      <c r="F77">
        <f t="shared" ca="1" si="9"/>
        <v>2</v>
      </c>
      <c r="G77">
        <v>345</v>
      </c>
      <c r="H77">
        <v>345</v>
      </c>
      <c r="I77">
        <v>1130</v>
      </c>
      <c r="J77" s="58">
        <v>82.6</v>
      </c>
      <c r="K77" s="1">
        <v>43524</v>
      </c>
      <c r="L77">
        <v>2063</v>
      </c>
      <c r="M77" t="s">
        <v>29</v>
      </c>
      <c r="N77" t="s">
        <v>407</v>
      </c>
      <c r="O77" t="s">
        <v>26</v>
      </c>
      <c r="P77" t="s">
        <v>16</v>
      </c>
      <c r="S77">
        <v>96128</v>
      </c>
      <c r="T77" t="s">
        <v>307</v>
      </c>
    </row>
    <row r="78" spans="2:20" x14ac:dyDescent="0.25">
      <c r="B78" t="s">
        <v>13</v>
      </c>
      <c r="C78" t="s">
        <v>14</v>
      </c>
      <c r="D78" t="s">
        <v>17</v>
      </c>
      <c r="E78" t="s">
        <v>17</v>
      </c>
      <c r="F78">
        <f t="shared" ca="1" si="9"/>
        <v>2</v>
      </c>
      <c r="G78">
        <v>345</v>
      </c>
      <c r="H78">
        <v>345</v>
      </c>
      <c r="I78">
        <v>1130</v>
      </c>
      <c r="J78" s="58">
        <v>41.3</v>
      </c>
      <c r="K78" s="1">
        <v>43524</v>
      </c>
      <c r="L78">
        <v>2063</v>
      </c>
      <c r="M78" t="s">
        <v>29</v>
      </c>
      <c r="N78" t="s">
        <v>405</v>
      </c>
      <c r="O78" t="s">
        <v>26</v>
      </c>
      <c r="P78" t="s">
        <v>16</v>
      </c>
      <c r="S78">
        <v>96128</v>
      </c>
      <c r="T78" t="s">
        <v>307</v>
      </c>
    </row>
    <row r="79" spans="2:20" x14ac:dyDescent="0.25">
      <c r="B79" t="s">
        <v>13</v>
      </c>
      <c r="C79" t="s">
        <v>14</v>
      </c>
      <c r="D79" t="s">
        <v>17</v>
      </c>
      <c r="E79" t="s">
        <v>17</v>
      </c>
      <c r="F79">
        <f t="shared" ref="F79:F92" ca="1" si="10">MONTH(K79)</f>
        <v>2</v>
      </c>
      <c r="G79">
        <v>345</v>
      </c>
      <c r="H79">
        <v>345</v>
      </c>
      <c r="I79">
        <v>1130</v>
      </c>
      <c r="J79" s="58">
        <v>123.9</v>
      </c>
      <c r="K79" s="1">
        <v>43522</v>
      </c>
      <c r="L79">
        <v>2066</v>
      </c>
      <c r="M79" t="s">
        <v>25</v>
      </c>
      <c r="N79" t="s">
        <v>408</v>
      </c>
      <c r="O79" t="s">
        <v>26</v>
      </c>
      <c r="P79" t="s">
        <v>16</v>
      </c>
      <c r="S79">
        <v>96128</v>
      </c>
      <c r="T79" t="s">
        <v>307</v>
      </c>
    </row>
    <row r="80" spans="2:20" x14ac:dyDescent="0.25">
      <c r="B80" t="s">
        <v>13</v>
      </c>
      <c r="C80" t="s">
        <v>14</v>
      </c>
      <c r="D80" t="s">
        <v>17</v>
      </c>
      <c r="E80" t="s">
        <v>17</v>
      </c>
      <c r="F80">
        <f t="shared" ca="1" si="10"/>
        <v>2</v>
      </c>
      <c r="G80">
        <v>345</v>
      </c>
      <c r="H80">
        <v>345</v>
      </c>
      <c r="I80">
        <v>1130</v>
      </c>
      <c r="J80" s="58">
        <v>289.10000000000002</v>
      </c>
      <c r="K80" s="1">
        <v>43522</v>
      </c>
      <c r="L80">
        <v>2066</v>
      </c>
      <c r="M80" t="s">
        <v>25</v>
      </c>
      <c r="N80" t="s">
        <v>409</v>
      </c>
      <c r="O80" t="s">
        <v>26</v>
      </c>
      <c r="P80" t="s">
        <v>16</v>
      </c>
      <c r="S80">
        <v>96128</v>
      </c>
      <c r="T80" t="s">
        <v>307</v>
      </c>
    </row>
    <row r="81" spans="2:20" x14ac:dyDescent="0.25">
      <c r="B81" t="s">
        <v>13</v>
      </c>
      <c r="C81" t="s">
        <v>14</v>
      </c>
      <c r="D81" t="s">
        <v>17</v>
      </c>
      <c r="E81" t="s">
        <v>17</v>
      </c>
      <c r="F81">
        <f t="shared" ca="1" si="10"/>
        <v>2</v>
      </c>
      <c r="G81">
        <v>345</v>
      </c>
      <c r="H81">
        <v>345</v>
      </c>
      <c r="I81">
        <v>1130</v>
      </c>
      <c r="J81" s="58">
        <v>371.7</v>
      </c>
      <c r="K81" s="1">
        <v>43522</v>
      </c>
      <c r="L81">
        <v>2066</v>
      </c>
      <c r="M81" t="s">
        <v>25</v>
      </c>
      <c r="N81" t="s">
        <v>409</v>
      </c>
      <c r="O81" t="s">
        <v>26</v>
      </c>
      <c r="P81" t="s">
        <v>16</v>
      </c>
      <c r="S81">
        <v>96128</v>
      </c>
      <c r="T81" t="s">
        <v>307</v>
      </c>
    </row>
    <row r="82" spans="2:20" x14ac:dyDescent="0.25">
      <c r="B82" t="s">
        <v>13</v>
      </c>
      <c r="C82" t="s">
        <v>14</v>
      </c>
      <c r="D82" t="s">
        <v>17</v>
      </c>
      <c r="E82" t="s">
        <v>17</v>
      </c>
      <c r="F82">
        <f t="shared" ca="1" si="10"/>
        <v>2</v>
      </c>
      <c r="G82">
        <v>345</v>
      </c>
      <c r="H82">
        <v>345</v>
      </c>
      <c r="I82">
        <v>1130</v>
      </c>
      <c r="J82" s="58">
        <v>123.9</v>
      </c>
      <c r="K82" s="1">
        <v>43522</v>
      </c>
      <c r="L82">
        <v>2066</v>
      </c>
      <c r="M82" t="s">
        <v>27</v>
      </c>
      <c r="N82" t="s">
        <v>410</v>
      </c>
      <c r="O82" t="s">
        <v>26</v>
      </c>
      <c r="P82" t="s">
        <v>16</v>
      </c>
      <c r="S82">
        <v>96128</v>
      </c>
      <c r="T82" t="s">
        <v>307</v>
      </c>
    </row>
    <row r="83" spans="2:20" x14ac:dyDescent="0.25">
      <c r="B83" t="s">
        <v>13</v>
      </c>
      <c r="C83" t="s">
        <v>14</v>
      </c>
      <c r="D83" t="s">
        <v>17</v>
      </c>
      <c r="E83" t="s">
        <v>17</v>
      </c>
      <c r="F83">
        <f t="shared" ca="1" si="10"/>
        <v>2</v>
      </c>
      <c r="G83">
        <v>345</v>
      </c>
      <c r="H83">
        <v>345</v>
      </c>
      <c r="I83">
        <v>1145</v>
      </c>
      <c r="J83" s="58">
        <v>165.2</v>
      </c>
      <c r="K83" s="1">
        <v>43522</v>
      </c>
      <c r="L83">
        <v>2066</v>
      </c>
      <c r="M83" t="s">
        <v>27</v>
      </c>
      <c r="N83" t="s">
        <v>411</v>
      </c>
      <c r="O83" t="s">
        <v>26</v>
      </c>
      <c r="P83" t="s">
        <v>16</v>
      </c>
      <c r="S83">
        <v>98150</v>
      </c>
      <c r="T83" t="s">
        <v>307</v>
      </c>
    </row>
    <row r="84" spans="2:20" x14ac:dyDescent="0.25">
      <c r="B84" t="s">
        <v>13</v>
      </c>
      <c r="C84" t="s">
        <v>14</v>
      </c>
      <c r="D84" t="s">
        <v>17</v>
      </c>
      <c r="E84" t="s">
        <v>17</v>
      </c>
      <c r="F84">
        <f t="shared" ca="1" si="10"/>
        <v>2</v>
      </c>
      <c r="G84">
        <v>345</v>
      </c>
      <c r="H84">
        <v>345</v>
      </c>
      <c r="I84">
        <v>1130</v>
      </c>
      <c r="J84" s="58">
        <v>371.7</v>
      </c>
      <c r="K84" s="1">
        <v>43522</v>
      </c>
      <c r="L84">
        <v>2066</v>
      </c>
      <c r="M84" t="s">
        <v>27</v>
      </c>
      <c r="N84" t="s">
        <v>412</v>
      </c>
      <c r="O84" t="s">
        <v>26</v>
      </c>
      <c r="P84" t="s">
        <v>16</v>
      </c>
      <c r="S84">
        <v>96128</v>
      </c>
      <c r="T84" t="s">
        <v>307</v>
      </c>
    </row>
    <row r="85" spans="2:20" x14ac:dyDescent="0.25">
      <c r="B85" t="s">
        <v>13</v>
      </c>
      <c r="C85" t="s">
        <v>14</v>
      </c>
      <c r="D85" t="s">
        <v>17</v>
      </c>
      <c r="E85" t="s">
        <v>17</v>
      </c>
      <c r="F85">
        <f t="shared" ca="1" si="10"/>
        <v>2</v>
      </c>
      <c r="G85">
        <v>345</v>
      </c>
      <c r="H85">
        <v>345</v>
      </c>
      <c r="I85">
        <v>1125</v>
      </c>
      <c r="J85" s="58">
        <v>165.2</v>
      </c>
      <c r="K85" s="1">
        <v>43522</v>
      </c>
      <c r="L85">
        <v>2066</v>
      </c>
      <c r="M85" t="s">
        <v>25</v>
      </c>
      <c r="N85" t="s">
        <v>413</v>
      </c>
      <c r="O85" t="s">
        <v>26</v>
      </c>
      <c r="P85" t="s">
        <v>16</v>
      </c>
      <c r="S85">
        <v>91928</v>
      </c>
      <c r="T85" t="s">
        <v>307</v>
      </c>
    </row>
    <row r="86" spans="2:20" x14ac:dyDescent="0.25">
      <c r="B86" t="s">
        <v>13</v>
      </c>
      <c r="C86" t="s">
        <v>14</v>
      </c>
      <c r="D86" t="s">
        <v>17</v>
      </c>
      <c r="E86" t="s">
        <v>17</v>
      </c>
      <c r="F86">
        <f t="shared" ca="1" si="10"/>
        <v>2</v>
      </c>
      <c r="G86">
        <v>345</v>
      </c>
      <c r="H86">
        <v>345</v>
      </c>
      <c r="I86">
        <v>1115</v>
      </c>
      <c r="J86" s="58">
        <v>82.6</v>
      </c>
      <c r="K86" s="1">
        <v>43522</v>
      </c>
      <c r="L86">
        <v>2066</v>
      </c>
      <c r="M86" t="s">
        <v>31</v>
      </c>
      <c r="N86" t="s">
        <v>414</v>
      </c>
      <c r="O86" t="s">
        <v>26</v>
      </c>
      <c r="P86" t="s">
        <v>16</v>
      </c>
      <c r="S86">
        <v>92930</v>
      </c>
      <c r="T86" t="s">
        <v>306</v>
      </c>
    </row>
    <row r="87" spans="2:20" x14ac:dyDescent="0.25">
      <c r="B87" t="s">
        <v>13</v>
      </c>
      <c r="C87" t="s">
        <v>14</v>
      </c>
      <c r="D87" t="s">
        <v>17</v>
      </c>
      <c r="E87" t="s">
        <v>17</v>
      </c>
      <c r="F87">
        <f t="shared" ca="1" si="10"/>
        <v>2</v>
      </c>
      <c r="G87">
        <v>345</v>
      </c>
      <c r="H87">
        <v>345</v>
      </c>
      <c r="I87">
        <v>1115</v>
      </c>
      <c r="J87" s="58">
        <v>41.3</v>
      </c>
      <c r="K87" s="1">
        <v>43522</v>
      </c>
      <c r="L87">
        <v>2066</v>
      </c>
      <c r="M87" t="s">
        <v>31</v>
      </c>
      <c r="N87" t="s">
        <v>414</v>
      </c>
      <c r="O87" t="s">
        <v>26</v>
      </c>
      <c r="P87" t="s">
        <v>16</v>
      </c>
      <c r="S87">
        <v>92930</v>
      </c>
      <c r="T87" t="s">
        <v>306</v>
      </c>
    </row>
    <row r="88" spans="2:20" x14ac:dyDescent="0.25">
      <c r="B88" t="s">
        <v>13</v>
      </c>
      <c r="C88" t="s">
        <v>14</v>
      </c>
      <c r="D88" t="s">
        <v>17</v>
      </c>
      <c r="E88" t="s">
        <v>17</v>
      </c>
      <c r="F88">
        <f t="shared" ca="1" si="10"/>
        <v>2</v>
      </c>
      <c r="G88">
        <v>345</v>
      </c>
      <c r="H88">
        <v>345</v>
      </c>
      <c r="I88">
        <v>1130</v>
      </c>
      <c r="J88" s="58">
        <v>330.4</v>
      </c>
      <c r="K88" s="1">
        <v>43522</v>
      </c>
      <c r="L88">
        <v>2066</v>
      </c>
      <c r="M88" t="s">
        <v>27</v>
      </c>
      <c r="N88" t="s">
        <v>412</v>
      </c>
      <c r="O88" t="s">
        <v>26</v>
      </c>
      <c r="P88" t="s">
        <v>16</v>
      </c>
      <c r="S88">
        <v>96128</v>
      </c>
      <c r="T88" t="s">
        <v>307</v>
      </c>
    </row>
    <row r="89" spans="2:20" x14ac:dyDescent="0.25">
      <c r="B89" t="s">
        <v>13</v>
      </c>
      <c r="C89" t="s">
        <v>14</v>
      </c>
      <c r="D89" t="s">
        <v>17</v>
      </c>
      <c r="E89" t="s">
        <v>17</v>
      </c>
      <c r="F89">
        <f t="shared" ca="1" si="10"/>
        <v>3</v>
      </c>
      <c r="G89">
        <v>345</v>
      </c>
      <c r="H89">
        <v>345</v>
      </c>
      <c r="I89">
        <v>1115</v>
      </c>
      <c r="J89">
        <v>41.3</v>
      </c>
      <c r="K89" s="1">
        <v>43555</v>
      </c>
      <c r="L89">
        <v>364706</v>
      </c>
      <c r="M89" t="s">
        <v>415</v>
      </c>
      <c r="N89" t="s">
        <v>416</v>
      </c>
      <c r="O89" t="s">
        <v>15</v>
      </c>
      <c r="P89" t="s">
        <v>16</v>
      </c>
      <c r="S89">
        <v>92929</v>
      </c>
      <c r="T89" t="s">
        <v>306</v>
      </c>
    </row>
    <row r="90" spans="2:20" x14ac:dyDescent="0.25">
      <c r="B90" t="s">
        <v>13</v>
      </c>
      <c r="C90" t="s">
        <v>14</v>
      </c>
      <c r="D90" t="s">
        <v>17</v>
      </c>
      <c r="E90" t="s">
        <v>17</v>
      </c>
      <c r="F90">
        <f t="shared" ca="1" si="10"/>
        <v>3</v>
      </c>
      <c r="G90">
        <v>345</v>
      </c>
      <c r="H90">
        <v>345</v>
      </c>
      <c r="I90">
        <v>1115</v>
      </c>
      <c r="J90">
        <v>41.3</v>
      </c>
      <c r="K90" s="1">
        <v>43555</v>
      </c>
      <c r="L90">
        <v>364706</v>
      </c>
      <c r="M90" t="s">
        <v>415</v>
      </c>
      <c r="N90" t="s">
        <v>417</v>
      </c>
      <c r="O90" t="s">
        <v>15</v>
      </c>
      <c r="P90" t="s">
        <v>16</v>
      </c>
      <c r="S90">
        <v>92929</v>
      </c>
      <c r="T90" t="s">
        <v>306</v>
      </c>
    </row>
    <row r="91" spans="2:20" x14ac:dyDescent="0.25">
      <c r="B91" t="s">
        <v>13</v>
      </c>
      <c r="C91" t="s">
        <v>14</v>
      </c>
      <c r="D91" t="s">
        <v>17</v>
      </c>
      <c r="E91" t="s">
        <v>17</v>
      </c>
      <c r="F91">
        <f t="shared" ca="1" si="10"/>
        <v>3</v>
      </c>
      <c r="G91">
        <v>345</v>
      </c>
      <c r="H91">
        <v>345</v>
      </c>
      <c r="I91">
        <v>1115</v>
      </c>
      <c r="J91">
        <v>165.2</v>
      </c>
      <c r="K91" s="1">
        <v>43555</v>
      </c>
      <c r="L91">
        <v>364706</v>
      </c>
      <c r="M91" t="s">
        <v>415</v>
      </c>
      <c r="N91" t="s">
        <v>418</v>
      </c>
      <c r="O91" t="s">
        <v>15</v>
      </c>
      <c r="P91" t="s">
        <v>16</v>
      </c>
      <c r="S91">
        <v>92929</v>
      </c>
      <c r="T91" t="s">
        <v>306</v>
      </c>
    </row>
    <row r="92" spans="2:20" x14ac:dyDescent="0.25">
      <c r="B92" t="s">
        <v>13</v>
      </c>
      <c r="C92" t="s">
        <v>14</v>
      </c>
      <c r="D92" t="s">
        <v>17</v>
      </c>
      <c r="E92" t="s">
        <v>17</v>
      </c>
      <c r="F92">
        <f t="shared" ca="1" si="10"/>
        <v>3</v>
      </c>
      <c r="G92">
        <v>345</v>
      </c>
      <c r="H92">
        <v>345</v>
      </c>
      <c r="I92">
        <v>1130</v>
      </c>
      <c r="J92">
        <v>123.9</v>
      </c>
      <c r="K92" s="1">
        <v>43555</v>
      </c>
      <c r="L92">
        <v>364706</v>
      </c>
      <c r="M92" t="s">
        <v>415</v>
      </c>
      <c r="N92" t="s">
        <v>419</v>
      </c>
      <c r="O92" t="s">
        <v>15</v>
      </c>
      <c r="P92" t="s">
        <v>16</v>
      </c>
      <c r="S92">
        <v>96127</v>
      </c>
      <c r="T92" t="s">
        <v>307</v>
      </c>
    </row>
    <row r="93" spans="2:20" x14ac:dyDescent="0.25">
      <c r="B93" t="s">
        <v>13</v>
      </c>
      <c r="C93" t="s">
        <v>18</v>
      </c>
      <c r="D93" t="s">
        <v>17</v>
      </c>
      <c r="E93" t="s">
        <v>17</v>
      </c>
      <c r="F93">
        <f t="shared" ref="F93:F94" ca="1" si="11">MONTH(K93)</f>
        <v>3</v>
      </c>
      <c r="G93">
        <v>345</v>
      </c>
      <c r="H93">
        <v>345</v>
      </c>
      <c r="I93">
        <v>1115</v>
      </c>
      <c r="J93">
        <v>539.53</v>
      </c>
      <c r="K93" s="1">
        <v>43545</v>
      </c>
      <c r="L93">
        <v>320250</v>
      </c>
      <c r="M93" t="s">
        <v>21</v>
      </c>
      <c r="N93" t="s">
        <v>420</v>
      </c>
      <c r="O93" t="s">
        <v>20</v>
      </c>
      <c r="P93" t="s">
        <v>16</v>
      </c>
      <c r="Q93">
        <v>304810</v>
      </c>
      <c r="R93" t="s">
        <v>41</v>
      </c>
      <c r="S93">
        <v>92929</v>
      </c>
      <c r="T93" t="s">
        <v>306</v>
      </c>
    </row>
    <row r="94" spans="2:20" x14ac:dyDescent="0.25">
      <c r="B94" t="s">
        <v>13</v>
      </c>
      <c r="C94" t="s">
        <v>18</v>
      </c>
      <c r="D94" t="s">
        <v>17</v>
      </c>
      <c r="E94" t="s">
        <v>17</v>
      </c>
      <c r="F94">
        <f t="shared" ca="1" si="11"/>
        <v>3</v>
      </c>
      <c r="G94">
        <v>345</v>
      </c>
      <c r="H94">
        <v>345</v>
      </c>
      <c r="I94">
        <v>1055</v>
      </c>
      <c r="J94">
        <v>350</v>
      </c>
      <c r="K94" s="1">
        <v>43551</v>
      </c>
      <c r="L94">
        <v>320618</v>
      </c>
      <c r="M94" t="s">
        <v>421</v>
      </c>
      <c r="N94" t="s">
        <v>422</v>
      </c>
      <c r="O94" t="s">
        <v>20</v>
      </c>
      <c r="P94" t="s">
        <v>16</v>
      </c>
      <c r="Q94">
        <v>306579</v>
      </c>
      <c r="R94" t="s">
        <v>22</v>
      </c>
      <c r="S94">
        <v>92262</v>
      </c>
      <c r="T94" t="s">
        <v>306</v>
      </c>
    </row>
    <row r="95" spans="2:20" x14ac:dyDescent="0.25">
      <c r="B95" t="s">
        <v>13</v>
      </c>
      <c r="C95" t="s">
        <v>18</v>
      </c>
      <c r="D95" t="s">
        <v>17</v>
      </c>
      <c r="E95" t="s">
        <v>17</v>
      </c>
      <c r="F95">
        <f t="shared" ref="F95:F96" ca="1" si="12">MONTH(K95)</f>
        <v>3</v>
      </c>
      <c r="G95">
        <v>345</v>
      </c>
      <c r="H95">
        <v>345</v>
      </c>
      <c r="I95">
        <v>1135</v>
      </c>
      <c r="J95">
        <v>-468.16</v>
      </c>
      <c r="K95" s="1">
        <v>43543</v>
      </c>
      <c r="L95">
        <v>1042410</v>
      </c>
      <c r="M95" t="s">
        <v>110</v>
      </c>
      <c r="N95" t="s">
        <v>423</v>
      </c>
      <c r="O95" t="s">
        <v>47</v>
      </c>
      <c r="P95" t="s">
        <v>16</v>
      </c>
      <c r="S95">
        <v>97906</v>
      </c>
      <c r="T95" t="s">
        <v>307</v>
      </c>
    </row>
    <row r="96" spans="2:20" x14ac:dyDescent="0.25">
      <c r="B96" t="s">
        <v>13</v>
      </c>
      <c r="C96" t="s">
        <v>18</v>
      </c>
      <c r="D96" t="s">
        <v>17</v>
      </c>
      <c r="E96" t="s">
        <v>17</v>
      </c>
      <c r="F96">
        <f t="shared" ca="1" si="12"/>
        <v>3</v>
      </c>
      <c r="G96">
        <v>345</v>
      </c>
      <c r="H96">
        <v>345</v>
      </c>
      <c r="I96">
        <v>1115</v>
      </c>
      <c r="J96">
        <v>6.36</v>
      </c>
      <c r="K96" s="1">
        <v>43550</v>
      </c>
      <c r="L96">
        <v>1044289</v>
      </c>
      <c r="M96" t="s">
        <v>21</v>
      </c>
      <c r="N96" t="s">
        <v>420</v>
      </c>
      <c r="O96" t="s">
        <v>24</v>
      </c>
      <c r="P96" t="s">
        <v>16</v>
      </c>
      <c r="Q96">
        <v>304810</v>
      </c>
      <c r="R96" t="s">
        <v>41</v>
      </c>
      <c r="S96">
        <v>92929</v>
      </c>
      <c r="T96" t="s">
        <v>306</v>
      </c>
    </row>
    <row r="97" spans="2:20" x14ac:dyDescent="0.25">
      <c r="B97" t="s">
        <v>13</v>
      </c>
      <c r="C97" t="s">
        <v>14</v>
      </c>
      <c r="D97" t="s">
        <v>17</v>
      </c>
      <c r="E97" t="s">
        <v>17</v>
      </c>
      <c r="F97">
        <f t="shared" ref="F97:F118" ca="1" si="13">MONTH(K97)</f>
        <v>3</v>
      </c>
      <c r="G97">
        <v>345</v>
      </c>
      <c r="H97">
        <v>345</v>
      </c>
      <c r="I97">
        <v>1130</v>
      </c>
      <c r="J97">
        <v>41.3</v>
      </c>
      <c r="K97" s="1">
        <v>43536</v>
      </c>
      <c r="L97">
        <v>2069</v>
      </c>
      <c r="M97" t="s">
        <v>25</v>
      </c>
      <c r="N97" t="s">
        <v>424</v>
      </c>
      <c r="O97" t="s">
        <v>26</v>
      </c>
      <c r="P97" t="s">
        <v>16</v>
      </c>
      <c r="Q97">
        <v>304922</v>
      </c>
      <c r="S97">
        <v>96128</v>
      </c>
      <c r="T97" t="s">
        <v>307</v>
      </c>
    </row>
    <row r="98" spans="2:20" x14ac:dyDescent="0.25">
      <c r="B98" t="s">
        <v>13</v>
      </c>
      <c r="C98" t="s">
        <v>14</v>
      </c>
      <c r="D98" t="s">
        <v>17</v>
      </c>
      <c r="E98" t="s">
        <v>17</v>
      </c>
      <c r="F98">
        <f t="shared" ca="1" si="13"/>
        <v>3</v>
      </c>
      <c r="G98">
        <v>345</v>
      </c>
      <c r="H98">
        <v>345</v>
      </c>
      <c r="I98">
        <v>1130</v>
      </c>
      <c r="J98">
        <v>82.6</v>
      </c>
      <c r="K98" s="1">
        <v>43536</v>
      </c>
      <c r="L98">
        <v>2069</v>
      </c>
      <c r="M98" t="s">
        <v>27</v>
      </c>
      <c r="N98" t="s">
        <v>425</v>
      </c>
      <c r="O98" t="s">
        <v>26</v>
      </c>
      <c r="P98" t="s">
        <v>16</v>
      </c>
      <c r="Q98">
        <v>304922</v>
      </c>
      <c r="S98">
        <v>96128</v>
      </c>
      <c r="T98" t="s">
        <v>307</v>
      </c>
    </row>
    <row r="99" spans="2:20" x14ac:dyDescent="0.25">
      <c r="B99" t="s">
        <v>13</v>
      </c>
      <c r="C99" t="s">
        <v>14</v>
      </c>
      <c r="D99" t="s">
        <v>17</v>
      </c>
      <c r="E99" t="s">
        <v>17</v>
      </c>
      <c r="F99">
        <f t="shared" ca="1" si="13"/>
        <v>3</v>
      </c>
      <c r="G99">
        <v>345</v>
      </c>
      <c r="H99">
        <v>345</v>
      </c>
      <c r="I99">
        <v>1130</v>
      </c>
      <c r="J99">
        <v>82.6</v>
      </c>
      <c r="K99" s="1">
        <v>43536</v>
      </c>
      <c r="L99">
        <v>2069</v>
      </c>
      <c r="M99" t="s">
        <v>25</v>
      </c>
      <c r="N99" t="s">
        <v>372</v>
      </c>
      <c r="O99" t="s">
        <v>26</v>
      </c>
      <c r="P99" t="s">
        <v>16</v>
      </c>
      <c r="Q99">
        <v>304922</v>
      </c>
      <c r="S99">
        <v>96128</v>
      </c>
      <c r="T99" t="s">
        <v>307</v>
      </c>
    </row>
    <row r="100" spans="2:20" x14ac:dyDescent="0.25">
      <c r="B100" t="s">
        <v>13</v>
      </c>
      <c r="C100" t="s">
        <v>14</v>
      </c>
      <c r="D100" t="s">
        <v>17</v>
      </c>
      <c r="E100" t="s">
        <v>17</v>
      </c>
      <c r="F100">
        <f t="shared" ca="1" si="13"/>
        <v>3</v>
      </c>
      <c r="G100">
        <v>345</v>
      </c>
      <c r="H100">
        <v>345</v>
      </c>
      <c r="I100">
        <v>1130</v>
      </c>
      <c r="J100">
        <v>41.3</v>
      </c>
      <c r="K100" s="1">
        <v>43536</v>
      </c>
      <c r="L100">
        <v>2069</v>
      </c>
      <c r="M100" t="s">
        <v>25</v>
      </c>
      <c r="N100" t="s">
        <v>424</v>
      </c>
      <c r="O100" t="s">
        <v>26</v>
      </c>
      <c r="P100" t="s">
        <v>16</v>
      </c>
      <c r="Q100">
        <v>304922</v>
      </c>
      <c r="S100">
        <v>96128</v>
      </c>
      <c r="T100" t="s">
        <v>307</v>
      </c>
    </row>
    <row r="101" spans="2:20" x14ac:dyDescent="0.25">
      <c r="B101" t="s">
        <v>13</v>
      </c>
      <c r="C101" t="s">
        <v>14</v>
      </c>
      <c r="D101" t="s">
        <v>17</v>
      </c>
      <c r="E101" t="s">
        <v>17</v>
      </c>
      <c r="F101">
        <f t="shared" ca="1" si="13"/>
        <v>3</v>
      </c>
      <c r="G101">
        <v>345</v>
      </c>
      <c r="H101">
        <v>345</v>
      </c>
      <c r="I101">
        <v>1130</v>
      </c>
      <c r="J101">
        <v>165.2</v>
      </c>
      <c r="K101" s="1">
        <v>43536</v>
      </c>
      <c r="L101">
        <v>2069</v>
      </c>
      <c r="M101" t="s">
        <v>25</v>
      </c>
      <c r="N101" t="s">
        <v>424</v>
      </c>
      <c r="O101" t="s">
        <v>26</v>
      </c>
      <c r="P101" t="s">
        <v>16</v>
      </c>
      <c r="Q101">
        <v>304922</v>
      </c>
      <c r="S101">
        <v>96128</v>
      </c>
      <c r="T101" t="s">
        <v>307</v>
      </c>
    </row>
    <row r="102" spans="2:20" x14ac:dyDescent="0.25">
      <c r="B102" t="s">
        <v>13</v>
      </c>
      <c r="C102" t="s">
        <v>14</v>
      </c>
      <c r="D102" t="s">
        <v>17</v>
      </c>
      <c r="E102" t="s">
        <v>17</v>
      </c>
      <c r="F102">
        <f t="shared" ca="1" si="13"/>
        <v>3</v>
      </c>
      <c r="G102">
        <v>345</v>
      </c>
      <c r="H102">
        <v>345</v>
      </c>
      <c r="I102">
        <v>1130</v>
      </c>
      <c r="J102">
        <v>41.3</v>
      </c>
      <c r="K102" s="1">
        <v>43536</v>
      </c>
      <c r="L102">
        <v>2069</v>
      </c>
      <c r="M102" t="s">
        <v>25</v>
      </c>
      <c r="N102" t="s">
        <v>372</v>
      </c>
      <c r="O102" t="s">
        <v>26</v>
      </c>
      <c r="P102" t="s">
        <v>16</v>
      </c>
      <c r="Q102">
        <v>304922</v>
      </c>
      <c r="S102">
        <v>96128</v>
      </c>
      <c r="T102" t="s">
        <v>307</v>
      </c>
    </row>
    <row r="103" spans="2:20" x14ac:dyDescent="0.25">
      <c r="B103" t="s">
        <v>13</v>
      </c>
      <c r="C103" t="s">
        <v>14</v>
      </c>
      <c r="D103" t="s">
        <v>17</v>
      </c>
      <c r="E103" t="s">
        <v>17</v>
      </c>
      <c r="F103">
        <f t="shared" ca="1" si="13"/>
        <v>3</v>
      </c>
      <c r="G103">
        <v>345</v>
      </c>
      <c r="H103">
        <v>345</v>
      </c>
      <c r="I103">
        <v>1190</v>
      </c>
      <c r="J103">
        <v>41.3</v>
      </c>
      <c r="K103" s="1">
        <v>43536</v>
      </c>
      <c r="L103">
        <v>2069</v>
      </c>
      <c r="M103" t="s">
        <v>25</v>
      </c>
      <c r="N103" t="s">
        <v>426</v>
      </c>
      <c r="O103" t="s">
        <v>26</v>
      </c>
      <c r="P103" t="s">
        <v>16</v>
      </c>
      <c r="Q103">
        <v>304922</v>
      </c>
      <c r="S103">
        <v>96449</v>
      </c>
      <c r="T103" t="s">
        <v>304</v>
      </c>
    </row>
    <row r="104" spans="2:20" x14ac:dyDescent="0.25">
      <c r="B104" t="s">
        <v>13</v>
      </c>
      <c r="C104" t="s">
        <v>14</v>
      </c>
      <c r="D104" t="s">
        <v>17</v>
      </c>
      <c r="E104" t="s">
        <v>17</v>
      </c>
      <c r="F104">
        <f t="shared" ca="1" si="13"/>
        <v>3</v>
      </c>
      <c r="G104">
        <v>345</v>
      </c>
      <c r="H104">
        <v>345</v>
      </c>
      <c r="I104">
        <v>1190</v>
      </c>
      <c r="J104">
        <v>41.3</v>
      </c>
      <c r="K104" s="1">
        <v>43536</v>
      </c>
      <c r="L104">
        <v>2069</v>
      </c>
      <c r="M104" t="s">
        <v>25</v>
      </c>
      <c r="N104" t="s">
        <v>426</v>
      </c>
      <c r="O104" t="s">
        <v>26</v>
      </c>
      <c r="P104" t="s">
        <v>16</v>
      </c>
      <c r="Q104">
        <v>304922</v>
      </c>
      <c r="S104">
        <v>96449</v>
      </c>
      <c r="T104" t="s">
        <v>304</v>
      </c>
    </row>
    <row r="105" spans="2:20" x14ac:dyDescent="0.25">
      <c r="B105" t="s">
        <v>13</v>
      </c>
      <c r="C105" t="s">
        <v>14</v>
      </c>
      <c r="D105" t="s">
        <v>17</v>
      </c>
      <c r="E105" t="s">
        <v>17</v>
      </c>
      <c r="F105">
        <f t="shared" ca="1" si="13"/>
        <v>3</v>
      </c>
      <c r="G105">
        <v>345</v>
      </c>
      <c r="H105">
        <v>345</v>
      </c>
      <c r="I105">
        <v>1195</v>
      </c>
      <c r="J105">
        <v>82.6</v>
      </c>
      <c r="K105" s="1">
        <v>43536</v>
      </c>
      <c r="L105">
        <v>2069</v>
      </c>
      <c r="M105" t="s">
        <v>31</v>
      </c>
      <c r="N105" t="s">
        <v>427</v>
      </c>
      <c r="O105" t="s">
        <v>26</v>
      </c>
      <c r="P105" t="s">
        <v>16</v>
      </c>
      <c r="Q105">
        <v>304922</v>
      </c>
      <c r="S105">
        <v>97601</v>
      </c>
      <c r="T105" t="s">
        <v>304</v>
      </c>
    </row>
    <row r="106" spans="2:20" x14ac:dyDescent="0.25">
      <c r="B106" t="s">
        <v>13</v>
      </c>
      <c r="C106" t="s">
        <v>14</v>
      </c>
      <c r="D106" t="s">
        <v>17</v>
      </c>
      <c r="E106" t="s">
        <v>17</v>
      </c>
      <c r="F106">
        <f t="shared" ca="1" si="13"/>
        <v>3</v>
      </c>
      <c r="G106">
        <v>345</v>
      </c>
      <c r="H106">
        <v>345</v>
      </c>
      <c r="I106">
        <v>1195</v>
      </c>
      <c r="J106">
        <v>82.6</v>
      </c>
      <c r="K106" s="1">
        <v>43536</v>
      </c>
      <c r="L106">
        <v>2069</v>
      </c>
      <c r="M106" t="s">
        <v>31</v>
      </c>
      <c r="N106" t="s">
        <v>427</v>
      </c>
      <c r="O106" t="s">
        <v>26</v>
      </c>
      <c r="P106" t="s">
        <v>16</v>
      </c>
      <c r="Q106">
        <v>304922</v>
      </c>
      <c r="S106">
        <v>97601</v>
      </c>
      <c r="T106" t="s">
        <v>304</v>
      </c>
    </row>
    <row r="107" spans="2:20" x14ac:dyDescent="0.25">
      <c r="B107" t="s">
        <v>13</v>
      </c>
      <c r="C107" t="s">
        <v>14</v>
      </c>
      <c r="D107" t="s">
        <v>17</v>
      </c>
      <c r="E107" t="s">
        <v>17</v>
      </c>
      <c r="F107">
        <f t="shared" ca="1" si="13"/>
        <v>3</v>
      </c>
      <c r="G107">
        <v>345</v>
      </c>
      <c r="H107">
        <v>345</v>
      </c>
      <c r="I107">
        <v>1130</v>
      </c>
      <c r="J107">
        <v>165.2</v>
      </c>
      <c r="K107" s="1">
        <v>43536</v>
      </c>
      <c r="L107">
        <v>2069</v>
      </c>
      <c r="M107" t="s">
        <v>27</v>
      </c>
      <c r="N107" t="s">
        <v>428</v>
      </c>
      <c r="O107" t="s">
        <v>26</v>
      </c>
      <c r="P107" t="s">
        <v>16</v>
      </c>
      <c r="Q107">
        <v>304922</v>
      </c>
      <c r="S107">
        <v>96128</v>
      </c>
      <c r="T107" t="s">
        <v>307</v>
      </c>
    </row>
    <row r="108" spans="2:20" x14ac:dyDescent="0.25">
      <c r="B108" t="s">
        <v>13</v>
      </c>
      <c r="C108" t="s">
        <v>14</v>
      </c>
      <c r="D108" t="s">
        <v>17</v>
      </c>
      <c r="E108" t="s">
        <v>17</v>
      </c>
      <c r="F108">
        <f t="shared" ca="1" si="13"/>
        <v>3</v>
      </c>
      <c r="G108">
        <v>345</v>
      </c>
      <c r="H108">
        <v>345</v>
      </c>
      <c r="I108">
        <v>1130</v>
      </c>
      <c r="J108">
        <v>41.3</v>
      </c>
      <c r="K108" s="1">
        <v>43536</v>
      </c>
      <c r="L108">
        <v>2069</v>
      </c>
      <c r="M108" t="s">
        <v>27</v>
      </c>
      <c r="N108" t="s">
        <v>428</v>
      </c>
      <c r="O108" t="s">
        <v>26</v>
      </c>
      <c r="P108" t="s">
        <v>16</v>
      </c>
      <c r="Q108">
        <v>304922</v>
      </c>
      <c r="S108">
        <v>96128</v>
      </c>
      <c r="T108" t="s">
        <v>307</v>
      </c>
    </row>
    <row r="109" spans="2:20" x14ac:dyDescent="0.25">
      <c r="B109" t="s">
        <v>13</v>
      </c>
      <c r="C109" t="s">
        <v>14</v>
      </c>
      <c r="D109" t="s">
        <v>17</v>
      </c>
      <c r="E109" t="s">
        <v>17</v>
      </c>
      <c r="F109">
        <f t="shared" ca="1" si="13"/>
        <v>3</v>
      </c>
      <c r="G109">
        <v>345</v>
      </c>
      <c r="H109">
        <v>345</v>
      </c>
      <c r="I109">
        <v>1125</v>
      </c>
      <c r="J109">
        <v>41.3</v>
      </c>
      <c r="K109" s="1">
        <v>43536</v>
      </c>
      <c r="L109">
        <v>2069</v>
      </c>
      <c r="M109" t="s">
        <v>25</v>
      </c>
      <c r="N109" t="s">
        <v>429</v>
      </c>
      <c r="O109" t="s">
        <v>26</v>
      </c>
      <c r="P109" t="s">
        <v>16</v>
      </c>
      <c r="Q109">
        <v>304922</v>
      </c>
      <c r="S109">
        <v>91928</v>
      </c>
      <c r="T109" t="s">
        <v>307</v>
      </c>
    </row>
    <row r="110" spans="2:20" x14ac:dyDescent="0.25">
      <c r="B110" t="s">
        <v>13</v>
      </c>
      <c r="C110" t="s">
        <v>14</v>
      </c>
      <c r="D110" t="s">
        <v>17</v>
      </c>
      <c r="E110" t="s">
        <v>17</v>
      </c>
      <c r="F110">
        <f t="shared" ca="1" si="13"/>
        <v>3</v>
      </c>
      <c r="G110">
        <v>345</v>
      </c>
      <c r="H110">
        <v>345</v>
      </c>
      <c r="I110">
        <v>1125</v>
      </c>
      <c r="J110">
        <v>165.2</v>
      </c>
      <c r="K110" s="1">
        <v>43536</v>
      </c>
      <c r="L110">
        <v>2069</v>
      </c>
      <c r="M110" t="s">
        <v>25</v>
      </c>
      <c r="N110" t="s">
        <v>429</v>
      </c>
      <c r="O110" t="s">
        <v>26</v>
      </c>
      <c r="P110" t="s">
        <v>16</v>
      </c>
      <c r="Q110">
        <v>304922</v>
      </c>
      <c r="S110">
        <v>91928</v>
      </c>
      <c r="T110" t="s">
        <v>307</v>
      </c>
    </row>
    <row r="111" spans="2:20" x14ac:dyDescent="0.25">
      <c r="B111" t="s">
        <v>13</v>
      </c>
      <c r="C111" t="s">
        <v>14</v>
      </c>
      <c r="D111" t="s">
        <v>17</v>
      </c>
      <c r="E111" t="s">
        <v>17</v>
      </c>
      <c r="F111">
        <f t="shared" ca="1" si="13"/>
        <v>3</v>
      </c>
      <c r="G111">
        <v>345</v>
      </c>
      <c r="H111">
        <v>345</v>
      </c>
      <c r="I111">
        <v>1125</v>
      </c>
      <c r="J111">
        <v>123.9</v>
      </c>
      <c r="K111" s="1">
        <v>43536</v>
      </c>
      <c r="L111">
        <v>2069</v>
      </c>
      <c r="M111" t="s">
        <v>27</v>
      </c>
      <c r="N111" t="s">
        <v>430</v>
      </c>
      <c r="O111" t="s">
        <v>26</v>
      </c>
      <c r="P111" t="s">
        <v>16</v>
      </c>
      <c r="Q111">
        <v>304922</v>
      </c>
      <c r="S111">
        <v>91928</v>
      </c>
      <c r="T111" t="s">
        <v>307</v>
      </c>
    </row>
    <row r="112" spans="2:20" x14ac:dyDescent="0.25">
      <c r="B112" t="s">
        <v>13</v>
      </c>
      <c r="C112" t="s">
        <v>14</v>
      </c>
      <c r="D112" t="s">
        <v>17</v>
      </c>
      <c r="E112" t="s">
        <v>17</v>
      </c>
      <c r="F112">
        <f t="shared" ca="1" si="13"/>
        <v>3</v>
      </c>
      <c r="G112">
        <v>345</v>
      </c>
      <c r="H112">
        <v>345</v>
      </c>
      <c r="I112">
        <v>1125</v>
      </c>
      <c r="J112">
        <v>61.95</v>
      </c>
      <c r="K112" s="1">
        <v>43536</v>
      </c>
      <c r="L112">
        <v>2069</v>
      </c>
      <c r="M112" t="s">
        <v>27</v>
      </c>
      <c r="N112" t="s">
        <v>431</v>
      </c>
      <c r="O112" t="s">
        <v>26</v>
      </c>
      <c r="P112" t="s">
        <v>16</v>
      </c>
      <c r="Q112">
        <v>304922</v>
      </c>
      <c r="S112">
        <v>91928</v>
      </c>
      <c r="T112" t="s">
        <v>307</v>
      </c>
    </row>
    <row r="113" spans="2:20" x14ac:dyDescent="0.25">
      <c r="B113" t="s">
        <v>13</v>
      </c>
      <c r="C113" t="s">
        <v>14</v>
      </c>
      <c r="D113" t="s">
        <v>17</v>
      </c>
      <c r="E113" t="s">
        <v>17</v>
      </c>
      <c r="F113">
        <f t="shared" ca="1" si="13"/>
        <v>3</v>
      </c>
      <c r="G113">
        <v>345</v>
      </c>
      <c r="H113">
        <v>345</v>
      </c>
      <c r="I113">
        <v>1125</v>
      </c>
      <c r="J113">
        <v>165.2</v>
      </c>
      <c r="K113" s="1">
        <v>43536</v>
      </c>
      <c r="L113">
        <v>2069</v>
      </c>
      <c r="M113" t="s">
        <v>27</v>
      </c>
      <c r="N113" t="s">
        <v>431</v>
      </c>
      <c r="O113" t="s">
        <v>26</v>
      </c>
      <c r="P113" t="s">
        <v>16</v>
      </c>
      <c r="Q113">
        <v>304922</v>
      </c>
      <c r="S113">
        <v>91928</v>
      </c>
      <c r="T113" t="s">
        <v>307</v>
      </c>
    </row>
    <row r="114" spans="2:20" x14ac:dyDescent="0.25">
      <c r="B114" t="s">
        <v>13</v>
      </c>
      <c r="C114" t="s">
        <v>14</v>
      </c>
      <c r="D114" t="s">
        <v>17</v>
      </c>
      <c r="E114" t="s">
        <v>17</v>
      </c>
      <c r="F114">
        <f t="shared" ca="1" si="13"/>
        <v>3</v>
      </c>
      <c r="G114">
        <v>345</v>
      </c>
      <c r="H114">
        <v>345</v>
      </c>
      <c r="I114">
        <v>1055</v>
      </c>
      <c r="J114">
        <v>41.3</v>
      </c>
      <c r="K114" s="1">
        <v>43536</v>
      </c>
      <c r="L114">
        <v>2069</v>
      </c>
      <c r="M114" t="s">
        <v>25</v>
      </c>
      <c r="N114" t="s">
        <v>432</v>
      </c>
      <c r="O114" t="s">
        <v>26</v>
      </c>
      <c r="P114" t="s">
        <v>16</v>
      </c>
      <c r="Q114">
        <v>304922</v>
      </c>
      <c r="S114">
        <v>92262</v>
      </c>
      <c r="T114" t="s">
        <v>306</v>
      </c>
    </row>
    <row r="115" spans="2:20" x14ac:dyDescent="0.25">
      <c r="B115" t="s">
        <v>13</v>
      </c>
      <c r="C115" t="s">
        <v>14</v>
      </c>
      <c r="D115" t="s">
        <v>17</v>
      </c>
      <c r="E115" t="s">
        <v>17</v>
      </c>
      <c r="F115">
        <f t="shared" ca="1" si="13"/>
        <v>3</v>
      </c>
      <c r="G115">
        <v>345</v>
      </c>
      <c r="H115">
        <v>345</v>
      </c>
      <c r="I115">
        <v>1130</v>
      </c>
      <c r="J115">
        <v>123.9</v>
      </c>
      <c r="K115" s="1">
        <v>43536</v>
      </c>
      <c r="L115">
        <v>2069</v>
      </c>
      <c r="M115" t="s">
        <v>35</v>
      </c>
      <c r="N115" t="s">
        <v>433</v>
      </c>
      <c r="O115" t="s">
        <v>26</v>
      </c>
      <c r="P115" t="s">
        <v>16</v>
      </c>
      <c r="Q115">
        <v>304922</v>
      </c>
      <c r="S115">
        <v>96127</v>
      </c>
      <c r="T115" t="s">
        <v>307</v>
      </c>
    </row>
    <row r="116" spans="2:20" x14ac:dyDescent="0.25">
      <c r="B116" t="s">
        <v>13</v>
      </c>
      <c r="C116" t="s">
        <v>14</v>
      </c>
      <c r="D116" t="s">
        <v>17</v>
      </c>
      <c r="E116" t="s">
        <v>17</v>
      </c>
      <c r="F116">
        <f t="shared" ca="1" si="13"/>
        <v>3</v>
      </c>
      <c r="G116">
        <v>345</v>
      </c>
      <c r="H116">
        <v>345</v>
      </c>
      <c r="I116">
        <v>1115</v>
      </c>
      <c r="J116">
        <v>41.3</v>
      </c>
      <c r="K116" s="1">
        <v>43536</v>
      </c>
      <c r="L116">
        <v>2069</v>
      </c>
      <c r="M116" t="s">
        <v>35</v>
      </c>
      <c r="N116" t="s">
        <v>434</v>
      </c>
      <c r="O116" t="s">
        <v>26</v>
      </c>
      <c r="P116" t="s">
        <v>16</v>
      </c>
      <c r="Q116">
        <v>304922</v>
      </c>
      <c r="S116">
        <v>92929</v>
      </c>
      <c r="T116" t="s">
        <v>306</v>
      </c>
    </row>
    <row r="117" spans="2:20" x14ac:dyDescent="0.25">
      <c r="B117" t="s">
        <v>13</v>
      </c>
      <c r="C117" t="s">
        <v>14</v>
      </c>
      <c r="D117" t="s">
        <v>17</v>
      </c>
      <c r="E117" t="s">
        <v>17</v>
      </c>
      <c r="F117">
        <f t="shared" ca="1" si="13"/>
        <v>3</v>
      </c>
      <c r="G117">
        <v>345</v>
      </c>
      <c r="H117">
        <v>345</v>
      </c>
      <c r="I117">
        <v>1115</v>
      </c>
      <c r="J117">
        <v>41.3</v>
      </c>
      <c r="K117" s="1">
        <v>43536</v>
      </c>
      <c r="L117">
        <v>2069</v>
      </c>
      <c r="M117" t="s">
        <v>35</v>
      </c>
      <c r="N117" t="s">
        <v>434</v>
      </c>
      <c r="O117" t="s">
        <v>26</v>
      </c>
      <c r="P117" t="s">
        <v>16</v>
      </c>
      <c r="Q117">
        <v>304922</v>
      </c>
      <c r="S117">
        <v>92929</v>
      </c>
      <c r="T117" t="s">
        <v>306</v>
      </c>
    </row>
    <row r="118" spans="2:20" x14ac:dyDescent="0.25">
      <c r="B118" t="s">
        <v>13</v>
      </c>
      <c r="C118" t="s">
        <v>14</v>
      </c>
      <c r="D118" t="s">
        <v>17</v>
      </c>
      <c r="E118" t="s">
        <v>17</v>
      </c>
      <c r="F118">
        <f t="shared" ca="1" si="13"/>
        <v>3</v>
      </c>
      <c r="G118">
        <v>345</v>
      </c>
      <c r="H118">
        <v>345</v>
      </c>
      <c r="I118">
        <v>1130</v>
      </c>
      <c r="J118">
        <v>206.5</v>
      </c>
      <c r="K118" s="1">
        <v>43536</v>
      </c>
      <c r="L118">
        <v>2069</v>
      </c>
      <c r="M118" t="s">
        <v>25</v>
      </c>
      <c r="N118" t="s">
        <v>424</v>
      </c>
      <c r="O118" t="s">
        <v>26</v>
      </c>
      <c r="P118" t="s">
        <v>16</v>
      </c>
      <c r="Q118">
        <v>304922</v>
      </c>
      <c r="S118">
        <v>96128</v>
      </c>
      <c r="T118" t="s">
        <v>307</v>
      </c>
    </row>
    <row r="119" spans="2:20" x14ac:dyDescent="0.25">
      <c r="B119" t="s">
        <v>13</v>
      </c>
      <c r="C119" t="s">
        <v>14</v>
      </c>
      <c r="D119" t="s">
        <v>17</v>
      </c>
      <c r="E119" t="s">
        <v>17</v>
      </c>
      <c r="F119">
        <f t="shared" ref="F119:F133" ca="1" si="14">MONTH(K119)</f>
        <v>3</v>
      </c>
      <c r="G119">
        <v>345</v>
      </c>
      <c r="H119">
        <v>345</v>
      </c>
      <c r="I119">
        <v>1190</v>
      </c>
      <c r="J119">
        <v>41.3</v>
      </c>
      <c r="K119" s="1">
        <v>43539</v>
      </c>
      <c r="L119">
        <v>2072</v>
      </c>
      <c r="M119" t="s">
        <v>29</v>
      </c>
      <c r="N119" t="s">
        <v>435</v>
      </c>
      <c r="O119" t="s">
        <v>26</v>
      </c>
      <c r="P119" t="s">
        <v>16</v>
      </c>
      <c r="Q119">
        <v>304922</v>
      </c>
      <c r="S119">
        <v>96449</v>
      </c>
      <c r="T119" t="s">
        <v>304</v>
      </c>
    </row>
    <row r="120" spans="2:20" x14ac:dyDescent="0.25">
      <c r="B120" t="s">
        <v>13</v>
      </c>
      <c r="C120" t="s">
        <v>14</v>
      </c>
      <c r="D120" t="s">
        <v>17</v>
      </c>
      <c r="E120" t="s">
        <v>17</v>
      </c>
      <c r="F120">
        <f t="shared" ca="1" si="14"/>
        <v>3</v>
      </c>
      <c r="G120">
        <v>345</v>
      </c>
      <c r="H120">
        <v>345</v>
      </c>
      <c r="I120">
        <v>1190</v>
      </c>
      <c r="J120">
        <v>41.3</v>
      </c>
      <c r="K120" s="1">
        <v>43539</v>
      </c>
      <c r="L120">
        <v>2072</v>
      </c>
      <c r="M120" t="s">
        <v>29</v>
      </c>
      <c r="N120" t="s">
        <v>435</v>
      </c>
      <c r="O120" t="s">
        <v>26</v>
      </c>
      <c r="P120" t="s">
        <v>16</v>
      </c>
      <c r="Q120">
        <v>304922</v>
      </c>
      <c r="S120">
        <v>96449</v>
      </c>
      <c r="T120" t="s">
        <v>304</v>
      </c>
    </row>
    <row r="121" spans="2:20" x14ac:dyDescent="0.25">
      <c r="B121" t="s">
        <v>13</v>
      </c>
      <c r="C121" t="s">
        <v>14</v>
      </c>
      <c r="D121" t="s">
        <v>17</v>
      </c>
      <c r="E121" t="s">
        <v>17</v>
      </c>
      <c r="F121">
        <f t="shared" ca="1" si="14"/>
        <v>3</v>
      </c>
      <c r="G121">
        <v>345</v>
      </c>
      <c r="H121">
        <v>345</v>
      </c>
      <c r="I121">
        <v>1130</v>
      </c>
      <c r="J121">
        <v>41.3</v>
      </c>
      <c r="K121" s="1">
        <v>43539</v>
      </c>
      <c r="L121">
        <v>2072</v>
      </c>
      <c r="M121" t="s">
        <v>29</v>
      </c>
      <c r="N121" t="s">
        <v>436</v>
      </c>
      <c r="O121" t="s">
        <v>26</v>
      </c>
      <c r="P121" t="s">
        <v>16</v>
      </c>
      <c r="Q121">
        <v>304922</v>
      </c>
      <c r="S121">
        <v>96128</v>
      </c>
      <c r="T121" t="s">
        <v>307</v>
      </c>
    </row>
    <row r="122" spans="2:20" x14ac:dyDescent="0.25">
      <c r="B122" t="s">
        <v>13</v>
      </c>
      <c r="C122" t="s">
        <v>14</v>
      </c>
      <c r="D122" t="s">
        <v>17</v>
      </c>
      <c r="E122" t="s">
        <v>17</v>
      </c>
      <c r="F122">
        <f t="shared" ca="1" si="14"/>
        <v>3</v>
      </c>
      <c r="G122">
        <v>345</v>
      </c>
      <c r="H122">
        <v>345</v>
      </c>
      <c r="I122">
        <v>1130</v>
      </c>
      <c r="J122">
        <v>82.6</v>
      </c>
      <c r="K122" s="1">
        <v>43539</v>
      </c>
      <c r="L122">
        <v>2072</v>
      </c>
      <c r="M122" t="s">
        <v>29</v>
      </c>
      <c r="N122" t="s">
        <v>433</v>
      </c>
      <c r="O122" t="s">
        <v>26</v>
      </c>
      <c r="P122" t="s">
        <v>16</v>
      </c>
      <c r="Q122">
        <v>304922</v>
      </c>
      <c r="S122">
        <v>96128</v>
      </c>
      <c r="T122" t="s">
        <v>307</v>
      </c>
    </row>
    <row r="123" spans="2:20" x14ac:dyDescent="0.25">
      <c r="B123" t="s">
        <v>13</v>
      </c>
      <c r="C123" t="s">
        <v>14</v>
      </c>
      <c r="D123" t="s">
        <v>17</v>
      </c>
      <c r="E123" t="s">
        <v>17</v>
      </c>
      <c r="F123">
        <f t="shared" ca="1" si="14"/>
        <v>3</v>
      </c>
      <c r="G123">
        <v>345</v>
      </c>
      <c r="H123">
        <v>345</v>
      </c>
      <c r="I123">
        <v>1130</v>
      </c>
      <c r="J123">
        <v>41.3</v>
      </c>
      <c r="K123" s="1">
        <v>43539</v>
      </c>
      <c r="L123">
        <v>2072</v>
      </c>
      <c r="M123" t="s">
        <v>29</v>
      </c>
      <c r="N123" t="s">
        <v>436</v>
      </c>
      <c r="O123" t="s">
        <v>26</v>
      </c>
      <c r="P123" t="s">
        <v>16</v>
      </c>
      <c r="Q123">
        <v>304922</v>
      </c>
      <c r="S123">
        <v>96128</v>
      </c>
      <c r="T123" t="s">
        <v>307</v>
      </c>
    </row>
    <row r="124" spans="2:20" x14ac:dyDescent="0.25">
      <c r="B124" t="s">
        <v>13</v>
      </c>
      <c r="C124" t="s">
        <v>14</v>
      </c>
      <c r="D124" t="s">
        <v>17</v>
      </c>
      <c r="E124" t="s">
        <v>17</v>
      </c>
      <c r="F124">
        <f t="shared" ca="1" si="14"/>
        <v>3</v>
      </c>
      <c r="G124">
        <v>345</v>
      </c>
      <c r="H124">
        <v>345</v>
      </c>
      <c r="I124">
        <v>1130</v>
      </c>
      <c r="J124">
        <v>123.9</v>
      </c>
      <c r="K124" s="1">
        <v>43539</v>
      </c>
      <c r="L124">
        <v>2072</v>
      </c>
      <c r="M124" t="s">
        <v>29</v>
      </c>
      <c r="N124" t="s">
        <v>403</v>
      </c>
      <c r="O124" t="s">
        <v>26</v>
      </c>
      <c r="P124" t="s">
        <v>16</v>
      </c>
      <c r="Q124">
        <v>304922</v>
      </c>
      <c r="S124">
        <v>96128</v>
      </c>
      <c r="T124" t="s">
        <v>307</v>
      </c>
    </row>
    <row r="125" spans="2:20" x14ac:dyDescent="0.25">
      <c r="B125" t="s">
        <v>13</v>
      </c>
      <c r="C125" t="s">
        <v>14</v>
      </c>
      <c r="D125" t="s">
        <v>17</v>
      </c>
      <c r="E125" t="s">
        <v>17</v>
      </c>
      <c r="F125">
        <f t="shared" ca="1" si="14"/>
        <v>3</v>
      </c>
      <c r="G125">
        <v>345</v>
      </c>
      <c r="H125">
        <v>345</v>
      </c>
      <c r="I125">
        <v>1130</v>
      </c>
      <c r="J125">
        <v>41.3</v>
      </c>
      <c r="K125" s="1">
        <v>43539</v>
      </c>
      <c r="L125">
        <v>2072</v>
      </c>
      <c r="M125" t="s">
        <v>29</v>
      </c>
      <c r="N125" t="s">
        <v>403</v>
      </c>
      <c r="O125" t="s">
        <v>26</v>
      </c>
      <c r="P125" t="s">
        <v>16</v>
      </c>
      <c r="Q125">
        <v>304922</v>
      </c>
      <c r="S125">
        <v>96128</v>
      </c>
      <c r="T125" t="s">
        <v>307</v>
      </c>
    </row>
    <row r="126" spans="2:20" x14ac:dyDescent="0.25">
      <c r="B126" t="s">
        <v>13</v>
      </c>
      <c r="C126" t="s">
        <v>14</v>
      </c>
      <c r="D126" t="s">
        <v>17</v>
      </c>
      <c r="E126" t="s">
        <v>17</v>
      </c>
      <c r="F126">
        <f t="shared" ca="1" si="14"/>
        <v>3</v>
      </c>
      <c r="G126">
        <v>345</v>
      </c>
      <c r="H126">
        <v>345</v>
      </c>
      <c r="I126">
        <v>1130</v>
      </c>
      <c r="J126">
        <v>41.3</v>
      </c>
      <c r="K126" s="1">
        <v>43539</v>
      </c>
      <c r="L126">
        <v>2072</v>
      </c>
      <c r="M126" t="s">
        <v>29</v>
      </c>
      <c r="N126" t="s">
        <v>437</v>
      </c>
      <c r="O126" t="s">
        <v>26</v>
      </c>
      <c r="P126" t="s">
        <v>16</v>
      </c>
      <c r="Q126">
        <v>304922</v>
      </c>
      <c r="S126">
        <v>96128</v>
      </c>
      <c r="T126" t="s">
        <v>307</v>
      </c>
    </row>
    <row r="127" spans="2:20" x14ac:dyDescent="0.25">
      <c r="B127" t="s">
        <v>13</v>
      </c>
      <c r="C127" t="s">
        <v>14</v>
      </c>
      <c r="D127" t="s">
        <v>17</v>
      </c>
      <c r="E127" t="s">
        <v>17</v>
      </c>
      <c r="F127">
        <f t="shared" ca="1" si="14"/>
        <v>3</v>
      </c>
      <c r="G127">
        <v>345</v>
      </c>
      <c r="H127">
        <v>345</v>
      </c>
      <c r="I127">
        <v>1130</v>
      </c>
      <c r="J127">
        <v>41.3</v>
      </c>
      <c r="K127" s="1">
        <v>43539</v>
      </c>
      <c r="L127">
        <v>2072</v>
      </c>
      <c r="M127" t="s">
        <v>29</v>
      </c>
      <c r="N127" t="s">
        <v>433</v>
      </c>
      <c r="O127" t="s">
        <v>26</v>
      </c>
      <c r="P127" t="s">
        <v>16</v>
      </c>
      <c r="Q127">
        <v>304922</v>
      </c>
      <c r="S127">
        <v>96127</v>
      </c>
      <c r="T127" t="s">
        <v>307</v>
      </c>
    </row>
    <row r="128" spans="2:20" x14ac:dyDescent="0.25">
      <c r="B128" t="s">
        <v>13</v>
      </c>
      <c r="C128" t="s">
        <v>14</v>
      </c>
      <c r="D128" t="s">
        <v>17</v>
      </c>
      <c r="E128" t="s">
        <v>17</v>
      </c>
      <c r="F128">
        <f t="shared" ca="1" si="14"/>
        <v>3</v>
      </c>
      <c r="G128">
        <v>345</v>
      </c>
      <c r="H128">
        <v>345</v>
      </c>
      <c r="I128">
        <v>1115</v>
      </c>
      <c r="J128">
        <v>41.3</v>
      </c>
      <c r="K128" s="1">
        <v>43539</v>
      </c>
      <c r="L128">
        <v>2072</v>
      </c>
      <c r="M128" t="s">
        <v>29</v>
      </c>
      <c r="N128" t="s">
        <v>438</v>
      </c>
      <c r="O128" t="s">
        <v>26</v>
      </c>
      <c r="P128" t="s">
        <v>16</v>
      </c>
      <c r="Q128">
        <v>304922</v>
      </c>
      <c r="S128">
        <v>92929</v>
      </c>
      <c r="T128" t="s">
        <v>306</v>
      </c>
    </row>
    <row r="129" spans="2:20" x14ac:dyDescent="0.25">
      <c r="B129" t="s">
        <v>13</v>
      </c>
      <c r="C129" t="s">
        <v>14</v>
      </c>
      <c r="D129" t="s">
        <v>17</v>
      </c>
      <c r="E129" t="s">
        <v>17</v>
      </c>
      <c r="F129">
        <f t="shared" ca="1" si="14"/>
        <v>3</v>
      </c>
      <c r="G129">
        <v>345</v>
      </c>
      <c r="H129">
        <v>345</v>
      </c>
      <c r="I129">
        <v>1115</v>
      </c>
      <c r="J129">
        <v>41.3</v>
      </c>
      <c r="K129" s="1">
        <v>43539</v>
      </c>
      <c r="L129">
        <v>2072</v>
      </c>
      <c r="M129" t="s">
        <v>29</v>
      </c>
      <c r="N129" t="s">
        <v>434</v>
      </c>
      <c r="O129" t="s">
        <v>26</v>
      </c>
      <c r="P129" t="s">
        <v>16</v>
      </c>
      <c r="Q129">
        <v>304922</v>
      </c>
      <c r="S129">
        <v>92929</v>
      </c>
      <c r="T129" t="s">
        <v>306</v>
      </c>
    </row>
    <row r="130" spans="2:20" x14ac:dyDescent="0.25">
      <c r="B130" t="s">
        <v>13</v>
      </c>
      <c r="C130" t="s">
        <v>14</v>
      </c>
      <c r="D130" t="s">
        <v>17</v>
      </c>
      <c r="E130" t="s">
        <v>17</v>
      </c>
      <c r="F130">
        <f t="shared" ca="1" si="14"/>
        <v>3</v>
      </c>
      <c r="G130">
        <v>345</v>
      </c>
      <c r="H130">
        <v>345</v>
      </c>
      <c r="I130">
        <v>1115</v>
      </c>
      <c r="J130">
        <v>41.3</v>
      </c>
      <c r="K130" s="1">
        <v>43539</v>
      </c>
      <c r="L130">
        <v>2072</v>
      </c>
      <c r="M130" t="s">
        <v>29</v>
      </c>
      <c r="N130" t="s">
        <v>438</v>
      </c>
      <c r="O130" t="s">
        <v>26</v>
      </c>
      <c r="P130" t="s">
        <v>16</v>
      </c>
      <c r="Q130">
        <v>304922</v>
      </c>
      <c r="S130">
        <v>92929</v>
      </c>
      <c r="T130" t="s">
        <v>306</v>
      </c>
    </row>
    <row r="131" spans="2:20" x14ac:dyDescent="0.25">
      <c r="B131" t="s">
        <v>13</v>
      </c>
      <c r="C131" t="s">
        <v>14</v>
      </c>
      <c r="D131" t="s">
        <v>17</v>
      </c>
      <c r="E131" t="s">
        <v>17</v>
      </c>
      <c r="F131">
        <f t="shared" ca="1" si="14"/>
        <v>3</v>
      </c>
      <c r="G131">
        <v>345</v>
      </c>
      <c r="H131">
        <v>345</v>
      </c>
      <c r="I131">
        <v>1115</v>
      </c>
      <c r="J131">
        <v>41.3</v>
      </c>
      <c r="K131" s="1">
        <v>43539</v>
      </c>
      <c r="L131">
        <v>2072</v>
      </c>
      <c r="M131" t="s">
        <v>29</v>
      </c>
      <c r="N131" t="s">
        <v>438</v>
      </c>
      <c r="O131" t="s">
        <v>26</v>
      </c>
      <c r="P131" t="s">
        <v>16</v>
      </c>
      <c r="Q131">
        <v>304922</v>
      </c>
      <c r="S131">
        <v>92929</v>
      </c>
      <c r="T131" t="s">
        <v>306</v>
      </c>
    </row>
    <row r="132" spans="2:20" x14ac:dyDescent="0.25">
      <c r="B132" t="s">
        <v>13</v>
      </c>
      <c r="C132" t="s">
        <v>14</v>
      </c>
      <c r="D132" t="s">
        <v>17</v>
      </c>
      <c r="E132" t="s">
        <v>17</v>
      </c>
      <c r="F132">
        <f t="shared" ca="1" si="14"/>
        <v>3</v>
      </c>
      <c r="G132">
        <v>345</v>
      </c>
      <c r="H132">
        <v>345</v>
      </c>
      <c r="I132">
        <v>1105</v>
      </c>
      <c r="J132">
        <v>82.6</v>
      </c>
      <c r="K132" s="1">
        <v>43539</v>
      </c>
      <c r="L132">
        <v>2072</v>
      </c>
      <c r="M132" t="s">
        <v>29</v>
      </c>
      <c r="N132" t="s">
        <v>286</v>
      </c>
      <c r="O132" t="s">
        <v>26</v>
      </c>
      <c r="P132" t="s">
        <v>16</v>
      </c>
      <c r="Q132">
        <v>304922</v>
      </c>
      <c r="S132">
        <v>91260</v>
      </c>
      <c r="T132" t="s">
        <v>306</v>
      </c>
    </row>
    <row r="133" spans="2:20" x14ac:dyDescent="0.25">
      <c r="B133" t="s">
        <v>13</v>
      </c>
      <c r="C133" t="s">
        <v>14</v>
      </c>
      <c r="D133" t="s">
        <v>17</v>
      </c>
      <c r="E133" t="s">
        <v>17</v>
      </c>
      <c r="F133">
        <f t="shared" ca="1" si="14"/>
        <v>3</v>
      </c>
      <c r="G133">
        <v>345</v>
      </c>
      <c r="H133">
        <v>345</v>
      </c>
      <c r="I133">
        <v>1130</v>
      </c>
      <c r="J133">
        <v>41.3</v>
      </c>
      <c r="K133" s="1">
        <v>43539</v>
      </c>
      <c r="L133">
        <v>2072</v>
      </c>
      <c r="M133" t="s">
        <v>29</v>
      </c>
      <c r="N133" t="s">
        <v>436</v>
      </c>
      <c r="O133" t="s">
        <v>26</v>
      </c>
      <c r="P133" t="s">
        <v>16</v>
      </c>
      <c r="Q133">
        <v>304922</v>
      </c>
      <c r="S133">
        <v>96128</v>
      </c>
      <c r="T133" t="s">
        <v>307</v>
      </c>
    </row>
    <row r="134" spans="2:20" x14ac:dyDescent="0.25">
      <c r="B134" t="s">
        <v>13</v>
      </c>
      <c r="C134" t="s">
        <v>14</v>
      </c>
      <c r="D134" t="s">
        <v>17</v>
      </c>
      <c r="E134" t="s">
        <v>17</v>
      </c>
      <c r="F134">
        <f t="shared" ref="F134:F143" ca="1" si="15">MONTH(K134)</f>
        <v>3</v>
      </c>
      <c r="G134">
        <v>345</v>
      </c>
      <c r="H134">
        <v>345</v>
      </c>
      <c r="I134">
        <v>1130</v>
      </c>
      <c r="J134">
        <v>247.8</v>
      </c>
      <c r="K134" s="1">
        <v>43550</v>
      </c>
      <c r="L134">
        <v>2075</v>
      </c>
      <c r="M134" t="s">
        <v>25</v>
      </c>
      <c r="N134" t="s">
        <v>439</v>
      </c>
      <c r="O134" t="s">
        <v>26</v>
      </c>
      <c r="P134" t="s">
        <v>16</v>
      </c>
      <c r="Q134">
        <v>304922</v>
      </c>
      <c r="S134">
        <v>96128</v>
      </c>
      <c r="T134" t="s">
        <v>307</v>
      </c>
    </row>
    <row r="135" spans="2:20" x14ac:dyDescent="0.25">
      <c r="B135" t="s">
        <v>13</v>
      </c>
      <c r="C135" t="s">
        <v>14</v>
      </c>
      <c r="D135" t="s">
        <v>17</v>
      </c>
      <c r="E135" t="s">
        <v>17</v>
      </c>
      <c r="F135">
        <f t="shared" ca="1" si="15"/>
        <v>3</v>
      </c>
      <c r="G135">
        <v>345</v>
      </c>
      <c r="H135">
        <v>345</v>
      </c>
      <c r="I135">
        <v>1115</v>
      </c>
      <c r="J135">
        <v>41.3</v>
      </c>
      <c r="K135" s="1">
        <v>43550</v>
      </c>
      <c r="L135">
        <v>2075</v>
      </c>
      <c r="M135" t="s">
        <v>35</v>
      </c>
      <c r="N135" t="s">
        <v>440</v>
      </c>
      <c r="O135" t="s">
        <v>26</v>
      </c>
      <c r="P135" t="s">
        <v>16</v>
      </c>
      <c r="Q135">
        <v>304922</v>
      </c>
      <c r="S135">
        <v>92929</v>
      </c>
      <c r="T135" t="s">
        <v>306</v>
      </c>
    </row>
    <row r="136" spans="2:20" x14ac:dyDescent="0.25">
      <c r="B136" t="s">
        <v>13</v>
      </c>
      <c r="C136" t="s">
        <v>14</v>
      </c>
      <c r="D136" t="s">
        <v>17</v>
      </c>
      <c r="E136" t="s">
        <v>17</v>
      </c>
      <c r="F136">
        <f t="shared" ca="1" si="15"/>
        <v>3</v>
      </c>
      <c r="G136">
        <v>345</v>
      </c>
      <c r="H136">
        <v>345</v>
      </c>
      <c r="I136">
        <v>1115</v>
      </c>
      <c r="J136">
        <v>165.2</v>
      </c>
      <c r="K136" s="1">
        <v>43550</v>
      </c>
      <c r="L136">
        <v>2075</v>
      </c>
      <c r="M136" t="s">
        <v>35</v>
      </c>
      <c r="N136" t="s">
        <v>441</v>
      </c>
      <c r="O136" t="s">
        <v>26</v>
      </c>
      <c r="P136" t="s">
        <v>16</v>
      </c>
      <c r="Q136">
        <v>304922</v>
      </c>
      <c r="S136">
        <v>92929</v>
      </c>
      <c r="T136" t="s">
        <v>306</v>
      </c>
    </row>
    <row r="137" spans="2:20" x14ac:dyDescent="0.25">
      <c r="B137" t="s">
        <v>13</v>
      </c>
      <c r="C137" t="s">
        <v>14</v>
      </c>
      <c r="D137" t="s">
        <v>17</v>
      </c>
      <c r="E137" t="s">
        <v>17</v>
      </c>
      <c r="F137">
        <f t="shared" ca="1" si="15"/>
        <v>3</v>
      </c>
      <c r="G137">
        <v>345</v>
      </c>
      <c r="H137">
        <v>345</v>
      </c>
      <c r="I137">
        <v>1130</v>
      </c>
      <c r="J137">
        <v>82.6</v>
      </c>
      <c r="K137" s="1">
        <v>43550</v>
      </c>
      <c r="L137">
        <v>2075</v>
      </c>
      <c r="M137" t="s">
        <v>25</v>
      </c>
      <c r="N137" t="s">
        <v>439</v>
      </c>
      <c r="O137" t="s">
        <v>26</v>
      </c>
      <c r="P137" t="s">
        <v>16</v>
      </c>
      <c r="Q137">
        <v>304922</v>
      </c>
      <c r="S137">
        <v>96128</v>
      </c>
      <c r="T137" t="s">
        <v>307</v>
      </c>
    </row>
    <row r="138" spans="2:20" x14ac:dyDescent="0.25">
      <c r="B138" t="s">
        <v>13</v>
      </c>
      <c r="C138" t="s">
        <v>14</v>
      </c>
      <c r="D138" t="s">
        <v>17</v>
      </c>
      <c r="E138" t="s">
        <v>17</v>
      </c>
      <c r="F138">
        <f t="shared" ca="1" si="15"/>
        <v>3</v>
      </c>
      <c r="G138">
        <v>345</v>
      </c>
      <c r="H138">
        <v>345</v>
      </c>
      <c r="I138">
        <v>1140</v>
      </c>
      <c r="J138">
        <v>247.8</v>
      </c>
      <c r="K138" s="1">
        <v>43550</v>
      </c>
      <c r="L138">
        <v>2075</v>
      </c>
      <c r="M138" t="s">
        <v>27</v>
      </c>
      <c r="N138" t="s">
        <v>442</v>
      </c>
      <c r="O138" t="s">
        <v>26</v>
      </c>
      <c r="P138" t="s">
        <v>16</v>
      </c>
      <c r="Q138">
        <v>304922</v>
      </c>
      <c r="S138">
        <v>93264</v>
      </c>
      <c r="T138" t="s">
        <v>307</v>
      </c>
    </row>
    <row r="139" spans="2:20" x14ac:dyDescent="0.25">
      <c r="B139" t="s">
        <v>13</v>
      </c>
      <c r="C139" t="s">
        <v>14</v>
      </c>
      <c r="D139" t="s">
        <v>17</v>
      </c>
      <c r="E139" t="s">
        <v>17</v>
      </c>
      <c r="F139">
        <f t="shared" ca="1" si="15"/>
        <v>3</v>
      </c>
      <c r="G139">
        <v>345</v>
      </c>
      <c r="H139">
        <v>345</v>
      </c>
      <c r="I139">
        <v>1140</v>
      </c>
      <c r="J139">
        <v>247.8</v>
      </c>
      <c r="K139" s="1">
        <v>43550</v>
      </c>
      <c r="L139">
        <v>2075</v>
      </c>
      <c r="M139" t="s">
        <v>27</v>
      </c>
      <c r="N139" t="s">
        <v>442</v>
      </c>
      <c r="O139" t="s">
        <v>26</v>
      </c>
      <c r="P139" t="s">
        <v>16</v>
      </c>
      <c r="Q139">
        <v>304922</v>
      </c>
      <c r="S139">
        <v>93264</v>
      </c>
      <c r="T139" t="s">
        <v>307</v>
      </c>
    </row>
    <row r="140" spans="2:20" x14ac:dyDescent="0.25">
      <c r="B140" t="s">
        <v>13</v>
      </c>
      <c r="C140" t="s">
        <v>14</v>
      </c>
      <c r="D140" t="s">
        <v>17</v>
      </c>
      <c r="E140" t="s">
        <v>17</v>
      </c>
      <c r="F140">
        <f t="shared" ca="1" si="15"/>
        <v>3</v>
      </c>
      <c r="G140">
        <v>345</v>
      </c>
      <c r="H140">
        <v>345</v>
      </c>
      <c r="I140">
        <v>1140</v>
      </c>
      <c r="J140">
        <v>247.8</v>
      </c>
      <c r="K140" s="1">
        <v>43550</v>
      </c>
      <c r="L140">
        <v>2075</v>
      </c>
      <c r="M140" t="s">
        <v>27</v>
      </c>
      <c r="N140" t="s">
        <v>442</v>
      </c>
      <c r="O140" t="s">
        <v>26</v>
      </c>
      <c r="P140" t="s">
        <v>16</v>
      </c>
      <c r="Q140">
        <v>304922</v>
      </c>
      <c r="S140">
        <v>93264</v>
      </c>
      <c r="T140" t="s">
        <v>307</v>
      </c>
    </row>
    <row r="141" spans="2:20" x14ac:dyDescent="0.25">
      <c r="B141" t="s">
        <v>13</v>
      </c>
      <c r="C141" t="s">
        <v>14</v>
      </c>
      <c r="D141" t="s">
        <v>17</v>
      </c>
      <c r="E141" t="s">
        <v>17</v>
      </c>
      <c r="F141">
        <f t="shared" ca="1" si="15"/>
        <v>3</v>
      </c>
      <c r="G141">
        <v>345</v>
      </c>
      <c r="H141">
        <v>345</v>
      </c>
      <c r="I141">
        <v>1140</v>
      </c>
      <c r="J141">
        <v>82.6</v>
      </c>
      <c r="K141" s="1">
        <v>43550</v>
      </c>
      <c r="L141">
        <v>2075</v>
      </c>
      <c r="M141" t="s">
        <v>27</v>
      </c>
      <c r="N141" t="s">
        <v>442</v>
      </c>
      <c r="O141" t="s">
        <v>26</v>
      </c>
      <c r="P141" t="s">
        <v>16</v>
      </c>
      <c r="Q141">
        <v>304922</v>
      </c>
      <c r="S141">
        <v>93264</v>
      </c>
      <c r="T141" t="s">
        <v>307</v>
      </c>
    </row>
    <row r="142" spans="2:20" x14ac:dyDescent="0.25">
      <c r="B142" t="s">
        <v>13</v>
      </c>
      <c r="C142" t="s">
        <v>14</v>
      </c>
      <c r="D142" t="s">
        <v>17</v>
      </c>
      <c r="E142" t="s">
        <v>17</v>
      </c>
      <c r="F142">
        <f t="shared" ca="1" si="15"/>
        <v>3</v>
      </c>
      <c r="G142">
        <v>345</v>
      </c>
      <c r="H142">
        <v>345</v>
      </c>
      <c r="I142">
        <v>1140</v>
      </c>
      <c r="J142">
        <v>165.2</v>
      </c>
      <c r="K142" s="1">
        <v>43550</v>
      </c>
      <c r="L142">
        <v>2075</v>
      </c>
      <c r="M142" t="s">
        <v>27</v>
      </c>
      <c r="N142" t="s">
        <v>442</v>
      </c>
      <c r="O142" t="s">
        <v>26</v>
      </c>
      <c r="P142" t="s">
        <v>16</v>
      </c>
      <c r="Q142">
        <v>304922</v>
      </c>
      <c r="S142">
        <v>93264</v>
      </c>
      <c r="T142" t="s">
        <v>307</v>
      </c>
    </row>
    <row r="143" spans="2:20" x14ac:dyDescent="0.25">
      <c r="B143" t="s">
        <v>13</v>
      </c>
      <c r="C143" t="s">
        <v>14</v>
      </c>
      <c r="D143" t="s">
        <v>17</v>
      </c>
      <c r="E143" t="s">
        <v>17</v>
      </c>
      <c r="F143">
        <f t="shared" ca="1" si="15"/>
        <v>3</v>
      </c>
      <c r="G143">
        <v>345</v>
      </c>
      <c r="H143">
        <v>345</v>
      </c>
      <c r="I143">
        <v>1130</v>
      </c>
      <c r="J143">
        <v>82.6</v>
      </c>
      <c r="K143" s="1">
        <v>43550</v>
      </c>
      <c r="L143">
        <v>2075</v>
      </c>
      <c r="M143" t="s">
        <v>27</v>
      </c>
      <c r="N143" t="s">
        <v>443</v>
      </c>
      <c r="O143" t="s">
        <v>26</v>
      </c>
      <c r="P143" t="s">
        <v>16</v>
      </c>
      <c r="Q143">
        <v>304922</v>
      </c>
      <c r="S143">
        <v>96128</v>
      </c>
      <c r="T143" t="s">
        <v>307</v>
      </c>
    </row>
    <row r="144" spans="2:20" x14ac:dyDescent="0.25">
      <c r="B144" t="s">
        <v>13</v>
      </c>
      <c r="C144" t="s">
        <v>14</v>
      </c>
      <c r="D144" t="s">
        <v>17</v>
      </c>
      <c r="E144" t="s">
        <v>17</v>
      </c>
      <c r="F144">
        <f t="shared" ref="F144:F154" ca="1" si="16">MONTH(K144)</f>
        <v>3</v>
      </c>
      <c r="G144">
        <v>345</v>
      </c>
      <c r="H144">
        <v>345</v>
      </c>
      <c r="I144">
        <v>1190</v>
      </c>
      <c r="J144">
        <v>41.3</v>
      </c>
      <c r="K144" s="1">
        <v>43555</v>
      </c>
      <c r="L144">
        <v>2078</v>
      </c>
      <c r="M144" t="s">
        <v>29</v>
      </c>
      <c r="N144" t="s">
        <v>276</v>
      </c>
      <c r="O144" t="s">
        <v>26</v>
      </c>
      <c r="P144" t="s">
        <v>16</v>
      </c>
      <c r="Q144">
        <v>304922</v>
      </c>
      <c r="S144">
        <v>96448</v>
      </c>
      <c r="T144" t="s">
        <v>304</v>
      </c>
    </row>
    <row r="145" spans="2:20" x14ac:dyDescent="0.25">
      <c r="B145" t="s">
        <v>13</v>
      </c>
      <c r="C145" t="s">
        <v>14</v>
      </c>
      <c r="D145" t="s">
        <v>17</v>
      </c>
      <c r="E145" t="s">
        <v>17</v>
      </c>
      <c r="F145">
        <f t="shared" ca="1" si="16"/>
        <v>3</v>
      </c>
      <c r="G145">
        <v>345</v>
      </c>
      <c r="H145">
        <v>345</v>
      </c>
      <c r="I145">
        <v>1190</v>
      </c>
      <c r="J145">
        <v>82.6</v>
      </c>
      <c r="K145" s="1">
        <v>43555</v>
      </c>
      <c r="L145">
        <v>2078</v>
      </c>
      <c r="M145" t="s">
        <v>29</v>
      </c>
      <c r="N145" t="s">
        <v>276</v>
      </c>
      <c r="O145" t="s">
        <v>26</v>
      </c>
      <c r="P145" t="s">
        <v>16</v>
      </c>
      <c r="Q145">
        <v>304922</v>
      </c>
      <c r="S145">
        <v>96448</v>
      </c>
      <c r="T145" t="s">
        <v>304</v>
      </c>
    </row>
    <row r="146" spans="2:20" x14ac:dyDescent="0.25">
      <c r="B146" t="s">
        <v>13</v>
      </c>
      <c r="C146" t="s">
        <v>14</v>
      </c>
      <c r="D146" t="s">
        <v>17</v>
      </c>
      <c r="E146" t="s">
        <v>17</v>
      </c>
      <c r="F146">
        <f t="shared" ca="1" si="16"/>
        <v>3</v>
      </c>
      <c r="G146">
        <v>345</v>
      </c>
      <c r="H146">
        <v>345</v>
      </c>
      <c r="I146">
        <v>1190</v>
      </c>
      <c r="J146">
        <v>41.3</v>
      </c>
      <c r="K146" s="1">
        <v>43555</v>
      </c>
      <c r="L146">
        <v>2078</v>
      </c>
      <c r="M146" t="s">
        <v>29</v>
      </c>
      <c r="N146" t="s">
        <v>276</v>
      </c>
      <c r="O146" t="s">
        <v>26</v>
      </c>
      <c r="P146" t="s">
        <v>16</v>
      </c>
      <c r="Q146">
        <v>304922</v>
      </c>
      <c r="S146">
        <v>96448</v>
      </c>
      <c r="T146" t="s">
        <v>304</v>
      </c>
    </row>
    <row r="147" spans="2:20" x14ac:dyDescent="0.25">
      <c r="B147" t="s">
        <v>13</v>
      </c>
      <c r="C147" t="s">
        <v>14</v>
      </c>
      <c r="D147" t="s">
        <v>17</v>
      </c>
      <c r="E147" t="s">
        <v>17</v>
      </c>
      <c r="F147">
        <f t="shared" ca="1" si="16"/>
        <v>3</v>
      </c>
      <c r="G147">
        <v>345</v>
      </c>
      <c r="H147">
        <v>345</v>
      </c>
      <c r="I147">
        <v>1190</v>
      </c>
      <c r="J147">
        <v>41.3</v>
      </c>
      <c r="K147" s="1">
        <v>43555</v>
      </c>
      <c r="L147">
        <v>2078</v>
      </c>
      <c r="M147" t="s">
        <v>29</v>
      </c>
      <c r="N147" t="s">
        <v>276</v>
      </c>
      <c r="O147" t="s">
        <v>26</v>
      </c>
      <c r="P147" t="s">
        <v>16</v>
      </c>
      <c r="Q147">
        <v>304922</v>
      </c>
      <c r="S147">
        <v>96448</v>
      </c>
      <c r="T147" t="s">
        <v>304</v>
      </c>
    </row>
    <row r="148" spans="2:20" x14ac:dyDescent="0.25">
      <c r="B148" t="s">
        <v>13</v>
      </c>
      <c r="C148" t="s">
        <v>14</v>
      </c>
      <c r="D148" t="s">
        <v>17</v>
      </c>
      <c r="E148" t="s">
        <v>17</v>
      </c>
      <c r="F148">
        <f t="shared" ca="1" si="16"/>
        <v>3</v>
      </c>
      <c r="G148">
        <v>345</v>
      </c>
      <c r="H148">
        <v>345</v>
      </c>
      <c r="I148">
        <v>1190</v>
      </c>
      <c r="J148">
        <v>123.9</v>
      </c>
      <c r="K148" s="1">
        <v>43555</v>
      </c>
      <c r="L148">
        <v>2078</v>
      </c>
      <c r="M148" t="s">
        <v>29</v>
      </c>
      <c r="N148" t="s">
        <v>276</v>
      </c>
      <c r="O148" t="s">
        <v>26</v>
      </c>
      <c r="P148" t="s">
        <v>16</v>
      </c>
      <c r="Q148">
        <v>304922</v>
      </c>
      <c r="S148">
        <v>96448</v>
      </c>
      <c r="T148" t="s">
        <v>304</v>
      </c>
    </row>
    <row r="149" spans="2:20" x14ac:dyDescent="0.25">
      <c r="B149" t="s">
        <v>13</v>
      </c>
      <c r="C149" t="s">
        <v>14</v>
      </c>
      <c r="D149" t="s">
        <v>17</v>
      </c>
      <c r="E149" t="s">
        <v>17</v>
      </c>
      <c r="F149">
        <f t="shared" ca="1" si="16"/>
        <v>3</v>
      </c>
      <c r="G149">
        <v>345</v>
      </c>
      <c r="H149">
        <v>345</v>
      </c>
      <c r="I149">
        <v>1190</v>
      </c>
      <c r="J149">
        <v>82.6</v>
      </c>
      <c r="K149" s="1">
        <v>43555</v>
      </c>
      <c r="L149">
        <v>2078</v>
      </c>
      <c r="M149" t="s">
        <v>29</v>
      </c>
      <c r="N149" t="s">
        <v>276</v>
      </c>
      <c r="O149" t="s">
        <v>26</v>
      </c>
      <c r="P149" t="s">
        <v>16</v>
      </c>
      <c r="Q149">
        <v>304922</v>
      </c>
      <c r="S149">
        <v>96448</v>
      </c>
      <c r="T149" t="s">
        <v>304</v>
      </c>
    </row>
    <row r="150" spans="2:20" x14ac:dyDescent="0.25">
      <c r="B150" t="s">
        <v>13</v>
      </c>
      <c r="C150" t="s">
        <v>14</v>
      </c>
      <c r="D150" t="s">
        <v>17</v>
      </c>
      <c r="E150" t="s">
        <v>17</v>
      </c>
      <c r="F150">
        <f t="shared" ca="1" si="16"/>
        <v>3</v>
      </c>
      <c r="G150">
        <v>345</v>
      </c>
      <c r="H150">
        <v>345</v>
      </c>
      <c r="I150">
        <v>1125</v>
      </c>
      <c r="J150">
        <v>82.6</v>
      </c>
      <c r="K150" s="1">
        <v>43555</v>
      </c>
      <c r="L150">
        <v>2078</v>
      </c>
      <c r="M150" t="s">
        <v>29</v>
      </c>
      <c r="N150" t="s">
        <v>37</v>
      </c>
      <c r="O150" t="s">
        <v>26</v>
      </c>
      <c r="P150" t="s">
        <v>16</v>
      </c>
      <c r="Q150">
        <v>304922</v>
      </c>
      <c r="S150">
        <v>91928</v>
      </c>
      <c r="T150" t="s">
        <v>307</v>
      </c>
    </row>
    <row r="151" spans="2:20" x14ac:dyDescent="0.25">
      <c r="B151" t="s">
        <v>13</v>
      </c>
      <c r="C151" t="s">
        <v>14</v>
      </c>
      <c r="D151" t="s">
        <v>17</v>
      </c>
      <c r="E151" t="s">
        <v>17</v>
      </c>
      <c r="F151">
        <f t="shared" ca="1" si="16"/>
        <v>3</v>
      </c>
      <c r="G151">
        <v>345</v>
      </c>
      <c r="H151">
        <v>345</v>
      </c>
      <c r="I151">
        <v>1115</v>
      </c>
      <c r="J151">
        <v>165.2</v>
      </c>
      <c r="K151" s="1">
        <v>43555</v>
      </c>
      <c r="L151">
        <v>2078</v>
      </c>
      <c r="M151" t="s">
        <v>29</v>
      </c>
      <c r="N151" t="s">
        <v>444</v>
      </c>
      <c r="O151" t="s">
        <v>26</v>
      </c>
      <c r="P151" t="s">
        <v>16</v>
      </c>
      <c r="Q151">
        <v>304922</v>
      </c>
      <c r="S151">
        <v>92929</v>
      </c>
      <c r="T151" t="s">
        <v>306</v>
      </c>
    </row>
    <row r="152" spans="2:20" x14ac:dyDescent="0.25">
      <c r="B152" t="s">
        <v>13</v>
      </c>
      <c r="C152" t="s">
        <v>14</v>
      </c>
      <c r="D152" t="s">
        <v>17</v>
      </c>
      <c r="E152" t="s">
        <v>17</v>
      </c>
      <c r="F152">
        <f t="shared" ca="1" si="16"/>
        <v>3</v>
      </c>
      <c r="G152">
        <v>345</v>
      </c>
      <c r="H152">
        <v>345</v>
      </c>
      <c r="I152">
        <v>1105</v>
      </c>
      <c r="J152">
        <v>82.6</v>
      </c>
      <c r="K152" s="1">
        <v>43555</v>
      </c>
      <c r="L152">
        <v>2078</v>
      </c>
      <c r="M152" t="s">
        <v>29</v>
      </c>
      <c r="N152" t="s">
        <v>445</v>
      </c>
      <c r="O152" t="s">
        <v>26</v>
      </c>
      <c r="P152" t="s">
        <v>16</v>
      </c>
      <c r="Q152">
        <v>304922</v>
      </c>
      <c r="S152">
        <v>91260</v>
      </c>
      <c r="T152" t="s">
        <v>306</v>
      </c>
    </row>
    <row r="153" spans="2:20" x14ac:dyDescent="0.25">
      <c r="B153" t="s">
        <v>13</v>
      </c>
      <c r="C153" t="s">
        <v>14</v>
      </c>
      <c r="D153" t="s">
        <v>17</v>
      </c>
      <c r="E153" t="s">
        <v>17</v>
      </c>
      <c r="F153">
        <f t="shared" ca="1" si="16"/>
        <v>3</v>
      </c>
      <c r="G153">
        <v>345</v>
      </c>
      <c r="H153">
        <v>345</v>
      </c>
      <c r="I153">
        <v>1105</v>
      </c>
      <c r="J153">
        <v>82.6</v>
      </c>
      <c r="K153" s="1">
        <v>43555</v>
      </c>
      <c r="L153">
        <v>2078</v>
      </c>
      <c r="M153" t="s">
        <v>29</v>
      </c>
      <c r="N153" t="s">
        <v>445</v>
      </c>
      <c r="O153" t="s">
        <v>26</v>
      </c>
      <c r="P153" t="s">
        <v>16</v>
      </c>
      <c r="Q153">
        <v>304922</v>
      </c>
      <c r="S153">
        <v>91260</v>
      </c>
      <c r="T153" t="s">
        <v>306</v>
      </c>
    </row>
    <row r="154" spans="2:20" x14ac:dyDescent="0.25">
      <c r="B154" t="s">
        <v>13</v>
      </c>
      <c r="C154" t="s">
        <v>14</v>
      </c>
      <c r="D154" t="s">
        <v>17</v>
      </c>
      <c r="E154" t="s">
        <v>17</v>
      </c>
      <c r="F154">
        <f t="shared" ca="1" si="16"/>
        <v>3</v>
      </c>
      <c r="G154">
        <v>345</v>
      </c>
      <c r="H154">
        <v>345</v>
      </c>
      <c r="I154">
        <v>1125</v>
      </c>
      <c r="J154">
        <v>82.6</v>
      </c>
      <c r="K154" s="1">
        <v>43555</v>
      </c>
      <c r="L154">
        <v>2078</v>
      </c>
      <c r="M154" t="s">
        <v>29</v>
      </c>
      <c r="N154" t="s">
        <v>37</v>
      </c>
      <c r="O154" t="s">
        <v>26</v>
      </c>
      <c r="P154" t="s">
        <v>16</v>
      </c>
      <c r="Q154">
        <v>304922</v>
      </c>
      <c r="S154">
        <v>91928</v>
      </c>
      <c r="T154" t="s">
        <v>307</v>
      </c>
    </row>
    <row r="155" spans="2:20" x14ac:dyDescent="0.25">
      <c r="B155" t="s">
        <v>13</v>
      </c>
      <c r="C155" t="s">
        <v>18</v>
      </c>
      <c r="D155" t="s">
        <v>17</v>
      </c>
      <c r="E155" t="s">
        <v>17</v>
      </c>
      <c r="F155">
        <v>4</v>
      </c>
      <c r="G155">
        <v>345</v>
      </c>
      <c r="H155">
        <v>345</v>
      </c>
      <c r="I155">
        <v>1185</v>
      </c>
      <c r="J155" s="58">
        <v>709.03</v>
      </c>
      <c r="K155" s="1">
        <v>43563</v>
      </c>
      <c r="L155">
        <v>321735</v>
      </c>
      <c r="M155" t="s">
        <v>46</v>
      </c>
      <c r="N155" t="s">
        <v>125</v>
      </c>
      <c r="O155" t="s">
        <v>20</v>
      </c>
      <c r="P155" t="s">
        <v>16</v>
      </c>
      <c r="Q155">
        <v>304141</v>
      </c>
      <c r="R155" t="s">
        <v>41</v>
      </c>
      <c r="S155">
        <v>80604</v>
      </c>
      <c r="T155" t="s">
        <v>304</v>
      </c>
    </row>
    <row r="156" spans="2:20" x14ac:dyDescent="0.25">
      <c r="B156" t="s">
        <v>13</v>
      </c>
      <c r="C156" t="s">
        <v>18</v>
      </c>
      <c r="D156" t="s">
        <v>17</v>
      </c>
      <c r="E156" t="s">
        <v>17</v>
      </c>
      <c r="F156">
        <v>4</v>
      </c>
      <c r="G156">
        <v>345</v>
      </c>
      <c r="H156">
        <v>345</v>
      </c>
      <c r="I156">
        <v>1200</v>
      </c>
      <c r="J156" s="58">
        <v>2754.94</v>
      </c>
      <c r="K156" s="1">
        <v>43564</v>
      </c>
      <c r="L156">
        <v>321817</v>
      </c>
      <c r="M156" t="s">
        <v>119</v>
      </c>
      <c r="N156" t="s">
        <v>120</v>
      </c>
      <c r="O156" t="s">
        <v>20</v>
      </c>
      <c r="P156" t="s">
        <v>16</v>
      </c>
      <c r="Q156">
        <v>306259</v>
      </c>
      <c r="R156" t="s">
        <v>41</v>
      </c>
      <c r="S156">
        <v>80847</v>
      </c>
      <c r="T156" t="s">
        <v>304</v>
      </c>
    </row>
    <row r="157" spans="2:20" x14ac:dyDescent="0.25">
      <c r="B157" t="s">
        <v>13</v>
      </c>
      <c r="C157" t="s">
        <v>18</v>
      </c>
      <c r="D157" t="s">
        <v>17</v>
      </c>
      <c r="E157" t="s">
        <v>17</v>
      </c>
      <c r="F157">
        <v>4</v>
      </c>
      <c r="G157">
        <v>345</v>
      </c>
      <c r="H157">
        <v>345</v>
      </c>
      <c r="I157">
        <v>1190</v>
      </c>
      <c r="J157" s="58">
        <v>1641.94</v>
      </c>
      <c r="K157" s="1">
        <v>43565</v>
      </c>
      <c r="L157">
        <v>321981</v>
      </c>
      <c r="M157" t="s">
        <v>123</v>
      </c>
      <c r="N157" t="s">
        <v>124</v>
      </c>
      <c r="O157" t="s">
        <v>20</v>
      </c>
      <c r="P157" t="s">
        <v>16</v>
      </c>
      <c r="Q157">
        <v>305323</v>
      </c>
      <c r="R157" t="s">
        <v>41</v>
      </c>
      <c r="S157">
        <v>96449</v>
      </c>
      <c r="T157" t="s">
        <v>304</v>
      </c>
    </row>
    <row r="158" spans="2:20" x14ac:dyDescent="0.25">
      <c r="B158" t="s">
        <v>13</v>
      </c>
      <c r="C158" t="s">
        <v>18</v>
      </c>
      <c r="D158" t="s">
        <v>17</v>
      </c>
      <c r="E158" t="s">
        <v>17</v>
      </c>
      <c r="F158">
        <v>4</v>
      </c>
      <c r="G158">
        <v>345</v>
      </c>
      <c r="H158">
        <v>345</v>
      </c>
      <c r="I158">
        <v>1190</v>
      </c>
      <c r="J158" s="58">
        <v>358.15</v>
      </c>
      <c r="K158" s="1">
        <v>43572</v>
      </c>
      <c r="L158">
        <v>322445</v>
      </c>
      <c r="M158" t="s">
        <v>21</v>
      </c>
      <c r="N158" t="s">
        <v>122</v>
      </c>
      <c r="O158" t="s">
        <v>20</v>
      </c>
      <c r="P158" t="s">
        <v>16</v>
      </c>
      <c r="Q158">
        <v>308484</v>
      </c>
      <c r="R158" t="s">
        <v>41</v>
      </c>
      <c r="S158">
        <v>96449</v>
      </c>
      <c r="T158" t="s">
        <v>304</v>
      </c>
    </row>
    <row r="159" spans="2:20" x14ac:dyDescent="0.25">
      <c r="B159" t="s">
        <v>13</v>
      </c>
      <c r="C159" t="s">
        <v>18</v>
      </c>
      <c r="D159" t="s">
        <v>17</v>
      </c>
      <c r="E159" t="s">
        <v>17</v>
      </c>
      <c r="F159">
        <v>4</v>
      </c>
      <c r="G159">
        <v>345</v>
      </c>
      <c r="H159">
        <v>345</v>
      </c>
      <c r="I159">
        <v>1130</v>
      </c>
      <c r="J159" s="58">
        <v>539.05999999999995</v>
      </c>
      <c r="K159" s="1">
        <v>43581</v>
      </c>
      <c r="L159">
        <v>323324</v>
      </c>
      <c r="M159" t="s">
        <v>68</v>
      </c>
      <c r="N159" t="s">
        <v>70</v>
      </c>
      <c r="O159" t="s">
        <v>20</v>
      </c>
      <c r="P159" t="s">
        <v>16</v>
      </c>
      <c r="Q159">
        <v>307871</v>
      </c>
      <c r="R159" t="s">
        <v>41</v>
      </c>
      <c r="S159">
        <v>96128</v>
      </c>
      <c r="T159" t="s">
        <v>307</v>
      </c>
    </row>
    <row r="160" spans="2:20" x14ac:dyDescent="0.25">
      <c r="B160" t="s">
        <v>13</v>
      </c>
      <c r="C160" t="s">
        <v>18</v>
      </c>
      <c r="D160" t="s">
        <v>17</v>
      </c>
      <c r="E160" t="s">
        <v>17</v>
      </c>
      <c r="F160">
        <v>4</v>
      </c>
      <c r="G160">
        <v>345</v>
      </c>
      <c r="H160">
        <v>345</v>
      </c>
      <c r="I160">
        <v>1190</v>
      </c>
      <c r="J160" s="58">
        <v>-148.97999999999999</v>
      </c>
      <c r="K160" s="1">
        <v>43570</v>
      </c>
      <c r="L160">
        <v>1049649</v>
      </c>
      <c r="M160" t="s">
        <v>21</v>
      </c>
      <c r="N160" t="s">
        <v>121</v>
      </c>
      <c r="O160" t="s">
        <v>47</v>
      </c>
      <c r="P160" t="s">
        <v>16</v>
      </c>
      <c r="S160">
        <v>96449</v>
      </c>
      <c r="T160" t="s">
        <v>304</v>
      </c>
    </row>
    <row r="161" spans="2:20" x14ac:dyDescent="0.25">
      <c r="B161" t="s">
        <v>13</v>
      </c>
      <c r="C161" t="s">
        <v>18</v>
      </c>
      <c r="D161" t="s">
        <v>17</v>
      </c>
      <c r="E161" t="s">
        <v>17</v>
      </c>
      <c r="F161">
        <v>4</v>
      </c>
      <c r="G161">
        <v>345</v>
      </c>
      <c r="H161">
        <v>345</v>
      </c>
      <c r="I161">
        <v>1130</v>
      </c>
      <c r="J161" s="58">
        <v>195.89</v>
      </c>
      <c r="K161" s="1">
        <v>43557</v>
      </c>
      <c r="L161">
        <v>1046003</v>
      </c>
      <c r="M161" t="s">
        <v>23</v>
      </c>
      <c r="N161" t="s">
        <v>127</v>
      </c>
      <c r="O161" t="s">
        <v>24</v>
      </c>
      <c r="P161" t="s">
        <v>16</v>
      </c>
      <c r="S161">
        <v>96128</v>
      </c>
      <c r="T161" t="s">
        <v>307</v>
      </c>
    </row>
    <row r="162" spans="2:20" x14ac:dyDescent="0.25">
      <c r="B162" t="s">
        <v>13</v>
      </c>
      <c r="C162" t="s">
        <v>18</v>
      </c>
      <c r="D162" t="s">
        <v>17</v>
      </c>
      <c r="E162" t="s">
        <v>17</v>
      </c>
      <c r="F162">
        <v>4</v>
      </c>
      <c r="G162">
        <v>345</v>
      </c>
      <c r="H162">
        <v>345</v>
      </c>
      <c r="I162">
        <v>1130</v>
      </c>
      <c r="J162" s="58">
        <v>207.97</v>
      </c>
      <c r="K162" s="1">
        <v>43557</v>
      </c>
      <c r="L162">
        <v>1046005</v>
      </c>
      <c r="M162" t="s">
        <v>23</v>
      </c>
      <c r="N162" t="s">
        <v>126</v>
      </c>
      <c r="O162" t="s">
        <v>24</v>
      </c>
      <c r="P162" t="s">
        <v>16</v>
      </c>
      <c r="S162">
        <v>96128</v>
      </c>
      <c r="T162" t="s">
        <v>307</v>
      </c>
    </row>
    <row r="163" spans="2:20" x14ac:dyDescent="0.25">
      <c r="B163" t="s">
        <v>13</v>
      </c>
      <c r="C163" t="s">
        <v>18</v>
      </c>
      <c r="D163" t="s">
        <v>17</v>
      </c>
      <c r="E163" t="s">
        <v>17</v>
      </c>
      <c r="F163">
        <v>4</v>
      </c>
      <c r="G163">
        <v>345</v>
      </c>
      <c r="H163">
        <v>345</v>
      </c>
      <c r="I163">
        <v>1120</v>
      </c>
      <c r="J163" s="58">
        <v>66.11</v>
      </c>
      <c r="K163" s="1">
        <v>43558</v>
      </c>
      <c r="L163">
        <v>1046456</v>
      </c>
      <c r="M163" t="s">
        <v>90</v>
      </c>
      <c r="N163" t="s">
        <v>128</v>
      </c>
      <c r="O163" t="s">
        <v>24</v>
      </c>
      <c r="P163" t="s">
        <v>16</v>
      </c>
      <c r="S163">
        <v>91594</v>
      </c>
      <c r="T163" t="s">
        <v>307</v>
      </c>
    </row>
    <row r="164" spans="2:20" x14ac:dyDescent="0.25">
      <c r="B164" t="s">
        <v>13</v>
      </c>
      <c r="C164" t="s">
        <v>14</v>
      </c>
      <c r="D164" t="s">
        <v>17</v>
      </c>
      <c r="E164" t="s">
        <v>17</v>
      </c>
      <c r="F164">
        <v>4</v>
      </c>
      <c r="G164">
        <v>345</v>
      </c>
      <c r="H164">
        <v>345</v>
      </c>
      <c r="I164">
        <v>1105</v>
      </c>
      <c r="J164" s="58">
        <v>41.3</v>
      </c>
      <c r="K164" s="1">
        <v>43564</v>
      </c>
      <c r="L164">
        <v>2081</v>
      </c>
      <c r="M164" t="s">
        <v>31</v>
      </c>
      <c r="N164" t="s">
        <v>287</v>
      </c>
      <c r="O164" t="s">
        <v>26</v>
      </c>
      <c r="P164" t="s">
        <v>16</v>
      </c>
      <c r="S164">
        <v>91260</v>
      </c>
      <c r="T164" t="s">
        <v>306</v>
      </c>
    </row>
    <row r="165" spans="2:20" x14ac:dyDescent="0.25">
      <c r="B165" t="s">
        <v>13</v>
      </c>
      <c r="C165" t="s">
        <v>14</v>
      </c>
      <c r="D165" t="s">
        <v>17</v>
      </c>
      <c r="E165" t="s">
        <v>17</v>
      </c>
      <c r="F165">
        <v>4</v>
      </c>
      <c r="G165">
        <v>345</v>
      </c>
      <c r="H165">
        <v>345</v>
      </c>
      <c r="I165">
        <v>1105</v>
      </c>
      <c r="J165" s="58">
        <v>82.6</v>
      </c>
      <c r="K165" s="1">
        <v>43564</v>
      </c>
      <c r="L165">
        <v>2081</v>
      </c>
      <c r="M165" t="s">
        <v>31</v>
      </c>
      <c r="N165" t="s">
        <v>287</v>
      </c>
      <c r="O165" t="s">
        <v>26</v>
      </c>
      <c r="P165" t="s">
        <v>16</v>
      </c>
      <c r="S165">
        <v>91260</v>
      </c>
      <c r="T165" t="s">
        <v>306</v>
      </c>
    </row>
    <row r="166" spans="2:20" x14ac:dyDescent="0.25">
      <c r="B166" t="s">
        <v>13</v>
      </c>
      <c r="C166" t="s">
        <v>14</v>
      </c>
      <c r="D166" t="s">
        <v>17</v>
      </c>
      <c r="E166" t="s">
        <v>17</v>
      </c>
      <c r="F166">
        <v>4</v>
      </c>
      <c r="G166">
        <v>345</v>
      </c>
      <c r="H166">
        <v>345</v>
      </c>
      <c r="I166">
        <v>1140</v>
      </c>
      <c r="J166" s="58">
        <v>41.3</v>
      </c>
      <c r="K166" s="1">
        <v>43564</v>
      </c>
      <c r="L166">
        <v>2081</v>
      </c>
      <c r="M166" t="s">
        <v>25</v>
      </c>
      <c r="N166" t="s">
        <v>30</v>
      </c>
      <c r="O166" t="s">
        <v>26</v>
      </c>
      <c r="P166" t="s">
        <v>16</v>
      </c>
      <c r="S166">
        <v>93264</v>
      </c>
      <c r="T166" t="s">
        <v>307</v>
      </c>
    </row>
    <row r="167" spans="2:20" x14ac:dyDescent="0.25">
      <c r="B167" t="s">
        <v>13</v>
      </c>
      <c r="C167" t="s">
        <v>14</v>
      </c>
      <c r="D167" t="s">
        <v>17</v>
      </c>
      <c r="E167" t="s">
        <v>17</v>
      </c>
      <c r="F167">
        <v>4</v>
      </c>
      <c r="G167">
        <v>345</v>
      </c>
      <c r="H167">
        <v>345</v>
      </c>
      <c r="I167">
        <v>1130</v>
      </c>
      <c r="J167" s="58">
        <v>185.85</v>
      </c>
      <c r="K167" s="1">
        <v>43564</v>
      </c>
      <c r="L167">
        <v>2081</v>
      </c>
      <c r="M167" t="s">
        <v>25</v>
      </c>
      <c r="N167" t="s">
        <v>283</v>
      </c>
      <c r="O167" t="s">
        <v>26</v>
      </c>
      <c r="P167" t="s">
        <v>16</v>
      </c>
      <c r="S167">
        <v>96128</v>
      </c>
      <c r="T167" t="s">
        <v>307</v>
      </c>
    </row>
    <row r="168" spans="2:20" x14ac:dyDescent="0.25">
      <c r="B168" t="s">
        <v>13</v>
      </c>
      <c r="C168" t="s">
        <v>14</v>
      </c>
      <c r="D168" t="s">
        <v>17</v>
      </c>
      <c r="E168" t="s">
        <v>17</v>
      </c>
      <c r="F168">
        <v>4</v>
      </c>
      <c r="G168">
        <v>345</v>
      </c>
      <c r="H168">
        <v>345</v>
      </c>
      <c r="I168">
        <v>1130</v>
      </c>
      <c r="J168" s="58">
        <v>82.6</v>
      </c>
      <c r="K168" s="1">
        <v>43564</v>
      </c>
      <c r="L168">
        <v>2081</v>
      </c>
      <c r="M168" t="s">
        <v>25</v>
      </c>
      <c r="N168" t="s">
        <v>282</v>
      </c>
      <c r="O168" t="s">
        <v>26</v>
      </c>
      <c r="P168" t="s">
        <v>16</v>
      </c>
      <c r="S168">
        <v>96128</v>
      </c>
      <c r="T168" t="s">
        <v>307</v>
      </c>
    </row>
    <row r="169" spans="2:20" x14ac:dyDescent="0.25">
      <c r="B169" t="s">
        <v>13</v>
      </c>
      <c r="C169" t="s">
        <v>14</v>
      </c>
      <c r="D169" t="s">
        <v>17</v>
      </c>
      <c r="E169" t="s">
        <v>17</v>
      </c>
      <c r="F169">
        <v>4</v>
      </c>
      <c r="G169">
        <v>345</v>
      </c>
      <c r="H169">
        <v>345</v>
      </c>
      <c r="I169">
        <v>1105</v>
      </c>
      <c r="J169" s="58">
        <v>165.2</v>
      </c>
      <c r="K169" s="1">
        <v>43564</v>
      </c>
      <c r="L169">
        <v>2081</v>
      </c>
      <c r="M169" t="s">
        <v>31</v>
      </c>
      <c r="N169" t="s">
        <v>287</v>
      </c>
      <c r="O169" t="s">
        <v>26</v>
      </c>
      <c r="P169" t="s">
        <v>16</v>
      </c>
      <c r="S169">
        <v>91260</v>
      </c>
      <c r="T169" t="s">
        <v>306</v>
      </c>
    </row>
    <row r="170" spans="2:20" x14ac:dyDescent="0.25">
      <c r="B170" t="s">
        <v>13</v>
      </c>
      <c r="C170" t="s">
        <v>14</v>
      </c>
      <c r="D170" t="s">
        <v>17</v>
      </c>
      <c r="E170" t="s">
        <v>17</v>
      </c>
      <c r="F170">
        <v>4</v>
      </c>
      <c r="G170">
        <v>345</v>
      </c>
      <c r="H170">
        <v>345</v>
      </c>
      <c r="I170">
        <v>1195</v>
      </c>
      <c r="J170" s="58">
        <v>82.6</v>
      </c>
      <c r="K170" s="1">
        <v>43564</v>
      </c>
      <c r="L170">
        <v>2081</v>
      </c>
      <c r="M170" t="s">
        <v>31</v>
      </c>
      <c r="N170" t="s">
        <v>275</v>
      </c>
      <c r="O170" t="s">
        <v>26</v>
      </c>
      <c r="P170" t="s">
        <v>16</v>
      </c>
      <c r="S170">
        <v>97601</v>
      </c>
      <c r="T170" t="s">
        <v>304</v>
      </c>
    </row>
    <row r="171" spans="2:20" x14ac:dyDescent="0.25">
      <c r="B171" t="s">
        <v>13</v>
      </c>
      <c r="C171" t="s">
        <v>14</v>
      </c>
      <c r="D171" t="s">
        <v>17</v>
      </c>
      <c r="E171" t="s">
        <v>17</v>
      </c>
      <c r="F171">
        <v>4</v>
      </c>
      <c r="G171">
        <v>345</v>
      </c>
      <c r="H171">
        <v>345</v>
      </c>
      <c r="I171">
        <v>1140</v>
      </c>
      <c r="J171" s="58">
        <v>41.3</v>
      </c>
      <c r="K171" s="1">
        <v>43564</v>
      </c>
      <c r="L171">
        <v>2081</v>
      </c>
      <c r="M171" t="s">
        <v>27</v>
      </c>
      <c r="N171" t="s">
        <v>30</v>
      </c>
      <c r="O171" t="s">
        <v>26</v>
      </c>
      <c r="P171" t="s">
        <v>16</v>
      </c>
      <c r="S171">
        <v>93264</v>
      </c>
      <c r="T171" t="s">
        <v>307</v>
      </c>
    </row>
    <row r="172" spans="2:20" x14ac:dyDescent="0.25">
      <c r="B172" t="s">
        <v>13</v>
      </c>
      <c r="C172" t="s">
        <v>14</v>
      </c>
      <c r="D172" t="s">
        <v>17</v>
      </c>
      <c r="E172" t="s">
        <v>17</v>
      </c>
      <c r="F172">
        <v>4</v>
      </c>
      <c r="G172">
        <v>345</v>
      </c>
      <c r="H172">
        <v>345</v>
      </c>
      <c r="I172">
        <v>1130</v>
      </c>
      <c r="J172" s="58">
        <v>185.85</v>
      </c>
      <c r="K172" s="1">
        <v>43564</v>
      </c>
      <c r="L172">
        <v>2081</v>
      </c>
      <c r="M172" t="s">
        <v>27</v>
      </c>
      <c r="N172" t="s">
        <v>281</v>
      </c>
      <c r="O172" t="s">
        <v>26</v>
      </c>
      <c r="P172" t="s">
        <v>16</v>
      </c>
      <c r="S172">
        <v>96128</v>
      </c>
      <c r="T172" t="s">
        <v>307</v>
      </c>
    </row>
    <row r="173" spans="2:20" x14ac:dyDescent="0.25">
      <c r="B173" t="s">
        <v>13</v>
      </c>
      <c r="C173" t="s">
        <v>14</v>
      </c>
      <c r="D173" t="s">
        <v>17</v>
      </c>
      <c r="E173" t="s">
        <v>17</v>
      </c>
      <c r="F173">
        <v>4</v>
      </c>
      <c r="G173">
        <v>345</v>
      </c>
      <c r="H173">
        <v>345</v>
      </c>
      <c r="I173">
        <v>1130</v>
      </c>
      <c r="J173" s="58">
        <v>82.6</v>
      </c>
      <c r="K173" s="1">
        <v>43564</v>
      </c>
      <c r="L173">
        <v>2081</v>
      </c>
      <c r="M173" t="s">
        <v>27</v>
      </c>
      <c r="N173" t="s">
        <v>280</v>
      </c>
      <c r="O173" t="s">
        <v>26</v>
      </c>
      <c r="P173" t="s">
        <v>16</v>
      </c>
      <c r="S173">
        <v>96128</v>
      </c>
      <c r="T173" t="s">
        <v>307</v>
      </c>
    </row>
    <row r="174" spans="2:20" x14ac:dyDescent="0.25">
      <c r="B174" t="s">
        <v>13</v>
      </c>
      <c r="C174" t="s">
        <v>14</v>
      </c>
      <c r="D174" t="s">
        <v>17</v>
      </c>
      <c r="E174" t="s">
        <v>17</v>
      </c>
      <c r="F174">
        <v>4</v>
      </c>
      <c r="G174">
        <v>345</v>
      </c>
      <c r="H174">
        <v>345</v>
      </c>
      <c r="I174">
        <v>1105</v>
      </c>
      <c r="J174" s="58">
        <v>41.3</v>
      </c>
      <c r="K174" s="1">
        <v>43564</v>
      </c>
      <c r="L174">
        <v>2081</v>
      </c>
      <c r="M174" t="s">
        <v>31</v>
      </c>
      <c r="N174" t="s">
        <v>287</v>
      </c>
      <c r="O174" t="s">
        <v>26</v>
      </c>
      <c r="P174" t="s">
        <v>16</v>
      </c>
      <c r="S174">
        <v>91260</v>
      </c>
      <c r="T174" t="s">
        <v>306</v>
      </c>
    </row>
    <row r="175" spans="2:20" x14ac:dyDescent="0.25">
      <c r="B175" t="s">
        <v>13</v>
      </c>
      <c r="C175" t="s">
        <v>14</v>
      </c>
      <c r="D175" t="s">
        <v>17</v>
      </c>
      <c r="E175" t="s">
        <v>17</v>
      </c>
      <c r="F175">
        <v>4</v>
      </c>
      <c r="G175">
        <v>345</v>
      </c>
      <c r="H175">
        <v>345</v>
      </c>
      <c r="I175">
        <v>1195</v>
      </c>
      <c r="J175" s="58">
        <v>41.3</v>
      </c>
      <c r="K175" s="1">
        <v>43564</v>
      </c>
      <c r="L175">
        <v>2081</v>
      </c>
      <c r="M175" t="s">
        <v>31</v>
      </c>
      <c r="N175" t="s">
        <v>275</v>
      </c>
      <c r="O175" t="s">
        <v>26</v>
      </c>
      <c r="P175" t="s">
        <v>16</v>
      </c>
      <c r="S175">
        <v>97601</v>
      </c>
      <c r="T175" t="s">
        <v>304</v>
      </c>
    </row>
    <row r="176" spans="2:20" x14ac:dyDescent="0.25">
      <c r="B176" t="s">
        <v>13</v>
      </c>
      <c r="C176" t="s">
        <v>14</v>
      </c>
      <c r="D176" t="s">
        <v>17</v>
      </c>
      <c r="E176" t="s">
        <v>17</v>
      </c>
      <c r="F176">
        <v>4</v>
      </c>
      <c r="G176">
        <v>345</v>
      </c>
      <c r="H176">
        <v>345</v>
      </c>
      <c r="I176">
        <v>1130</v>
      </c>
      <c r="J176" s="58">
        <v>82.6</v>
      </c>
      <c r="K176" s="1">
        <v>43570</v>
      </c>
      <c r="L176">
        <v>2084</v>
      </c>
      <c r="M176" t="s">
        <v>29</v>
      </c>
      <c r="N176" t="s">
        <v>45</v>
      </c>
      <c r="O176" t="s">
        <v>26</v>
      </c>
      <c r="P176" t="s">
        <v>16</v>
      </c>
      <c r="S176">
        <v>96128</v>
      </c>
      <c r="T176" t="s">
        <v>307</v>
      </c>
    </row>
    <row r="177" spans="2:20" x14ac:dyDescent="0.25">
      <c r="B177" t="s">
        <v>13</v>
      </c>
      <c r="C177" t="s">
        <v>14</v>
      </c>
      <c r="D177" t="s">
        <v>17</v>
      </c>
      <c r="E177" t="s">
        <v>17</v>
      </c>
      <c r="F177">
        <v>4</v>
      </c>
      <c r="G177">
        <v>345</v>
      </c>
      <c r="H177">
        <v>345</v>
      </c>
      <c r="I177">
        <v>1190</v>
      </c>
      <c r="J177" s="58">
        <v>41.3</v>
      </c>
      <c r="K177" s="1">
        <v>43570</v>
      </c>
      <c r="L177">
        <v>2084</v>
      </c>
      <c r="M177" t="s">
        <v>29</v>
      </c>
      <c r="N177" t="s">
        <v>277</v>
      </c>
      <c r="O177" t="s">
        <v>26</v>
      </c>
      <c r="P177" t="s">
        <v>16</v>
      </c>
      <c r="S177">
        <v>96448</v>
      </c>
      <c r="T177" t="s">
        <v>304</v>
      </c>
    </row>
    <row r="178" spans="2:20" x14ac:dyDescent="0.25">
      <c r="B178" t="s">
        <v>13</v>
      </c>
      <c r="C178" t="s">
        <v>14</v>
      </c>
      <c r="D178" t="s">
        <v>17</v>
      </c>
      <c r="E178" t="s">
        <v>17</v>
      </c>
      <c r="F178">
        <v>4</v>
      </c>
      <c r="G178">
        <v>345</v>
      </c>
      <c r="H178">
        <v>345</v>
      </c>
      <c r="I178">
        <v>1190</v>
      </c>
      <c r="J178" s="58">
        <v>41.3</v>
      </c>
      <c r="K178" s="1">
        <v>43570</v>
      </c>
      <c r="L178">
        <v>2084</v>
      </c>
      <c r="M178" t="s">
        <v>29</v>
      </c>
      <c r="N178" t="s">
        <v>277</v>
      </c>
      <c r="O178" t="s">
        <v>26</v>
      </c>
      <c r="P178" t="s">
        <v>16</v>
      </c>
      <c r="S178">
        <v>96448</v>
      </c>
      <c r="T178" t="s">
        <v>304</v>
      </c>
    </row>
    <row r="179" spans="2:20" x14ac:dyDescent="0.25">
      <c r="B179" t="s">
        <v>13</v>
      </c>
      <c r="C179" t="s">
        <v>14</v>
      </c>
      <c r="D179" t="s">
        <v>17</v>
      </c>
      <c r="E179" t="s">
        <v>17</v>
      </c>
      <c r="F179">
        <v>4</v>
      </c>
      <c r="G179">
        <v>345</v>
      </c>
      <c r="H179">
        <v>345</v>
      </c>
      <c r="I179">
        <v>1190</v>
      </c>
      <c r="J179" s="58">
        <v>41.3</v>
      </c>
      <c r="K179" s="1">
        <v>43570</v>
      </c>
      <c r="L179">
        <v>2084</v>
      </c>
      <c r="M179" t="s">
        <v>29</v>
      </c>
      <c r="N179" t="s">
        <v>277</v>
      </c>
      <c r="O179" t="s">
        <v>26</v>
      </c>
      <c r="P179" t="s">
        <v>16</v>
      </c>
      <c r="S179">
        <v>96448</v>
      </c>
      <c r="T179" t="s">
        <v>304</v>
      </c>
    </row>
    <row r="180" spans="2:20" x14ac:dyDescent="0.25">
      <c r="B180" t="s">
        <v>13</v>
      </c>
      <c r="C180" t="s">
        <v>14</v>
      </c>
      <c r="D180" t="s">
        <v>17</v>
      </c>
      <c r="E180" t="s">
        <v>17</v>
      </c>
      <c r="F180">
        <v>4</v>
      </c>
      <c r="G180">
        <v>345</v>
      </c>
      <c r="H180">
        <v>345</v>
      </c>
      <c r="I180">
        <v>1190</v>
      </c>
      <c r="J180" s="58">
        <v>41.3</v>
      </c>
      <c r="K180" s="1">
        <v>43570</v>
      </c>
      <c r="L180">
        <v>2084</v>
      </c>
      <c r="M180" t="s">
        <v>29</v>
      </c>
      <c r="N180" t="s">
        <v>277</v>
      </c>
      <c r="O180" t="s">
        <v>26</v>
      </c>
      <c r="P180" t="s">
        <v>16</v>
      </c>
      <c r="S180">
        <v>96448</v>
      </c>
      <c r="T180" t="s">
        <v>304</v>
      </c>
    </row>
    <row r="181" spans="2:20" x14ac:dyDescent="0.25">
      <c r="B181" t="s">
        <v>13</v>
      </c>
      <c r="C181" t="s">
        <v>14</v>
      </c>
      <c r="D181" t="s">
        <v>17</v>
      </c>
      <c r="E181" t="s">
        <v>17</v>
      </c>
      <c r="F181">
        <v>4</v>
      </c>
      <c r="G181">
        <v>345</v>
      </c>
      <c r="H181">
        <v>345</v>
      </c>
      <c r="I181">
        <v>1195</v>
      </c>
      <c r="J181" s="58">
        <v>41.3</v>
      </c>
      <c r="K181" s="1">
        <v>43570</v>
      </c>
      <c r="L181">
        <v>2084</v>
      </c>
      <c r="M181" t="s">
        <v>29</v>
      </c>
      <c r="N181" t="s">
        <v>274</v>
      </c>
      <c r="O181" t="s">
        <v>26</v>
      </c>
      <c r="P181" t="s">
        <v>16</v>
      </c>
      <c r="S181">
        <v>97601</v>
      </c>
      <c r="T181" t="s">
        <v>304</v>
      </c>
    </row>
    <row r="182" spans="2:20" x14ac:dyDescent="0.25">
      <c r="B182" t="s">
        <v>13</v>
      </c>
      <c r="C182" t="s">
        <v>14</v>
      </c>
      <c r="D182" t="s">
        <v>17</v>
      </c>
      <c r="E182" t="s">
        <v>17</v>
      </c>
      <c r="F182">
        <v>4</v>
      </c>
      <c r="G182">
        <v>345</v>
      </c>
      <c r="H182">
        <v>345</v>
      </c>
      <c r="I182">
        <v>1195</v>
      </c>
      <c r="J182" s="58">
        <v>41.3</v>
      </c>
      <c r="K182" s="1">
        <v>43570</v>
      </c>
      <c r="L182">
        <v>2084</v>
      </c>
      <c r="M182" t="s">
        <v>29</v>
      </c>
      <c r="N182" t="s">
        <v>274</v>
      </c>
      <c r="O182" t="s">
        <v>26</v>
      </c>
      <c r="P182" t="s">
        <v>16</v>
      </c>
      <c r="S182">
        <v>97601</v>
      </c>
      <c r="T182" t="s">
        <v>304</v>
      </c>
    </row>
    <row r="183" spans="2:20" x14ac:dyDescent="0.25">
      <c r="B183" t="s">
        <v>13</v>
      </c>
      <c r="C183" t="s">
        <v>14</v>
      </c>
      <c r="D183" t="s">
        <v>17</v>
      </c>
      <c r="E183" t="s">
        <v>17</v>
      </c>
      <c r="F183">
        <v>4</v>
      </c>
      <c r="G183">
        <v>345</v>
      </c>
      <c r="H183">
        <v>345</v>
      </c>
      <c r="I183">
        <v>1195</v>
      </c>
      <c r="J183" s="58">
        <v>41.3</v>
      </c>
      <c r="K183" s="1">
        <v>43570</v>
      </c>
      <c r="L183">
        <v>2084</v>
      </c>
      <c r="M183" t="s">
        <v>29</v>
      </c>
      <c r="N183" t="s">
        <v>274</v>
      </c>
      <c r="O183" t="s">
        <v>26</v>
      </c>
      <c r="P183" t="s">
        <v>16</v>
      </c>
      <c r="S183">
        <v>97601</v>
      </c>
      <c r="T183" t="s">
        <v>304</v>
      </c>
    </row>
    <row r="184" spans="2:20" x14ac:dyDescent="0.25">
      <c r="B184" t="s">
        <v>13</v>
      </c>
      <c r="C184" t="s">
        <v>14</v>
      </c>
      <c r="D184" t="s">
        <v>17</v>
      </c>
      <c r="E184" t="s">
        <v>17</v>
      </c>
      <c r="F184">
        <v>4</v>
      </c>
      <c r="G184">
        <v>345</v>
      </c>
      <c r="H184">
        <v>345</v>
      </c>
      <c r="I184">
        <v>1130</v>
      </c>
      <c r="J184" s="58">
        <v>82.6</v>
      </c>
      <c r="K184" s="1">
        <v>43570</v>
      </c>
      <c r="L184">
        <v>2084</v>
      </c>
      <c r="M184" t="s">
        <v>29</v>
      </c>
      <c r="N184" t="s">
        <v>137</v>
      </c>
      <c r="O184" t="s">
        <v>26</v>
      </c>
      <c r="P184" t="s">
        <v>16</v>
      </c>
      <c r="S184">
        <v>96128</v>
      </c>
      <c r="T184" t="s">
        <v>307</v>
      </c>
    </row>
    <row r="185" spans="2:20" x14ac:dyDescent="0.25">
      <c r="B185" t="s">
        <v>13</v>
      </c>
      <c r="C185" t="s">
        <v>14</v>
      </c>
      <c r="D185" t="s">
        <v>17</v>
      </c>
      <c r="E185" t="s">
        <v>17</v>
      </c>
      <c r="F185">
        <v>4</v>
      </c>
      <c r="G185">
        <v>345</v>
      </c>
      <c r="H185">
        <v>345</v>
      </c>
      <c r="I185">
        <v>1130</v>
      </c>
      <c r="J185" s="58">
        <v>41.3</v>
      </c>
      <c r="K185" s="1">
        <v>43570</v>
      </c>
      <c r="L185">
        <v>2084</v>
      </c>
      <c r="M185" t="s">
        <v>29</v>
      </c>
      <c r="N185" t="s">
        <v>137</v>
      </c>
      <c r="O185" t="s">
        <v>26</v>
      </c>
      <c r="P185" t="s">
        <v>16</v>
      </c>
      <c r="S185">
        <v>96128</v>
      </c>
      <c r="T185" t="s">
        <v>307</v>
      </c>
    </row>
    <row r="186" spans="2:20" x14ac:dyDescent="0.25">
      <c r="B186" t="s">
        <v>13</v>
      </c>
      <c r="C186" t="s">
        <v>14</v>
      </c>
      <c r="D186" t="s">
        <v>17</v>
      </c>
      <c r="E186" t="s">
        <v>17</v>
      </c>
      <c r="F186">
        <v>4</v>
      </c>
      <c r="G186">
        <v>345</v>
      </c>
      <c r="H186">
        <v>345</v>
      </c>
      <c r="I186">
        <v>1125</v>
      </c>
      <c r="J186" s="58">
        <v>41.3</v>
      </c>
      <c r="K186" s="1">
        <v>43570</v>
      </c>
      <c r="L186">
        <v>2084</v>
      </c>
      <c r="M186" t="s">
        <v>29</v>
      </c>
      <c r="N186" t="s">
        <v>44</v>
      </c>
      <c r="O186" t="s">
        <v>26</v>
      </c>
      <c r="P186" t="s">
        <v>16</v>
      </c>
      <c r="S186">
        <v>91928</v>
      </c>
      <c r="T186" t="s">
        <v>307</v>
      </c>
    </row>
    <row r="187" spans="2:20" x14ac:dyDescent="0.25">
      <c r="B187" t="s">
        <v>13</v>
      </c>
      <c r="C187" t="s">
        <v>14</v>
      </c>
      <c r="D187" t="s">
        <v>17</v>
      </c>
      <c r="E187" t="s">
        <v>17</v>
      </c>
      <c r="F187">
        <v>4</v>
      </c>
      <c r="G187">
        <v>345</v>
      </c>
      <c r="H187">
        <v>345</v>
      </c>
      <c r="I187">
        <v>1125</v>
      </c>
      <c r="J187" s="58">
        <v>41.3</v>
      </c>
      <c r="K187" s="1">
        <v>43570</v>
      </c>
      <c r="L187">
        <v>2084</v>
      </c>
      <c r="M187" t="s">
        <v>29</v>
      </c>
      <c r="N187" t="s">
        <v>44</v>
      </c>
      <c r="O187" t="s">
        <v>26</v>
      </c>
      <c r="P187" t="s">
        <v>16</v>
      </c>
      <c r="S187">
        <v>91928</v>
      </c>
      <c r="T187" t="s">
        <v>307</v>
      </c>
    </row>
    <row r="188" spans="2:20" x14ac:dyDescent="0.25">
      <c r="B188" t="s">
        <v>13</v>
      </c>
      <c r="C188" t="s">
        <v>14</v>
      </c>
      <c r="D188" t="s">
        <v>17</v>
      </c>
      <c r="E188" t="s">
        <v>17</v>
      </c>
      <c r="F188">
        <v>4</v>
      </c>
      <c r="G188">
        <v>345</v>
      </c>
      <c r="H188">
        <v>345</v>
      </c>
      <c r="I188">
        <v>1125</v>
      </c>
      <c r="J188" s="58">
        <v>41.3</v>
      </c>
      <c r="K188" s="1">
        <v>43570</v>
      </c>
      <c r="L188">
        <v>2084</v>
      </c>
      <c r="M188" t="s">
        <v>29</v>
      </c>
      <c r="N188" t="s">
        <v>44</v>
      </c>
      <c r="O188" t="s">
        <v>26</v>
      </c>
      <c r="P188" t="s">
        <v>16</v>
      </c>
      <c r="S188">
        <v>91928</v>
      </c>
      <c r="T188" t="s">
        <v>307</v>
      </c>
    </row>
    <row r="189" spans="2:20" x14ac:dyDescent="0.25">
      <c r="B189" t="s">
        <v>13</v>
      </c>
      <c r="C189" t="s">
        <v>14</v>
      </c>
      <c r="D189" t="s">
        <v>17</v>
      </c>
      <c r="E189" t="s">
        <v>17</v>
      </c>
      <c r="F189">
        <v>4</v>
      </c>
      <c r="G189">
        <v>345</v>
      </c>
      <c r="H189">
        <v>345</v>
      </c>
      <c r="I189">
        <v>1125</v>
      </c>
      <c r="J189" s="58">
        <v>41.3</v>
      </c>
      <c r="K189" s="1">
        <v>43570</v>
      </c>
      <c r="L189">
        <v>2084</v>
      </c>
      <c r="M189" t="s">
        <v>29</v>
      </c>
      <c r="N189" t="s">
        <v>44</v>
      </c>
      <c r="O189" t="s">
        <v>26</v>
      </c>
      <c r="P189" t="s">
        <v>16</v>
      </c>
      <c r="S189">
        <v>91928</v>
      </c>
      <c r="T189" t="s">
        <v>307</v>
      </c>
    </row>
    <row r="190" spans="2:20" x14ac:dyDescent="0.25">
      <c r="B190" t="s">
        <v>13</v>
      </c>
      <c r="C190" t="s">
        <v>14</v>
      </c>
      <c r="D190" t="s">
        <v>17</v>
      </c>
      <c r="E190" t="s">
        <v>17</v>
      </c>
      <c r="F190">
        <v>4</v>
      </c>
      <c r="G190">
        <v>345</v>
      </c>
      <c r="H190">
        <v>345</v>
      </c>
      <c r="I190">
        <v>1105</v>
      </c>
      <c r="J190" s="58">
        <v>82.6</v>
      </c>
      <c r="K190" s="1">
        <v>43570</v>
      </c>
      <c r="L190">
        <v>2084</v>
      </c>
      <c r="M190" t="s">
        <v>29</v>
      </c>
      <c r="N190" t="s">
        <v>286</v>
      </c>
      <c r="O190" t="s">
        <v>26</v>
      </c>
      <c r="P190" t="s">
        <v>16</v>
      </c>
      <c r="S190">
        <v>91260</v>
      </c>
      <c r="T190" t="s">
        <v>306</v>
      </c>
    </row>
    <row r="191" spans="2:20" x14ac:dyDescent="0.25">
      <c r="B191" t="s">
        <v>13</v>
      </c>
      <c r="C191" t="s">
        <v>14</v>
      </c>
      <c r="D191" t="s">
        <v>17</v>
      </c>
      <c r="E191" t="s">
        <v>17</v>
      </c>
      <c r="F191">
        <v>4</v>
      </c>
      <c r="G191">
        <v>345</v>
      </c>
      <c r="H191">
        <v>345</v>
      </c>
      <c r="I191">
        <v>1105</v>
      </c>
      <c r="J191" s="58">
        <v>41.3</v>
      </c>
      <c r="K191" s="1">
        <v>43570</v>
      </c>
      <c r="L191">
        <v>2084</v>
      </c>
      <c r="M191" t="s">
        <v>29</v>
      </c>
      <c r="N191" t="s">
        <v>286</v>
      </c>
      <c r="O191" t="s">
        <v>26</v>
      </c>
      <c r="P191" t="s">
        <v>16</v>
      </c>
      <c r="S191">
        <v>91260</v>
      </c>
      <c r="T191" t="s">
        <v>306</v>
      </c>
    </row>
    <row r="192" spans="2:20" x14ac:dyDescent="0.25">
      <c r="B192" t="s">
        <v>13</v>
      </c>
      <c r="C192" t="s">
        <v>14</v>
      </c>
      <c r="D192" t="s">
        <v>17</v>
      </c>
      <c r="E192" t="s">
        <v>17</v>
      </c>
      <c r="F192">
        <v>4</v>
      </c>
      <c r="G192">
        <v>345</v>
      </c>
      <c r="H192">
        <v>345</v>
      </c>
      <c r="I192">
        <v>1105</v>
      </c>
      <c r="J192" s="58">
        <v>82.6</v>
      </c>
      <c r="K192" s="1">
        <v>43570</v>
      </c>
      <c r="L192">
        <v>2084</v>
      </c>
      <c r="M192" t="s">
        <v>29</v>
      </c>
      <c r="N192" t="s">
        <v>286</v>
      </c>
      <c r="O192" t="s">
        <v>26</v>
      </c>
      <c r="P192" t="s">
        <v>16</v>
      </c>
      <c r="S192">
        <v>91260</v>
      </c>
      <c r="T192" t="s">
        <v>306</v>
      </c>
    </row>
    <row r="193" spans="2:20" x14ac:dyDescent="0.25">
      <c r="B193" t="s">
        <v>13</v>
      </c>
      <c r="C193" t="s">
        <v>14</v>
      </c>
      <c r="D193" t="s">
        <v>17</v>
      </c>
      <c r="E193" t="s">
        <v>17</v>
      </c>
      <c r="F193">
        <v>4</v>
      </c>
      <c r="G193">
        <v>345</v>
      </c>
      <c r="H193">
        <v>345</v>
      </c>
      <c r="I193">
        <v>1105</v>
      </c>
      <c r="J193" s="58">
        <v>82.6</v>
      </c>
      <c r="K193" s="1">
        <v>43578</v>
      </c>
      <c r="L193">
        <v>2087</v>
      </c>
      <c r="M193" t="s">
        <v>31</v>
      </c>
      <c r="N193" t="s">
        <v>285</v>
      </c>
      <c r="O193" t="s">
        <v>26</v>
      </c>
      <c r="P193" t="s">
        <v>16</v>
      </c>
      <c r="S193">
        <v>91260</v>
      </c>
      <c r="T193" t="s">
        <v>306</v>
      </c>
    </row>
    <row r="194" spans="2:20" x14ac:dyDescent="0.25">
      <c r="B194" t="s">
        <v>13</v>
      </c>
      <c r="C194" t="s">
        <v>14</v>
      </c>
      <c r="D194" t="s">
        <v>17</v>
      </c>
      <c r="E194" t="s">
        <v>17</v>
      </c>
      <c r="F194">
        <v>4</v>
      </c>
      <c r="G194">
        <v>345</v>
      </c>
      <c r="H194">
        <v>345</v>
      </c>
      <c r="I194">
        <v>1105</v>
      </c>
      <c r="J194" s="58">
        <v>82.6</v>
      </c>
      <c r="K194" s="1">
        <v>43578</v>
      </c>
      <c r="L194">
        <v>2087</v>
      </c>
      <c r="M194" t="s">
        <v>31</v>
      </c>
      <c r="N194" t="s">
        <v>285</v>
      </c>
      <c r="O194" t="s">
        <v>26</v>
      </c>
      <c r="P194" t="s">
        <v>16</v>
      </c>
      <c r="S194">
        <v>91260</v>
      </c>
      <c r="T194" t="s">
        <v>306</v>
      </c>
    </row>
    <row r="195" spans="2:20" x14ac:dyDescent="0.25">
      <c r="B195" t="s">
        <v>13</v>
      </c>
      <c r="C195" t="s">
        <v>14</v>
      </c>
      <c r="D195" t="s">
        <v>17</v>
      </c>
      <c r="E195" t="s">
        <v>17</v>
      </c>
      <c r="F195">
        <v>4</v>
      </c>
      <c r="G195">
        <v>345</v>
      </c>
      <c r="H195">
        <v>345</v>
      </c>
      <c r="I195">
        <v>1105</v>
      </c>
      <c r="J195" s="58">
        <v>123.9</v>
      </c>
      <c r="K195" s="1">
        <v>43578</v>
      </c>
      <c r="L195">
        <v>2087</v>
      </c>
      <c r="M195" t="s">
        <v>31</v>
      </c>
      <c r="N195" t="s">
        <v>285</v>
      </c>
      <c r="O195" t="s">
        <v>26</v>
      </c>
      <c r="P195" t="s">
        <v>16</v>
      </c>
      <c r="S195">
        <v>91260</v>
      </c>
      <c r="T195" t="s">
        <v>306</v>
      </c>
    </row>
    <row r="196" spans="2:20" x14ac:dyDescent="0.25">
      <c r="B196" t="s">
        <v>13</v>
      </c>
      <c r="C196" t="s">
        <v>14</v>
      </c>
      <c r="D196" t="s">
        <v>17</v>
      </c>
      <c r="E196" t="s">
        <v>17</v>
      </c>
      <c r="F196">
        <v>4</v>
      </c>
      <c r="G196">
        <v>345</v>
      </c>
      <c r="H196">
        <v>345</v>
      </c>
      <c r="I196">
        <v>1140</v>
      </c>
      <c r="J196" s="58">
        <v>41.3</v>
      </c>
      <c r="K196" s="1">
        <v>43578</v>
      </c>
      <c r="L196">
        <v>2087</v>
      </c>
      <c r="M196" t="s">
        <v>27</v>
      </c>
      <c r="N196" t="s">
        <v>30</v>
      </c>
      <c r="O196" t="s">
        <v>26</v>
      </c>
      <c r="P196" t="s">
        <v>16</v>
      </c>
      <c r="S196">
        <v>93264</v>
      </c>
      <c r="T196" t="s">
        <v>307</v>
      </c>
    </row>
    <row r="197" spans="2:20" x14ac:dyDescent="0.25">
      <c r="B197" t="s">
        <v>13</v>
      </c>
      <c r="C197" t="s">
        <v>14</v>
      </c>
      <c r="D197" t="s">
        <v>17</v>
      </c>
      <c r="E197" t="s">
        <v>17</v>
      </c>
      <c r="F197">
        <v>4</v>
      </c>
      <c r="G197">
        <v>345</v>
      </c>
      <c r="H197">
        <v>345</v>
      </c>
      <c r="I197">
        <v>1190</v>
      </c>
      <c r="J197" s="58">
        <v>82.6</v>
      </c>
      <c r="K197" s="1">
        <v>43578</v>
      </c>
      <c r="L197">
        <v>2087</v>
      </c>
      <c r="M197" t="s">
        <v>35</v>
      </c>
      <c r="N197" t="s">
        <v>30</v>
      </c>
      <c r="O197" t="s">
        <v>26</v>
      </c>
      <c r="P197" t="s">
        <v>16</v>
      </c>
      <c r="S197">
        <v>96448</v>
      </c>
      <c r="T197" t="s">
        <v>304</v>
      </c>
    </row>
    <row r="198" spans="2:20" x14ac:dyDescent="0.25">
      <c r="B198" t="s">
        <v>13</v>
      </c>
      <c r="C198" t="s">
        <v>14</v>
      </c>
      <c r="D198" t="s">
        <v>17</v>
      </c>
      <c r="E198" t="s">
        <v>17</v>
      </c>
      <c r="F198">
        <v>4</v>
      </c>
      <c r="G198">
        <v>345</v>
      </c>
      <c r="H198">
        <v>345</v>
      </c>
      <c r="I198">
        <v>1190</v>
      </c>
      <c r="J198" s="58">
        <v>20.65</v>
      </c>
      <c r="K198" s="1">
        <v>43585</v>
      </c>
      <c r="L198">
        <v>2090</v>
      </c>
      <c r="M198" t="s">
        <v>29</v>
      </c>
      <c r="N198" t="s">
        <v>276</v>
      </c>
      <c r="O198" t="s">
        <v>26</v>
      </c>
      <c r="P198" t="s">
        <v>16</v>
      </c>
      <c r="S198">
        <v>96448</v>
      </c>
      <c r="T198" t="s">
        <v>304</v>
      </c>
    </row>
    <row r="199" spans="2:20" x14ac:dyDescent="0.25">
      <c r="B199" t="s">
        <v>13</v>
      </c>
      <c r="C199" t="s">
        <v>14</v>
      </c>
      <c r="D199" t="s">
        <v>17</v>
      </c>
      <c r="E199" t="s">
        <v>17</v>
      </c>
      <c r="F199">
        <v>4</v>
      </c>
      <c r="G199">
        <v>345</v>
      </c>
      <c r="H199">
        <v>345</v>
      </c>
      <c r="I199">
        <v>1135</v>
      </c>
      <c r="J199" s="58">
        <v>41.3</v>
      </c>
      <c r="K199" s="1">
        <v>43585</v>
      </c>
      <c r="L199">
        <v>2090</v>
      </c>
      <c r="M199" t="s">
        <v>29</v>
      </c>
      <c r="N199" t="s">
        <v>55</v>
      </c>
      <c r="O199" t="s">
        <v>26</v>
      </c>
      <c r="P199" t="s">
        <v>16</v>
      </c>
      <c r="S199">
        <v>97906</v>
      </c>
      <c r="T199" t="s">
        <v>307</v>
      </c>
    </row>
    <row r="200" spans="2:20" x14ac:dyDescent="0.25">
      <c r="B200" t="s">
        <v>13</v>
      </c>
      <c r="C200" t="s">
        <v>14</v>
      </c>
      <c r="D200" t="s">
        <v>17</v>
      </c>
      <c r="E200" t="s">
        <v>17</v>
      </c>
      <c r="F200">
        <v>4</v>
      </c>
      <c r="G200">
        <v>345</v>
      </c>
      <c r="H200">
        <v>345</v>
      </c>
      <c r="I200">
        <v>1130</v>
      </c>
      <c r="J200" s="58">
        <v>82.6</v>
      </c>
      <c r="K200" s="1">
        <v>43585</v>
      </c>
      <c r="L200">
        <v>2090</v>
      </c>
      <c r="M200" t="s">
        <v>29</v>
      </c>
      <c r="N200" t="s">
        <v>137</v>
      </c>
      <c r="O200" t="s">
        <v>26</v>
      </c>
      <c r="P200" t="s">
        <v>16</v>
      </c>
      <c r="S200">
        <v>96128</v>
      </c>
      <c r="T200" t="s">
        <v>307</v>
      </c>
    </row>
    <row r="201" spans="2:20" x14ac:dyDescent="0.25">
      <c r="B201" t="s">
        <v>13</v>
      </c>
      <c r="C201" t="s">
        <v>14</v>
      </c>
      <c r="D201" t="s">
        <v>17</v>
      </c>
      <c r="E201" t="s">
        <v>17</v>
      </c>
      <c r="F201">
        <v>4</v>
      </c>
      <c r="G201">
        <v>345</v>
      </c>
      <c r="H201">
        <v>345</v>
      </c>
      <c r="I201">
        <v>1130</v>
      </c>
      <c r="J201" s="58">
        <v>41.3</v>
      </c>
      <c r="K201" s="1">
        <v>43585</v>
      </c>
      <c r="L201">
        <v>2090</v>
      </c>
      <c r="M201" t="s">
        <v>29</v>
      </c>
      <c r="N201" t="s">
        <v>137</v>
      </c>
      <c r="O201" t="s">
        <v>26</v>
      </c>
      <c r="P201" t="s">
        <v>16</v>
      </c>
      <c r="S201">
        <v>96128</v>
      </c>
      <c r="T201" t="s">
        <v>307</v>
      </c>
    </row>
    <row r="202" spans="2:20" x14ac:dyDescent="0.25">
      <c r="B202" t="s">
        <v>13</v>
      </c>
      <c r="C202" t="s">
        <v>14</v>
      </c>
      <c r="D202" t="s">
        <v>17</v>
      </c>
      <c r="E202" t="s">
        <v>17</v>
      </c>
      <c r="F202">
        <v>4</v>
      </c>
      <c r="G202">
        <v>345</v>
      </c>
      <c r="H202">
        <v>345</v>
      </c>
      <c r="I202">
        <v>1130</v>
      </c>
      <c r="J202" s="58">
        <v>41.3</v>
      </c>
      <c r="K202" s="1">
        <v>43585</v>
      </c>
      <c r="L202">
        <v>2090</v>
      </c>
      <c r="M202" t="s">
        <v>29</v>
      </c>
      <c r="N202" t="s">
        <v>137</v>
      </c>
      <c r="O202" t="s">
        <v>26</v>
      </c>
      <c r="P202" t="s">
        <v>16</v>
      </c>
      <c r="S202">
        <v>96128</v>
      </c>
      <c r="T202" t="s">
        <v>307</v>
      </c>
    </row>
    <row r="203" spans="2:20" x14ac:dyDescent="0.25">
      <c r="B203" t="s">
        <v>13</v>
      </c>
      <c r="C203" t="s">
        <v>14</v>
      </c>
      <c r="D203" t="s">
        <v>17</v>
      </c>
      <c r="E203" t="s">
        <v>17</v>
      </c>
      <c r="F203">
        <v>4</v>
      </c>
      <c r="G203">
        <v>345</v>
      </c>
      <c r="H203">
        <v>345</v>
      </c>
      <c r="I203">
        <v>1195</v>
      </c>
      <c r="J203" s="58">
        <v>41.3</v>
      </c>
      <c r="K203" s="1">
        <v>43585</v>
      </c>
      <c r="L203">
        <v>2090</v>
      </c>
      <c r="M203" t="s">
        <v>29</v>
      </c>
      <c r="N203" t="s">
        <v>273</v>
      </c>
      <c r="O203" t="s">
        <v>26</v>
      </c>
      <c r="P203" t="s">
        <v>16</v>
      </c>
      <c r="S203">
        <v>97601</v>
      </c>
      <c r="T203" t="s">
        <v>304</v>
      </c>
    </row>
    <row r="204" spans="2:20" x14ac:dyDescent="0.25">
      <c r="B204" t="s">
        <v>13</v>
      </c>
      <c r="C204" t="s">
        <v>14</v>
      </c>
      <c r="D204" t="s">
        <v>17</v>
      </c>
      <c r="E204" t="s">
        <v>17</v>
      </c>
      <c r="F204">
        <v>4</v>
      </c>
      <c r="G204">
        <v>345</v>
      </c>
      <c r="H204">
        <v>345</v>
      </c>
      <c r="I204">
        <v>1130</v>
      </c>
      <c r="J204" s="58">
        <v>20.65</v>
      </c>
      <c r="K204" s="1">
        <v>43585</v>
      </c>
      <c r="L204">
        <v>2090</v>
      </c>
      <c r="M204" t="s">
        <v>29</v>
      </c>
      <c r="N204" t="s">
        <v>279</v>
      </c>
      <c r="O204" t="s">
        <v>26</v>
      </c>
      <c r="P204" t="s">
        <v>16</v>
      </c>
      <c r="S204">
        <v>96127</v>
      </c>
      <c r="T204" t="s">
        <v>307</v>
      </c>
    </row>
    <row r="205" spans="2:20" x14ac:dyDescent="0.25">
      <c r="B205" t="s">
        <v>13</v>
      </c>
      <c r="C205" t="s">
        <v>14</v>
      </c>
      <c r="D205" t="s">
        <v>17</v>
      </c>
      <c r="E205" t="s">
        <v>17</v>
      </c>
      <c r="F205">
        <v>4</v>
      </c>
      <c r="G205">
        <v>345</v>
      </c>
      <c r="H205">
        <v>345</v>
      </c>
      <c r="I205">
        <v>1125</v>
      </c>
      <c r="J205" s="58">
        <v>82.6</v>
      </c>
      <c r="K205" s="1">
        <v>43585</v>
      </c>
      <c r="L205">
        <v>2090</v>
      </c>
      <c r="M205" t="s">
        <v>29</v>
      </c>
      <c r="N205" t="s">
        <v>48</v>
      </c>
      <c r="O205" t="s">
        <v>26</v>
      </c>
      <c r="P205" t="s">
        <v>16</v>
      </c>
      <c r="S205">
        <v>91928</v>
      </c>
      <c r="T205" t="s">
        <v>307</v>
      </c>
    </row>
    <row r="206" spans="2:20" x14ac:dyDescent="0.25">
      <c r="B206" t="s">
        <v>13</v>
      </c>
      <c r="C206" t="s">
        <v>14</v>
      </c>
      <c r="D206" t="s">
        <v>17</v>
      </c>
      <c r="E206" t="s">
        <v>17</v>
      </c>
      <c r="F206">
        <v>4</v>
      </c>
      <c r="G206">
        <v>345</v>
      </c>
      <c r="H206">
        <v>345</v>
      </c>
      <c r="I206">
        <v>1105</v>
      </c>
      <c r="J206" s="58">
        <v>82.6</v>
      </c>
      <c r="K206" s="1">
        <v>43585</v>
      </c>
      <c r="L206">
        <v>2090</v>
      </c>
      <c r="M206" t="s">
        <v>29</v>
      </c>
      <c r="N206" t="s">
        <v>284</v>
      </c>
      <c r="O206" t="s">
        <v>26</v>
      </c>
      <c r="P206" t="s">
        <v>16</v>
      </c>
      <c r="S206">
        <v>91260</v>
      </c>
      <c r="T206" t="s">
        <v>306</v>
      </c>
    </row>
    <row r="207" spans="2:20" x14ac:dyDescent="0.25">
      <c r="B207" t="s">
        <v>13</v>
      </c>
      <c r="C207" t="s">
        <v>14</v>
      </c>
      <c r="D207" t="s">
        <v>17</v>
      </c>
      <c r="E207" t="s">
        <v>17</v>
      </c>
      <c r="F207">
        <v>4</v>
      </c>
      <c r="G207">
        <v>345</v>
      </c>
      <c r="H207">
        <v>345</v>
      </c>
      <c r="I207">
        <v>1195</v>
      </c>
      <c r="J207" s="58">
        <v>20.65</v>
      </c>
      <c r="K207" s="1">
        <v>43585</v>
      </c>
      <c r="L207">
        <v>2090</v>
      </c>
      <c r="M207" t="s">
        <v>29</v>
      </c>
      <c r="N207" t="s">
        <v>273</v>
      </c>
      <c r="O207" t="s">
        <v>26</v>
      </c>
      <c r="P207" t="s">
        <v>16</v>
      </c>
      <c r="S207">
        <v>97601</v>
      </c>
      <c r="T207" t="s">
        <v>304</v>
      </c>
    </row>
    <row r="208" spans="2:20" x14ac:dyDescent="0.25">
      <c r="B208" t="s">
        <v>13</v>
      </c>
      <c r="C208" t="s">
        <v>14</v>
      </c>
      <c r="D208" t="s">
        <v>17</v>
      </c>
      <c r="E208" t="s">
        <v>17</v>
      </c>
      <c r="F208">
        <v>4</v>
      </c>
      <c r="G208">
        <v>345</v>
      </c>
      <c r="H208">
        <v>345</v>
      </c>
      <c r="I208">
        <v>1130</v>
      </c>
      <c r="J208" s="58">
        <v>20.65</v>
      </c>
      <c r="K208" s="1">
        <v>43585</v>
      </c>
      <c r="L208">
        <v>2090</v>
      </c>
      <c r="M208" t="s">
        <v>29</v>
      </c>
      <c r="N208" t="s">
        <v>278</v>
      </c>
      <c r="O208" t="s">
        <v>26</v>
      </c>
      <c r="P208" t="s">
        <v>16</v>
      </c>
      <c r="S208">
        <v>96128</v>
      </c>
      <c r="T208" t="s">
        <v>307</v>
      </c>
    </row>
    <row r="209" spans="2:20" x14ac:dyDescent="0.25">
      <c r="B209" t="s">
        <v>13</v>
      </c>
      <c r="C209" t="s">
        <v>14</v>
      </c>
      <c r="D209" t="s">
        <v>17</v>
      </c>
      <c r="E209" t="s">
        <v>17</v>
      </c>
      <c r="F209">
        <f t="shared" ref="F209:F212" ca="1" si="17">MONTH(K209)</f>
        <v>5</v>
      </c>
      <c r="G209">
        <v>345</v>
      </c>
      <c r="H209">
        <v>345</v>
      </c>
      <c r="I209">
        <v>1130</v>
      </c>
      <c r="J209">
        <v>297.83999999999997</v>
      </c>
      <c r="K209" s="1">
        <v>43616</v>
      </c>
      <c r="L209">
        <v>365333</v>
      </c>
      <c r="M209" t="s">
        <v>266</v>
      </c>
      <c r="N209" t="s">
        <v>268</v>
      </c>
      <c r="O209" t="s">
        <v>15</v>
      </c>
      <c r="P209" t="s">
        <v>16</v>
      </c>
      <c r="S209">
        <v>96128</v>
      </c>
      <c r="T209" t="s">
        <v>307</v>
      </c>
    </row>
    <row r="210" spans="2:20" x14ac:dyDescent="0.25">
      <c r="B210" t="s">
        <v>13</v>
      </c>
      <c r="C210" t="s">
        <v>14</v>
      </c>
      <c r="D210" t="s">
        <v>17</v>
      </c>
      <c r="E210" t="s">
        <v>17</v>
      </c>
      <c r="F210">
        <f t="shared" ca="1" si="17"/>
        <v>5</v>
      </c>
      <c r="G210">
        <v>345</v>
      </c>
      <c r="H210">
        <v>345</v>
      </c>
      <c r="I210">
        <v>1130</v>
      </c>
      <c r="J210">
        <v>111.69</v>
      </c>
      <c r="K210" s="1">
        <v>43616</v>
      </c>
      <c r="L210">
        <v>365333</v>
      </c>
      <c r="M210" t="s">
        <v>266</v>
      </c>
      <c r="N210" t="s">
        <v>267</v>
      </c>
      <c r="O210" t="s">
        <v>15</v>
      </c>
      <c r="P210" t="s">
        <v>16</v>
      </c>
      <c r="S210">
        <v>96128</v>
      </c>
      <c r="T210" t="s">
        <v>307</v>
      </c>
    </row>
    <row r="211" spans="2:20" x14ac:dyDescent="0.25">
      <c r="B211" t="s">
        <v>13</v>
      </c>
      <c r="C211" t="s">
        <v>14</v>
      </c>
      <c r="D211" t="s">
        <v>17</v>
      </c>
      <c r="E211" t="s">
        <v>17</v>
      </c>
      <c r="F211">
        <f t="shared" ca="1" si="17"/>
        <v>5</v>
      </c>
      <c r="G211">
        <v>345</v>
      </c>
      <c r="H211">
        <v>345</v>
      </c>
      <c r="I211">
        <v>1130</v>
      </c>
      <c r="J211">
        <v>170.2</v>
      </c>
      <c r="K211" s="1">
        <v>43616</v>
      </c>
      <c r="L211">
        <v>365362</v>
      </c>
      <c r="M211" t="s">
        <v>264</v>
      </c>
      <c r="N211" t="s">
        <v>265</v>
      </c>
      <c r="O211" t="s">
        <v>15</v>
      </c>
      <c r="P211" t="s">
        <v>16</v>
      </c>
      <c r="S211">
        <v>96127</v>
      </c>
      <c r="T211" t="s">
        <v>307</v>
      </c>
    </row>
    <row r="212" spans="2:20" x14ac:dyDescent="0.25">
      <c r="B212" t="s">
        <v>13</v>
      </c>
      <c r="C212" t="s">
        <v>14</v>
      </c>
      <c r="D212" t="s">
        <v>17</v>
      </c>
      <c r="E212" t="s">
        <v>17</v>
      </c>
      <c r="F212">
        <f t="shared" ca="1" si="17"/>
        <v>5</v>
      </c>
      <c r="G212">
        <v>345</v>
      </c>
      <c r="H212">
        <v>345</v>
      </c>
      <c r="I212">
        <v>1130</v>
      </c>
      <c r="J212">
        <v>170.2</v>
      </c>
      <c r="K212" s="1">
        <v>43616</v>
      </c>
      <c r="L212">
        <v>365362</v>
      </c>
      <c r="M212" t="s">
        <v>264</v>
      </c>
      <c r="N212" t="s">
        <v>265</v>
      </c>
      <c r="O212" t="s">
        <v>15</v>
      </c>
      <c r="P212" t="s">
        <v>16</v>
      </c>
      <c r="S212">
        <v>96127</v>
      </c>
      <c r="T212" t="s">
        <v>307</v>
      </c>
    </row>
    <row r="213" spans="2:20" x14ac:dyDescent="0.25">
      <c r="B213" t="s">
        <v>13</v>
      </c>
      <c r="C213" t="s">
        <v>18</v>
      </c>
      <c r="D213" t="s">
        <v>17</v>
      </c>
      <c r="E213" t="s">
        <v>17</v>
      </c>
      <c r="F213">
        <f t="shared" ref="F213" ca="1" si="18">MONTH(K213)</f>
        <v>5</v>
      </c>
      <c r="G213">
        <v>345</v>
      </c>
      <c r="H213">
        <v>345</v>
      </c>
      <c r="I213">
        <v>1105</v>
      </c>
      <c r="J213">
        <v>1786.75</v>
      </c>
      <c r="K213" s="1">
        <v>43602</v>
      </c>
      <c r="L213">
        <v>325354</v>
      </c>
      <c r="M213" t="s">
        <v>21</v>
      </c>
      <c r="N213" t="s">
        <v>117</v>
      </c>
      <c r="O213" t="s">
        <v>20</v>
      </c>
      <c r="P213" t="s">
        <v>16</v>
      </c>
      <c r="Q213">
        <v>307269</v>
      </c>
      <c r="R213" t="s">
        <v>22</v>
      </c>
      <c r="S213">
        <v>91260</v>
      </c>
      <c r="T213" t="s">
        <v>306</v>
      </c>
    </row>
    <row r="214" spans="2:20" x14ac:dyDescent="0.25">
      <c r="B214" t="s">
        <v>13</v>
      </c>
      <c r="C214" t="s">
        <v>18</v>
      </c>
      <c r="D214" t="s">
        <v>17</v>
      </c>
      <c r="E214" t="s">
        <v>17</v>
      </c>
      <c r="F214">
        <f t="shared" ref="F214:F215" ca="1" si="19">MONTH(K214)</f>
        <v>5</v>
      </c>
      <c r="G214">
        <v>345</v>
      </c>
      <c r="H214">
        <v>345</v>
      </c>
      <c r="I214">
        <v>1130</v>
      </c>
      <c r="J214">
        <v>37.909999999999997</v>
      </c>
      <c r="K214" s="1">
        <v>43594</v>
      </c>
      <c r="L214">
        <v>1056399</v>
      </c>
      <c r="M214" t="s">
        <v>68</v>
      </c>
      <c r="N214" t="s">
        <v>70</v>
      </c>
      <c r="O214" t="s">
        <v>24</v>
      </c>
      <c r="P214" t="s">
        <v>16</v>
      </c>
      <c r="Q214">
        <v>307871</v>
      </c>
      <c r="R214" t="s">
        <v>41</v>
      </c>
      <c r="S214">
        <v>96128</v>
      </c>
      <c r="T214" t="s">
        <v>307</v>
      </c>
    </row>
    <row r="215" spans="2:20" x14ac:dyDescent="0.25">
      <c r="B215" t="s">
        <v>13</v>
      </c>
      <c r="C215" t="s">
        <v>18</v>
      </c>
      <c r="D215" t="s">
        <v>17</v>
      </c>
      <c r="E215" t="s">
        <v>17</v>
      </c>
      <c r="F215">
        <f t="shared" ca="1" si="19"/>
        <v>5</v>
      </c>
      <c r="G215">
        <v>345</v>
      </c>
      <c r="H215">
        <v>345</v>
      </c>
      <c r="I215">
        <v>1130</v>
      </c>
      <c r="J215">
        <v>148.25</v>
      </c>
      <c r="K215" s="1">
        <v>43599</v>
      </c>
      <c r="L215">
        <v>1057295</v>
      </c>
      <c r="M215" t="s">
        <v>23</v>
      </c>
      <c r="N215" t="s">
        <v>118</v>
      </c>
      <c r="O215" t="s">
        <v>24</v>
      </c>
      <c r="P215" t="s">
        <v>16</v>
      </c>
      <c r="S215">
        <v>96127</v>
      </c>
      <c r="T215" t="s">
        <v>307</v>
      </c>
    </row>
    <row r="216" spans="2:20" x14ac:dyDescent="0.25">
      <c r="B216" t="s">
        <v>13</v>
      </c>
      <c r="C216" t="s">
        <v>14</v>
      </c>
      <c r="D216" t="s">
        <v>17</v>
      </c>
      <c r="E216" t="s">
        <v>17</v>
      </c>
      <c r="F216">
        <f t="shared" ref="F216:F228" ca="1" si="20">MONTH(K216)</f>
        <v>5</v>
      </c>
      <c r="G216">
        <v>345</v>
      </c>
      <c r="H216">
        <v>345</v>
      </c>
      <c r="I216">
        <v>1130</v>
      </c>
      <c r="J216">
        <v>85.1</v>
      </c>
      <c r="K216" s="1">
        <v>43592</v>
      </c>
      <c r="L216">
        <v>2093</v>
      </c>
      <c r="M216" t="s">
        <v>27</v>
      </c>
      <c r="N216" t="s">
        <v>263</v>
      </c>
      <c r="O216" t="s">
        <v>26</v>
      </c>
      <c r="P216" t="s">
        <v>16</v>
      </c>
      <c r="S216">
        <v>96128</v>
      </c>
      <c r="T216" t="s">
        <v>307</v>
      </c>
    </row>
    <row r="217" spans="2:20" x14ac:dyDescent="0.25">
      <c r="B217" t="s">
        <v>13</v>
      </c>
      <c r="C217" t="s">
        <v>14</v>
      </c>
      <c r="D217" t="s">
        <v>17</v>
      </c>
      <c r="E217" t="s">
        <v>17</v>
      </c>
      <c r="F217">
        <f t="shared" ca="1" si="20"/>
        <v>5</v>
      </c>
      <c r="G217">
        <v>345</v>
      </c>
      <c r="H217">
        <v>345</v>
      </c>
      <c r="I217">
        <v>1130</v>
      </c>
      <c r="J217">
        <v>123.9</v>
      </c>
      <c r="K217" s="1">
        <v>43592</v>
      </c>
      <c r="L217">
        <v>2093</v>
      </c>
      <c r="M217" t="s">
        <v>27</v>
      </c>
      <c r="N217" t="s">
        <v>262</v>
      </c>
      <c r="O217" t="s">
        <v>26</v>
      </c>
      <c r="P217" t="s">
        <v>16</v>
      </c>
      <c r="S217">
        <v>96128</v>
      </c>
      <c r="T217" t="s">
        <v>307</v>
      </c>
    </row>
    <row r="218" spans="2:20" x14ac:dyDescent="0.25">
      <c r="B218" t="s">
        <v>13</v>
      </c>
      <c r="C218" t="s">
        <v>14</v>
      </c>
      <c r="D218" t="s">
        <v>17</v>
      </c>
      <c r="E218" t="s">
        <v>17</v>
      </c>
      <c r="F218">
        <f t="shared" ca="1" si="20"/>
        <v>5</v>
      </c>
      <c r="G218">
        <v>345</v>
      </c>
      <c r="H218">
        <v>345</v>
      </c>
      <c r="I218">
        <v>1130</v>
      </c>
      <c r="J218">
        <v>330.4</v>
      </c>
      <c r="K218" s="1">
        <v>43592</v>
      </c>
      <c r="L218">
        <v>2093</v>
      </c>
      <c r="M218" t="s">
        <v>27</v>
      </c>
      <c r="N218" t="s">
        <v>261</v>
      </c>
      <c r="O218" t="s">
        <v>26</v>
      </c>
      <c r="P218" t="s">
        <v>16</v>
      </c>
      <c r="S218">
        <v>96128</v>
      </c>
      <c r="T218" t="s">
        <v>307</v>
      </c>
    </row>
    <row r="219" spans="2:20" x14ac:dyDescent="0.25">
      <c r="B219" t="s">
        <v>13</v>
      </c>
      <c r="C219" t="s">
        <v>14</v>
      </c>
      <c r="D219" t="s">
        <v>17</v>
      </c>
      <c r="E219" t="s">
        <v>17</v>
      </c>
      <c r="F219">
        <f t="shared" ca="1" si="20"/>
        <v>5</v>
      </c>
      <c r="G219">
        <v>345</v>
      </c>
      <c r="H219">
        <v>345</v>
      </c>
      <c r="I219">
        <v>1130</v>
      </c>
      <c r="J219">
        <v>85.1</v>
      </c>
      <c r="K219" s="1">
        <v>43592</v>
      </c>
      <c r="L219">
        <v>2093</v>
      </c>
      <c r="M219" t="s">
        <v>239</v>
      </c>
      <c r="N219" t="s">
        <v>260</v>
      </c>
      <c r="O219" t="s">
        <v>26</v>
      </c>
      <c r="P219" t="s">
        <v>16</v>
      </c>
      <c r="S219">
        <v>96128</v>
      </c>
      <c r="T219" t="s">
        <v>307</v>
      </c>
    </row>
    <row r="220" spans="2:20" x14ac:dyDescent="0.25">
      <c r="B220" t="s">
        <v>13</v>
      </c>
      <c r="C220" t="s">
        <v>14</v>
      </c>
      <c r="D220" t="s">
        <v>17</v>
      </c>
      <c r="E220" t="s">
        <v>17</v>
      </c>
      <c r="F220">
        <f t="shared" ca="1" si="20"/>
        <v>5</v>
      </c>
      <c r="G220">
        <v>345</v>
      </c>
      <c r="H220">
        <v>345</v>
      </c>
      <c r="I220">
        <v>1130</v>
      </c>
      <c r="J220">
        <v>85.1</v>
      </c>
      <c r="K220" s="1">
        <v>43592</v>
      </c>
      <c r="L220">
        <v>2093</v>
      </c>
      <c r="M220" t="s">
        <v>239</v>
      </c>
      <c r="N220" t="s">
        <v>259</v>
      </c>
      <c r="O220" t="s">
        <v>26</v>
      </c>
      <c r="P220" t="s">
        <v>16</v>
      </c>
      <c r="S220">
        <v>96128</v>
      </c>
      <c r="T220" t="s">
        <v>307</v>
      </c>
    </row>
    <row r="221" spans="2:20" x14ac:dyDescent="0.25">
      <c r="B221" t="s">
        <v>13</v>
      </c>
      <c r="C221" t="s">
        <v>14</v>
      </c>
      <c r="D221" t="s">
        <v>17</v>
      </c>
      <c r="E221" t="s">
        <v>17</v>
      </c>
      <c r="F221">
        <f t="shared" ca="1" si="20"/>
        <v>5</v>
      </c>
      <c r="G221">
        <v>345</v>
      </c>
      <c r="H221">
        <v>345</v>
      </c>
      <c r="I221">
        <v>1115</v>
      </c>
      <c r="J221">
        <v>127.65</v>
      </c>
      <c r="K221" s="1">
        <v>43592</v>
      </c>
      <c r="L221">
        <v>2093</v>
      </c>
      <c r="M221" t="s">
        <v>31</v>
      </c>
      <c r="N221" t="s">
        <v>271</v>
      </c>
      <c r="O221" t="s">
        <v>26</v>
      </c>
      <c r="P221" t="s">
        <v>16</v>
      </c>
      <c r="S221">
        <v>92930</v>
      </c>
      <c r="T221" t="s">
        <v>306</v>
      </c>
    </row>
    <row r="222" spans="2:20" x14ac:dyDescent="0.25">
      <c r="B222" t="s">
        <v>13</v>
      </c>
      <c r="C222" t="s">
        <v>14</v>
      </c>
      <c r="D222" t="s">
        <v>17</v>
      </c>
      <c r="E222" t="s">
        <v>17</v>
      </c>
      <c r="F222">
        <f t="shared" ca="1" si="20"/>
        <v>5</v>
      </c>
      <c r="G222">
        <v>345</v>
      </c>
      <c r="H222">
        <v>345</v>
      </c>
      <c r="I222">
        <v>1130</v>
      </c>
      <c r="J222">
        <v>82.6</v>
      </c>
      <c r="K222" s="1">
        <v>43592</v>
      </c>
      <c r="L222">
        <v>2093</v>
      </c>
      <c r="M222" t="s">
        <v>25</v>
      </c>
      <c r="N222" t="s">
        <v>255</v>
      </c>
      <c r="O222" t="s">
        <v>26</v>
      </c>
      <c r="P222" t="s">
        <v>16</v>
      </c>
      <c r="S222">
        <v>96128</v>
      </c>
      <c r="T222" t="s">
        <v>307</v>
      </c>
    </row>
    <row r="223" spans="2:20" x14ac:dyDescent="0.25">
      <c r="B223" t="s">
        <v>13</v>
      </c>
      <c r="C223" t="s">
        <v>14</v>
      </c>
      <c r="D223" t="s">
        <v>17</v>
      </c>
      <c r="E223" t="s">
        <v>17</v>
      </c>
      <c r="F223">
        <f t="shared" ca="1" si="20"/>
        <v>5</v>
      </c>
      <c r="G223">
        <v>345</v>
      </c>
      <c r="H223">
        <v>345</v>
      </c>
      <c r="I223">
        <v>1130</v>
      </c>
      <c r="J223">
        <v>330.4</v>
      </c>
      <c r="K223" s="1">
        <v>43592</v>
      </c>
      <c r="L223">
        <v>2093</v>
      </c>
      <c r="M223" t="s">
        <v>25</v>
      </c>
      <c r="N223" t="s">
        <v>52</v>
      </c>
      <c r="O223" t="s">
        <v>26</v>
      </c>
      <c r="P223" t="s">
        <v>16</v>
      </c>
      <c r="S223">
        <v>96128</v>
      </c>
      <c r="T223" t="s">
        <v>307</v>
      </c>
    </row>
    <row r="224" spans="2:20" x14ac:dyDescent="0.25">
      <c r="B224" t="s">
        <v>13</v>
      </c>
      <c r="C224" t="s">
        <v>14</v>
      </c>
      <c r="D224" t="s">
        <v>17</v>
      </c>
      <c r="E224" t="s">
        <v>17</v>
      </c>
      <c r="F224">
        <f t="shared" ca="1" si="20"/>
        <v>5</v>
      </c>
      <c r="G224">
        <v>345</v>
      </c>
      <c r="H224">
        <v>345</v>
      </c>
      <c r="I224">
        <v>1130</v>
      </c>
      <c r="J224">
        <v>85.1</v>
      </c>
      <c r="K224" s="1">
        <v>43592</v>
      </c>
      <c r="L224">
        <v>2093</v>
      </c>
      <c r="M224" t="s">
        <v>27</v>
      </c>
      <c r="N224" t="s">
        <v>258</v>
      </c>
      <c r="O224" t="s">
        <v>26</v>
      </c>
      <c r="P224" t="s">
        <v>16</v>
      </c>
      <c r="S224">
        <v>96128</v>
      </c>
      <c r="T224" t="s">
        <v>307</v>
      </c>
    </row>
    <row r="225" spans="2:20" x14ac:dyDescent="0.25">
      <c r="B225" t="s">
        <v>13</v>
      </c>
      <c r="C225" t="s">
        <v>14</v>
      </c>
      <c r="D225" t="s">
        <v>17</v>
      </c>
      <c r="E225" t="s">
        <v>17</v>
      </c>
      <c r="F225">
        <f t="shared" ca="1" si="20"/>
        <v>5</v>
      </c>
      <c r="G225">
        <v>345</v>
      </c>
      <c r="H225">
        <v>345</v>
      </c>
      <c r="I225">
        <v>1130</v>
      </c>
      <c r="J225">
        <v>85.1</v>
      </c>
      <c r="K225" s="1">
        <v>43592</v>
      </c>
      <c r="L225">
        <v>2093</v>
      </c>
      <c r="M225" t="s">
        <v>25</v>
      </c>
      <c r="N225" t="s">
        <v>257</v>
      </c>
      <c r="O225" t="s">
        <v>26</v>
      </c>
      <c r="P225" t="s">
        <v>16</v>
      </c>
      <c r="S225">
        <v>96128</v>
      </c>
      <c r="T225" t="s">
        <v>307</v>
      </c>
    </row>
    <row r="226" spans="2:20" x14ac:dyDescent="0.25">
      <c r="B226" t="s">
        <v>13</v>
      </c>
      <c r="C226" t="s">
        <v>14</v>
      </c>
      <c r="D226" t="s">
        <v>17</v>
      </c>
      <c r="E226" t="s">
        <v>17</v>
      </c>
      <c r="F226">
        <f t="shared" ca="1" si="20"/>
        <v>5</v>
      </c>
      <c r="G226">
        <v>345</v>
      </c>
      <c r="H226">
        <v>345</v>
      </c>
      <c r="I226">
        <v>1130</v>
      </c>
      <c r="J226">
        <v>85.1</v>
      </c>
      <c r="K226" s="1">
        <v>43592</v>
      </c>
      <c r="L226">
        <v>2093</v>
      </c>
      <c r="M226" t="s">
        <v>25</v>
      </c>
      <c r="N226" t="s">
        <v>256</v>
      </c>
      <c r="O226" t="s">
        <v>26</v>
      </c>
      <c r="P226" t="s">
        <v>16</v>
      </c>
      <c r="S226">
        <v>96128</v>
      </c>
      <c r="T226" t="s">
        <v>307</v>
      </c>
    </row>
    <row r="227" spans="2:20" x14ac:dyDescent="0.25">
      <c r="B227" t="s">
        <v>13</v>
      </c>
      <c r="C227" t="s">
        <v>14</v>
      </c>
      <c r="D227" t="s">
        <v>17</v>
      </c>
      <c r="E227" t="s">
        <v>17</v>
      </c>
      <c r="F227">
        <f t="shared" ca="1" si="20"/>
        <v>5</v>
      </c>
      <c r="G227">
        <v>345</v>
      </c>
      <c r="H227">
        <v>345</v>
      </c>
      <c r="I227">
        <v>1130</v>
      </c>
      <c r="J227">
        <v>123.9</v>
      </c>
      <c r="K227" s="1">
        <v>43592</v>
      </c>
      <c r="L227">
        <v>2093</v>
      </c>
      <c r="M227" t="s">
        <v>25</v>
      </c>
      <c r="N227" t="s">
        <v>255</v>
      </c>
      <c r="O227" t="s">
        <v>26</v>
      </c>
      <c r="P227" t="s">
        <v>16</v>
      </c>
      <c r="S227">
        <v>96128</v>
      </c>
      <c r="T227" t="s">
        <v>307</v>
      </c>
    </row>
    <row r="228" spans="2:20" x14ac:dyDescent="0.25">
      <c r="B228" t="s">
        <v>13</v>
      </c>
      <c r="C228" t="s">
        <v>14</v>
      </c>
      <c r="D228" t="s">
        <v>17</v>
      </c>
      <c r="E228" t="s">
        <v>17</v>
      </c>
      <c r="F228">
        <f t="shared" ca="1" si="20"/>
        <v>5</v>
      </c>
      <c r="G228">
        <v>345</v>
      </c>
      <c r="H228">
        <v>345</v>
      </c>
      <c r="I228">
        <v>1115</v>
      </c>
      <c r="J228">
        <v>82.6</v>
      </c>
      <c r="K228" s="1">
        <v>43592</v>
      </c>
      <c r="L228">
        <v>2093</v>
      </c>
      <c r="M228" t="s">
        <v>31</v>
      </c>
      <c r="N228" t="s">
        <v>270</v>
      </c>
      <c r="O228" t="s">
        <v>26</v>
      </c>
      <c r="P228" t="s">
        <v>16</v>
      </c>
      <c r="S228">
        <v>92930</v>
      </c>
      <c r="T228" t="s">
        <v>306</v>
      </c>
    </row>
    <row r="229" spans="2:20" x14ac:dyDescent="0.25">
      <c r="B229" t="s">
        <v>13</v>
      </c>
      <c r="C229" t="s">
        <v>14</v>
      </c>
      <c r="D229" t="s">
        <v>17</v>
      </c>
      <c r="E229" t="s">
        <v>17</v>
      </c>
      <c r="F229">
        <f t="shared" ref="F229:F243" ca="1" si="21">MONTH(K229)</f>
        <v>5</v>
      </c>
      <c r="G229">
        <v>345</v>
      </c>
      <c r="H229">
        <v>345</v>
      </c>
      <c r="I229">
        <v>1125</v>
      </c>
      <c r="J229">
        <v>42.55</v>
      </c>
      <c r="K229" s="1">
        <v>43600</v>
      </c>
      <c r="L229">
        <v>2096</v>
      </c>
      <c r="M229" t="s">
        <v>29</v>
      </c>
      <c r="N229" t="s">
        <v>37</v>
      </c>
      <c r="O229" t="s">
        <v>26</v>
      </c>
      <c r="P229" t="s">
        <v>16</v>
      </c>
      <c r="S229">
        <v>91928</v>
      </c>
      <c r="T229" t="s">
        <v>307</v>
      </c>
    </row>
    <row r="230" spans="2:20" x14ac:dyDescent="0.25">
      <c r="B230" t="s">
        <v>13</v>
      </c>
      <c r="C230" t="s">
        <v>14</v>
      </c>
      <c r="D230" t="s">
        <v>17</v>
      </c>
      <c r="E230" t="s">
        <v>17</v>
      </c>
      <c r="F230">
        <f t="shared" ca="1" si="21"/>
        <v>5</v>
      </c>
      <c r="G230">
        <v>345</v>
      </c>
      <c r="H230">
        <v>345</v>
      </c>
      <c r="I230">
        <v>1125</v>
      </c>
      <c r="J230">
        <v>42.55</v>
      </c>
      <c r="K230" s="1">
        <v>43600</v>
      </c>
      <c r="L230">
        <v>2096</v>
      </c>
      <c r="M230" t="s">
        <v>29</v>
      </c>
      <c r="N230" t="s">
        <v>37</v>
      </c>
      <c r="O230" t="s">
        <v>26</v>
      </c>
      <c r="P230" t="s">
        <v>16</v>
      </c>
      <c r="S230">
        <v>91928</v>
      </c>
      <c r="T230" t="s">
        <v>307</v>
      </c>
    </row>
    <row r="231" spans="2:20" x14ac:dyDescent="0.25">
      <c r="B231" t="s">
        <v>13</v>
      </c>
      <c r="C231" t="s">
        <v>14</v>
      </c>
      <c r="D231" t="s">
        <v>17</v>
      </c>
      <c r="E231" t="s">
        <v>17</v>
      </c>
      <c r="F231">
        <f t="shared" ca="1" si="21"/>
        <v>5</v>
      </c>
      <c r="G231">
        <v>345</v>
      </c>
      <c r="H231">
        <v>345</v>
      </c>
      <c r="I231">
        <v>1135</v>
      </c>
      <c r="J231">
        <v>42.55</v>
      </c>
      <c r="K231" s="1">
        <v>43600</v>
      </c>
      <c r="L231">
        <v>2096</v>
      </c>
      <c r="M231" t="s">
        <v>29</v>
      </c>
      <c r="N231" t="s">
        <v>54</v>
      </c>
      <c r="O231" t="s">
        <v>26</v>
      </c>
      <c r="P231" t="s">
        <v>16</v>
      </c>
      <c r="S231">
        <v>97906</v>
      </c>
      <c r="T231" t="s">
        <v>307</v>
      </c>
    </row>
    <row r="232" spans="2:20" x14ac:dyDescent="0.25">
      <c r="B232" t="s">
        <v>13</v>
      </c>
      <c r="C232" t="s">
        <v>14</v>
      </c>
      <c r="D232" t="s">
        <v>17</v>
      </c>
      <c r="E232" t="s">
        <v>17</v>
      </c>
      <c r="F232">
        <f t="shared" ca="1" si="21"/>
        <v>5</v>
      </c>
      <c r="G232">
        <v>345</v>
      </c>
      <c r="H232">
        <v>345</v>
      </c>
      <c r="I232">
        <v>1135</v>
      </c>
      <c r="J232">
        <v>41.3</v>
      </c>
      <c r="K232" s="1">
        <v>43600</v>
      </c>
      <c r="L232">
        <v>2096</v>
      </c>
      <c r="M232" t="s">
        <v>29</v>
      </c>
      <c r="N232" t="s">
        <v>54</v>
      </c>
      <c r="O232" t="s">
        <v>26</v>
      </c>
      <c r="P232" t="s">
        <v>16</v>
      </c>
      <c r="S232">
        <v>97906</v>
      </c>
      <c r="T232" t="s">
        <v>307</v>
      </c>
    </row>
    <row r="233" spans="2:20" x14ac:dyDescent="0.25">
      <c r="B233" t="s">
        <v>13</v>
      </c>
      <c r="C233" t="s">
        <v>14</v>
      </c>
      <c r="D233" t="s">
        <v>17</v>
      </c>
      <c r="E233" t="s">
        <v>17</v>
      </c>
      <c r="F233">
        <f t="shared" ca="1" si="21"/>
        <v>5</v>
      </c>
      <c r="G233">
        <v>345</v>
      </c>
      <c r="H233">
        <v>345</v>
      </c>
      <c r="I233">
        <v>1130</v>
      </c>
      <c r="J233">
        <v>21.28</v>
      </c>
      <c r="K233" s="1">
        <v>43600</v>
      </c>
      <c r="L233">
        <v>2096</v>
      </c>
      <c r="M233" t="s">
        <v>29</v>
      </c>
      <c r="N233" t="s">
        <v>254</v>
      </c>
      <c r="O233" t="s">
        <v>26</v>
      </c>
      <c r="P233" t="s">
        <v>16</v>
      </c>
      <c r="S233">
        <v>96128</v>
      </c>
      <c r="T233" t="s">
        <v>307</v>
      </c>
    </row>
    <row r="234" spans="2:20" x14ac:dyDescent="0.25">
      <c r="B234" t="s">
        <v>13</v>
      </c>
      <c r="C234" t="s">
        <v>14</v>
      </c>
      <c r="D234" t="s">
        <v>17</v>
      </c>
      <c r="E234" t="s">
        <v>17</v>
      </c>
      <c r="F234">
        <f t="shared" ca="1" si="21"/>
        <v>5</v>
      </c>
      <c r="G234">
        <v>345</v>
      </c>
      <c r="H234">
        <v>345</v>
      </c>
      <c r="I234">
        <v>1130</v>
      </c>
      <c r="J234">
        <v>42.55</v>
      </c>
      <c r="K234" s="1">
        <v>43600</v>
      </c>
      <c r="L234">
        <v>2096</v>
      </c>
      <c r="M234" t="s">
        <v>29</v>
      </c>
      <c r="N234" t="s">
        <v>254</v>
      </c>
      <c r="O234" t="s">
        <v>26</v>
      </c>
      <c r="P234" t="s">
        <v>16</v>
      </c>
      <c r="S234">
        <v>96128</v>
      </c>
      <c r="T234" t="s">
        <v>307</v>
      </c>
    </row>
    <row r="235" spans="2:20" x14ac:dyDescent="0.25">
      <c r="B235" t="s">
        <v>13</v>
      </c>
      <c r="C235" t="s">
        <v>14</v>
      </c>
      <c r="D235" t="s">
        <v>17</v>
      </c>
      <c r="E235" t="s">
        <v>17</v>
      </c>
      <c r="F235">
        <f t="shared" ca="1" si="21"/>
        <v>5</v>
      </c>
      <c r="G235">
        <v>345</v>
      </c>
      <c r="H235">
        <v>345</v>
      </c>
      <c r="I235">
        <v>1130</v>
      </c>
      <c r="J235">
        <v>42.55</v>
      </c>
      <c r="K235" s="1">
        <v>43600</v>
      </c>
      <c r="L235">
        <v>2096</v>
      </c>
      <c r="M235" t="s">
        <v>29</v>
      </c>
      <c r="N235" t="s">
        <v>254</v>
      </c>
      <c r="O235" t="s">
        <v>26</v>
      </c>
      <c r="P235" t="s">
        <v>16</v>
      </c>
      <c r="S235">
        <v>96128</v>
      </c>
      <c r="T235" t="s">
        <v>307</v>
      </c>
    </row>
    <row r="236" spans="2:20" x14ac:dyDescent="0.25">
      <c r="B236" t="s">
        <v>13</v>
      </c>
      <c r="C236" t="s">
        <v>14</v>
      </c>
      <c r="D236" t="s">
        <v>17</v>
      </c>
      <c r="E236" t="s">
        <v>17</v>
      </c>
      <c r="F236">
        <f t="shared" ca="1" si="21"/>
        <v>5</v>
      </c>
      <c r="G236">
        <v>345</v>
      </c>
      <c r="H236">
        <v>345</v>
      </c>
      <c r="I236">
        <v>1130</v>
      </c>
      <c r="J236">
        <v>42.55</v>
      </c>
      <c r="K236" s="1">
        <v>43600</v>
      </c>
      <c r="L236">
        <v>2096</v>
      </c>
      <c r="M236" t="s">
        <v>29</v>
      </c>
      <c r="N236" t="s">
        <v>137</v>
      </c>
      <c r="O236" t="s">
        <v>26</v>
      </c>
      <c r="P236" t="s">
        <v>16</v>
      </c>
      <c r="S236">
        <v>96128</v>
      </c>
      <c r="T236" t="s">
        <v>307</v>
      </c>
    </row>
    <row r="237" spans="2:20" x14ac:dyDescent="0.25">
      <c r="B237" t="s">
        <v>13</v>
      </c>
      <c r="C237" t="s">
        <v>14</v>
      </c>
      <c r="D237" t="s">
        <v>17</v>
      </c>
      <c r="E237" t="s">
        <v>17</v>
      </c>
      <c r="F237">
        <f t="shared" ca="1" si="21"/>
        <v>5</v>
      </c>
      <c r="G237">
        <v>345</v>
      </c>
      <c r="H237">
        <v>345</v>
      </c>
      <c r="I237">
        <v>1130</v>
      </c>
      <c r="J237">
        <v>82.6</v>
      </c>
      <c r="K237" s="1">
        <v>43600</v>
      </c>
      <c r="L237">
        <v>2096</v>
      </c>
      <c r="M237" t="s">
        <v>29</v>
      </c>
      <c r="N237" t="s">
        <v>137</v>
      </c>
      <c r="O237" t="s">
        <v>26</v>
      </c>
      <c r="P237" t="s">
        <v>16</v>
      </c>
      <c r="S237">
        <v>96128</v>
      </c>
      <c r="T237" t="s">
        <v>307</v>
      </c>
    </row>
    <row r="238" spans="2:20" x14ac:dyDescent="0.25">
      <c r="B238" t="s">
        <v>13</v>
      </c>
      <c r="C238" t="s">
        <v>14</v>
      </c>
      <c r="D238" t="s">
        <v>17</v>
      </c>
      <c r="E238" t="s">
        <v>17</v>
      </c>
      <c r="F238">
        <f t="shared" ca="1" si="21"/>
        <v>5</v>
      </c>
      <c r="G238">
        <v>345</v>
      </c>
      <c r="H238">
        <v>345</v>
      </c>
      <c r="I238">
        <v>1130</v>
      </c>
      <c r="J238">
        <v>42.55</v>
      </c>
      <c r="K238" s="1">
        <v>43600</v>
      </c>
      <c r="L238">
        <v>2096</v>
      </c>
      <c r="M238" t="s">
        <v>29</v>
      </c>
      <c r="N238" t="s">
        <v>253</v>
      </c>
      <c r="O238" t="s">
        <v>26</v>
      </c>
      <c r="P238" t="s">
        <v>16</v>
      </c>
      <c r="S238">
        <v>96127</v>
      </c>
      <c r="T238" t="s">
        <v>307</v>
      </c>
    </row>
    <row r="239" spans="2:20" x14ac:dyDescent="0.25">
      <c r="B239" t="s">
        <v>13</v>
      </c>
      <c r="C239" t="s">
        <v>14</v>
      </c>
      <c r="D239" t="s">
        <v>17</v>
      </c>
      <c r="E239" t="s">
        <v>17</v>
      </c>
      <c r="F239">
        <f t="shared" ca="1" si="21"/>
        <v>5</v>
      </c>
      <c r="G239">
        <v>345</v>
      </c>
      <c r="H239">
        <v>345</v>
      </c>
      <c r="I239">
        <v>1130</v>
      </c>
      <c r="J239">
        <v>42.55</v>
      </c>
      <c r="K239" s="1">
        <v>43600</v>
      </c>
      <c r="L239">
        <v>2096</v>
      </c>
      <c r="M239" t="s">
        <v>29</v>
      </c>
      <c r="N239" t="s">
        <v>252</v>
      </c>
      <c r="O239" t="s">
        <v>26</v>
      </c>
      <c r="P239" t="s">
        <v>16</v>
      </c>
      <c r="S239">
        <v>96127</v>
      </c>
      <c r="T239" t="s">
        <v>307</v>
      </c>
    </row>
    <row r="240" spans="2:20" x14ac:dyDescent="0.25">
      <c r="B240" t="s">
        <v>13</v>
      </c>
      <c r="C240" t="s">
        <v>14</v>
      </c>
      <c r="D240" t="s">
        <v>17</v>
      </c>
      <c r="E240" t="s">
        <v>17</v>
      </c>
      <c r="F240">
        <f t="shared" ca="1" si="21"/>
        <v>5</v>
      </c>
      <c r="G240">
        <v>345</v>
      </c>
      <c r="H240">
        <v>345</v>
      </c>
      <c r="I240">
        <v>1130</v>
      </c>
      <c r="J240">
        <v>42.55</v>
      </c>
      <c r="K240" s="1">
        <v>43600</v>
      </c>
      <c r="L240">
        <v>2096</v>
      </c>
      <c r="M240" t="s">
        <v>29</v>
      </c>
      <c r="N240" t="s">
        <v>252</v>
      </c>
      <c r="O240" t="s">
        <v>26</v>
      </c>
      <c r="P240" t="s">
        <v>16</v>
      </c>
      <c r="S240">
        <v>96127</v>
      </c>
      <c r="T240" t="s">
        <v>307</v>
      </c>
    </row>
    <row r="241" spans="2:20" x14ac:dyDescent="0.25">
      <c r="B241" t="s">
        <v>13</v>
      </c>
      <c r="C241" t="s">
        <v>14</v>
      </c>
      <c r="D241" t="s">
        <v>17</v>
      </c>
      <c r="E241" t="s">
        <v>17</v>
      </c>
      <c r="F241">
        <f t="shared" ca="1" si="21"/>
        <v>5</v>
      </c>
      <c r="G241">
        <v>345</v>
      </c>
      <c r="H241">
        <v>345</v>
      </c>
      <c r="I241">
        <v>1125</v>
      </c>
      <c r="J241">
        <v>63.83</v>
      </c>
      <c r="K241" s="1">
        <v>43600</v>
      </c>
      <c r="L241">
        <v>2096</v>
      </c>
      <c r="M241" t="s">
        <v>29</v>
      </c>
      <c r="N241" t="s">
        <v>37</v>
      </c>
      <c r="O241" t="s">
        <v>26</v>
      </c>
      <c r="P241" t="s">
        <v>16</v>
      </c>
      <c r="S241">
        <v>91928</v>
      </c>
      <c r="T241" t="s">
        <v>307</v>
      </c>
    </row>
    <row r="242" spans="2:20" x14ac:dyDescent="0.25">
      <c r="B242" t="s">
        <v>13</v>
      </c>
      <c r="C242" t="s">
        <v>14</v>
      </c>
      <c r="D242" t="s">
        <v>17</v>
      </c>
      <c r="E242" t="s">
        <v>17</v>
      </c>
      <c r="F242">
        <f t="shared" ca="1" si="21"/>
        <v>5</v>
      </c>
      <c r="G242">
        <v>345</v>
      </c>
      <c r="H242">
        <v>345</v>
      </c>
      <c r="I242">
        <v>1125</v>
      </c>
      <c r="J242">
        <v>85.1</v>
      </c>
      <c r="K242" s="1">
        <v>43600</v>
      </c>
      <c r="L242">
        <v>2096</v>
      </c>
      <c r="M242" t="s">
        <v>29</v>
      </c>
      <c r="N242" t="s">
        <v>37</v>
      </c>
      <c r="O242" t="s">
        <v>26</v>
      </c>
      <c r="P242" t="s">
        <v>16</v>
      </c>
      <c r="S242">
        <v>91928</v>
      </c>
      <c r="T242" t="s">
        <v>307</v>
      </c>
    </row>
    <row r="243" spans="2:20" x14ac:dyDescent="0.25">
      <c r="B243" t="s">
        <v>13</v>
      </c>
      <c r="C243" t="s">
        <v>14</v>
      </c>
      <c r="D243" t="s">
        <v>17</v>
      </c>
      <c r="E243" t="s">
        <v>17</v>
      </c>
      <c r="F243">
        <f t="shared" ca="1" si="21"/>
        <v>5</v>
      </c>
      <c r="G243">
        <v>345</v>
      </c>
      <c r="H243">
        <v>345</v>
      </c>
      <c r="I243">
        <v>1125</v>
      </c>
      <c r="J243">
        <v>42.55</v>
      </c>
      <c r="K243" s="1">
        <v>43600</v>
      </c>
      <c r="L243">
        <v>2096</v>
      </c>
      <c r="M243" t="s">
        <v>29</v>
      </c>
      <c r="N243" t="s">
        <v>37</v>
      </c>
      <c r="O243" t="s">
        <v>26</v>
      </c>
      <c r="P243" t="s">
        <v>16</v>
      </c>
      <c r="S243">
        <v>91928</v>
      </c>
      <c r="T243" t="s">
        <v>307</v>
      </c>
    </row>
    <row r="244" spans="2:20" x14ac:dyDescent="0.25">
      <c r="B244" t="s">
        <v>13</v>
      </c>
      <c r="C244" t="s">
        <v>14</v>
      </c>
      <c r="D244" t="s">
        <v>17</v>
      </c>
      <c r="E244" t="s">
        <v>17</v>
      </c>
      <c r="F244">
        <f t="shared" ref="F244:F248" ca="1" si="22">MONTH(K244)</f>
        <v>5</v>
      </c>
      <c r="G244">
        <v>345</v>
      </c>
      <c r="H244">
        <v>345</v>
      </c>
      <c r="I244">
        <v>1105</v>
      </c>
      <c r="J244">
        <v>42.55</v>
      </c>
      <c r="K244" s="1">
        <v>43606</v>
      </c>
      <c r="L244">
        <v>2099</v>
      </c>
      <c r="M244" t="s">
        <v>135</v>
      </c>
      <c r="N244" t="s">
        <v>30</v>
      </c>
      <c r="O244" t="s">
        <v>26</v>
      </c>
      <c r="P244" t="s">
        <v>16</v>
      </c>
      <c r="S244">
        <v>91260</v>
      </c>
      <c r="T244" t="s">
        <v>306</v>
      </c>
    </row>
    <row r="245" spans="2:20" x14ac:dyDescent="0.25">
      <c r="B245" t="s">
        <v>13</v>
      </c>
      <c r="C245" t="s">
        <v>14</v>
      </c>
      <c r="D245" t="s">
        <v>17</v>
      </c>
      <c r="E245" t="s">
        <v>17</v>
      </c>
      <c r="F245">
        <f t="shared" ca="1" si="22"/>
        <v>5</v>
      </c>
      <c r="G245">
        <v>345</v>
      </c>
      <c r="H245">
        <v>345</v>
      </c>
      <c r="I245">
        <v>1195</v>
      </c>
      <c r="J245">
        <v>42.55</v>
      </c>
      <c r="K245" s="1">
        <v>43606</v>
      </c>
      <c r="L245">
        <v>2099</v>
      </c>
      <c r="M245" t="s">
        <v>31</v>
      </c>
      <c r="N245" t="s">
        <v>248</v>
      </c>
      <c r="O245" t="s">
        <v>26</v>
      </c>
      <c r="P245" t="s">
        <v>16</v>
      </c>
      <c r="S245">
        <v>97601</v>
      </c>
      <c r="T245" t="s">
        <v>304</v>
      </c>
    </row>
    <row r="246" spans="2:20" x14ac:dyDescent="0.25">
      <c r="B246" t="s">
        <v>13</v>
      </c>
      <c r="C246" t="s">
        <v>14</v>
      </c>
      <c r="D246" t="s">
        <v>17</v>
      </c>
      <c r="E246" t="s">
        <v>17</v>
      </c>
      <c r="F246">
        <f t="shared" ca="1" si="22"/>
        <v>5</v>
      </c>
      <c r="G246">
        <v>345</v>
      </c>
      <c r="H246">
        <v>345</v>
      </c>
      <c r="I246">
        <v>1195</v>
      </c>
      <c r="J246">
        <v>85.1</v>
      </c>
      <c r="K246" s="1">
        <v>43606</v>
      </c>
      <c r="L246">
        <v>2099</v>
      </c>
      <c r="M246" t="s">
        <v>31</v>
      </c>
      <c r="N246" t="s">
        <v>248</v>
      </c>
      <c r="O246" t="s">
        <v>26</v>
      </c>
      <c r="P246" t="s">
        <v>16</v>
      </c>
      <c r="S246">
        <v>97601</v>
      </c>
      <c r="T246" t="s">
        <v>304</v>
      </c>
    </row>
    <row r="247" spans="2:20" x14ac:dyDescent="0.25">
      <c r="B247" t="s">
        <v>13</v>
      </c>
      <c r="C247" t="s">
        <v>14</v>
      </c>
      <c r="D247" t="s">
        <v>17</v>
      </c>
      <c r="E247" t="s">
        <v>17</v>
      </c>
      <c r="F247">
        <f t="shared" ca="1" si="22"/>
        <v>5</v>
      </c>
      <c r="G247">
        <v>345</v>
      </c>
      <c r="H247">
        <v>345</v>
      </c>
      <c r="I247">
        <v>1130</v>
      </c>
      <c r="J247">
        <v>85.1</v>
      </c>
      <c r="K247" s="1">
        <v>43606</v>
      </c>
      <c r="L247">
        <v>2099</v>
      </c>
      <c r="M247" t="s">
        <v>239</v>
      </c>
      <c r="N247" t="s">
        <v>30</v>
      </c>
      <c r="O247" t="s">
        <v>26</v>
      </c>
      <c r="P247" t="s">
        <v>16</v>
      </c>
      <c r="S247">
        <v>96128</v>
      </c>
      <c r="T247" t="s">
        <v>307</v>
      </c>
    </row>
    <row r="248" spans="2:20" x14ac:dyDescent="0.25">
      <c r="B248" t="s">
        <v>13</v>
      </c>
      <c r="C248" t="s">
        <v>14</v>
      </c>
      <c r="D248" t="s">
        <v>17</v>
      </c>
      <c r="E248" t="s">
        <v>17</v>
      </c>
      <c r="F248">
        <f t="shared" ca="1" si="22"/>
        <v>5</v>
      </c>
      <c r="G248">
        <v>345</v>
      </c>
      <c r="H248">
        <v>345</v>
      </c>
      <c r="I248">
        <v>1130</v>
      </c>
      <c r="J248">
        <v>85.1</v>
      </c>
      <c r="K248" s="1">
        <v>43606</v>
      </c>
      <c r="L248">
        <v>2099</v>
      </c>
      <c r="M248" t="s">
        <v>25</v>
      </c>
      <c r="N248" t="s">
        <v>251</v>
      </c>
      <c r="O248" t="s">
        <v>26</v>
      </c>
      <c r="P248" t="s">
        <v>16</v>
      </c>
      <c r="S248">
        <v>96128</v>
      </c>
      <c r="T248" t="s">
        <v>307</v>
      </c>
    </row>
    <row r="249" spans="2:20" x14ac:dyDescent="0.25">
      <c r="B249" t="s">
        <v>13</v>
      </c>
      <c r="C249" t="s">
        <v>14</v>
      </c>
      <c r="D249" t="s">
        <v>17</v>
      </c>
      <c r="E249" t="s">
        <v>17</v>
      </c>
      <c r="F249">
        <f t="shared" ref="F249:F258" ca="1" si="23">MONTH(K249)</f>
        <v>5</v>
      </c>
      <c r="G249">
        <v>345</v>
      </c>
      <c r="H249">
        <v>345</v>
      </c>
      <c r="I249">
        <v>1145</v>
      </c>
      <c r="J249">
        <v>42.55</v>
      </c>
      <c r="K249" s="1">
        <v>43616</v>
      </c>
      <c r="L249">
        <v>2102</v>
      </c>
      <c r="M249" t="s">
        <v>29</v>
      </c>
      <c r="N249" t="s">
        <v>204</v>
      </c>
      <c r="O249" t="s">
        <v>26</v>
      </c>
      <c r="P249" t="s">
        <v>16</v>
      </c>
      <c r="S249">
        <v>98198</v>
      </c>
      <c r="T249" t="s">
        <v>307</v>
      </c>
    </row>
    <row r="250" spans="2:20" x14ac:dyDescent="0.25">
      <c r="B250" t="s">
        <v>13</v>
      </c>
      <c r="C250" t="s">
        <v>14</v>
      </c>
      <c r="D250" t="s">
        <v>17</v>
      </c>
      <c r="E250" t="s">
        <v>17</v>
      </c>
      <c r="F250">
        <f t="shared" ca="1" si="23"/>
        <v>5</v>
      </c>
      <c r="G250">
        <v>345</v>
      </c>
      <c r="H250">
        <v>345</v>
      </c>
      <c r="I250">
        <v>1145</v>
      </c>
      <c r="J250">
        <v>85.1</v>
      </c>
      <c r="K250" s="1">
        <v>43616</v>
      </c>
      <c r="L250">
        <v>2102</v>
      </c>
      <c r="M250" t="s">
        <v>29</v>
      </c>
      <c r="N250" t="s">
        <v>44</v>
      </c>
      <c r="O250" t="s">
        <v>26</v>
      </c>
      <c r="P250" t="s">
        <v>16</v>
      </c>
      <c r="S250">
        <v>98198</v>
      </c>
      <c r="T250" t="s">
        <v>307</v>
      </c>
    </row>
    <row r="251" spans="2:20" x14ac:dyDescent="0.25">
      <c r="B251" t="s">
        <v>13</v>
      </c>
      <c r="C251" t="s">
        <v>14</v>
      </c>
      <c r="D251" t="s">
        <v>17</v>
      </c>
      <c r="E251" t="s">
        <v>17</v>
      </c>
      <c r="F251">
        <f t="shared" ca="1" si="23"/>
        <v>5</v>
      </c>
      <c r="G251">
        <v>345</v>
      </c>
      <c r="H251">
        <v>345</v>
      </c>
      <c r="I251">
        <v>1145</v>
      </c>
      <c r="J251">
        <v>42.55</v>
      </c>
      <c r="K251" s="1">
        <v>43616</v>
      </c>
      <c r="L251">
        <v>2102</v>
      </c>
      <c r="M251" t="s">
        <v>29</v>
      </c>
      <c r="N251" t="s">
        <v>204</v>
      </c>
      <c r="O251" t="s">
        <v>26</v>
      </c>
      <c r="P251" t="s">
        <v>16</v>
      </c>
      <c r="S251">
        <v>98198</v>
      </c>
      <c r="T251" t="s">
        <v>307</v>
      </c>
    </row>
    <row r="252" spans="2:20" x14ac:dyDescent="0.25">
      <c r="B252" t="s">
        <v>13</v>
      </c>
      <c r="C252" t="s">
        <v>14</v>
      </c>
      <c r="D252" t="s">
        <v>17</v>
      </c>
      <c r="E252" t="s">
        <v>17</v>
      </c>
      <c r="F252">
        <f t="shared" ca="1" si="23"/>
        <v>5</v>
      </c>
      <c r="G252">
        <v>345</v>
      </c>
      <c r="H252">
        <v>345</v>
      </c>
      <c r="I252">
        <v>1145</v>
      </c>
      <c r="J252">
        <v>42.55</v>
      </c>
      <c r="K252" s="1">
        <v>43616</v>
      </c>
      <c r="L252">
        <v>2102</v>
      </c>
      <c r="M252" t="s">
        <v>29</v>
      </c>
      <c r="N252" t="s">
        <v>204</v>
      </c>
      <c r="O252" t="s">
        <v>26</v>
      </c>
      <c r="P252" t="s">
        <v>16</v>
      </c>
      <c r="S252">
        <v>98198</v>
      </c>
      <c r="T252" t="s">
        <v>307</v>
      </c>
    </row>
    <row r="253" spans="2:20" x14ac:dyDescent="0.25">
      <c r="B253" t="s">
        <v>13</v>
      </c>
      <c r="C253" t="s">
        <v>14</v>
      </c>
      <c r="D253" t="s">
        <v>17</v>
      </c>
      <c r="E253" t="s">
        <v>17</v>
      </c>
      <c r="F253">
        <f t="shared" ca="1" si="23"/>
        <v>5</v>
      </c>
      <c r="G253">
        <v>345</v>
      </c>
      <c r="H253">
        <v>345</v>
      </c>
      <c r="I253">
        <v>1105</v>
      </c>
      <c r="J253">
        <v>42.55</v>
      </c>
      <c r="K253" s="1">
        <v>43616</v>
      </c>
      <c r="L253">
        <v>2102</v>
      </c>
      <c r="M253" t="s">
        <v>29</v>
      </c>
      <c r="N253" t="s">
        <v>272</v>
      </c>
      <c r="O253" t="s">
        <v>26</v>
      </c>
      <c r="P253" t="s">
        <v>16</v>
      </c>
      <c r="S253">
        <v>91260</v>
      </c>
      <c r="T253" t="s">
        <v>306</v>
      </c>
    </row>
    <row r="254" spans="2:20" x14ac:dyDescent="0.25">
      <c r="B254" t="s">
        <v>13</v>
      </c>
      <c r="C254" t="s">
        <v>14</v>
      </c>
      <c r="D254" t="s">
        <v>17</v>
      </c>
      <c r="E254" t="s">
        <v>17</v>
      </c>
      <c r="F254">
        <f t="shared" ca="1" si="23"/>
        <v>5</v>
      </c>
      <c r="G254">
        <v>345</v>
      </c>
      <c r="H254">
        <v>345</v>
      </c>
      <c r="I254">
        <v>1115</v>
      </c>
      <c r="J254">
        <v>127.65</v>
      </c>
      <c r="K254" s="1">
        <v>43616</v>
      </c>
      <c r="L254">
        <v>2102</v>
      </c>
      <c r="M254" t="s">
        <v>29</v>
      </c>
      <c r="N254" t="s">
        <v>269</v>
      </c>
      <c r="O254" t="s">
        <v>26</v>
      </c>
      <c r="P254" t="s">
        <v>16</v>
      </c>
      <c r="S254">
        <v>92930</v>
      </c>
      <c r="T254" t="s">
        <v>306</v>
      </c>
    </row>
    <row r="255" spans="2:20" x14ac:dyDescent="0.25">
      <c r="B255" t="s">
        <v>13</v>
      </c>
      <c r="C255" t="s">
        <v>14</v>
      </c>
      <c r="D255" t="s">
        <v>17</v>
      </c>
      <c r="E255" t="s">
        <v>17</v>
      </c>
      <c r="F255">
        <f t="shared" ca="1" si="23"/>
        <v>5</v>
      </c>
      <c r="G255">
        <v>345</v>
      </c>
      <c r="H255">
        <v>345</v>
      </c>
      <c r="I255">
        <v>1115</v>
      </c>
      <c r="J255">
        <v>42.55</v>
      </c>
      <c r="K255" s="1">
        <v>43616</v>
      </c>
      <c r="L255">
        <v>2102</v>
      </c>
      <c r="M255" t="s">
        <v>29</v>
      </c>
      <c r="N255" t="s">
        <v>269</v>
      </c>
      <c r="O255" t="s">
        <v>26</v>
      </c>
      <c r="P255" t="s">
        <v>16</v>
      </c>
      <c r="S255">
        <v>92930</v>
      </c>
      <c r="T255" t="s">
        <v>306</v>
      </c>
    </row>
    <row r="256" spans="2:20" x14ac:dyDescent="0.25">
      <c r="B256" t="s">
        <v>13</v>
      </c>
      <c r="C256" t="s">
        <v>14</v>
      </c>
      <c r="D256" t="s">
        <v>17</v>
      </c>
      <c r="E256" t="s">
        <v>17</v>
      </c>
      <c r="F256">
        <f t="shared" ca="1" si="23"/>
        <v>5</v>
      </c>
      <c r="G256">
        <v>345</v>
      </c>
      <c r="H256">
        <v>345</v>
      </c>
      <c r="I256">
        <v>1115</v>
      </c>
      <c r="J256">
        <v>42.55</v>
      </c>
      <c r="K256" s="1">
        <v>43616</v>
      </c>
      <c r="L256">
        <v>2102</v>
      </c>
      <c r="M256" t="s">
        <v>29</v>
      </c>
      <c r="N256" t="s">
        <v>269</v>
      </c>
      <c r="O256" t="s">
        <v>26</v>
      </c>
      <c r="P256" t="s">
        <v>16</v>
      </c>
      <c r="S256">
        <v>92930</v>
      </c>
      <c r="T256" t="s">
        <v>306</v>
      </c>
    </row>
    <row r="257" spans="2:20" x14ac:dyDescent="0.25">
      <c r="B257" t="s">
        <v>13</v>
      </c>
      <c r="C257" t="s">
        <v>14</v>
      </c>
      <c r="D257" t="s">
        <v>17</v>
      </c>
      <c r="E257" t="s">
        <v>17</v>
      </c>
      <c r="F257">
        <f t="shared" ca="1" si="23"/>
        <v>5</v>
      </c>
      <c r="G257">
        <v>345</v>
      </c>
      <c r="H257">
        <v>345</v>
      </c>
      <c r="I257">
        <v>1105</v>
      </c>
      <c r="J257">
        <v>42.55</v>
      </c>
      <c r="K257" s="1">
        <v>43616</v>
      </c>
      <c r="L257">
        <v>2102</v>
      </c>
      <c r="M257" t="s">
        <v>29</v>
      </c>
      <c r="N257" t="s">
        <v>272</v>
      </c>
      <c r="O257" t="s">
        <v>26</v>
      </c>
      <c r="P257" t="s">
        <v>16</v>
      </c>
      <c r="S257">
        <v>91260</v>
      </c>
      <c r="T257" t="s">
        <v>306</v>
      </c>
    </row>
    <row r="258" spans="2:20" x14ac:dyDescent="0.25">
      <c r="B258" t="s">
        <v>13</v>
      </c>
      <c r="C258" t="s">
        <v>14</v>
      </c>
      <c r="D258" t="s">
        <v>17</v>
      </c>
      <c r="E258" t="s">
        <v>17</v>
      </c>
      <c r="F258">
        <f t="shared" ca="1" si="23"/>
        <v>5</v>
      </c>
      <c r="G258">
        <v>345</v>
      </c>
      <c r="H258">
        <v>345</v>
      </c>
      <c r="I258">
        <v>1115</v>
      </c>
      <c r="J258">
        <v>85.1</v>
      </c>
      <c r="K258" s="1">
        <v>43616</v>
      </c>
      <c r="L258">
        <v>2102</v>
      </c>
      <c r="M258" t="s">
        <v>29</v>
      </c>
      <c r="N258" t="s">
        <v>269</v>
      </c>
      <c r="O258" t="s">
        <v>26</v>
      </c>
      <c r="P258" t="s">
        <v>16</v>
      </c>
      <c r="S258">
        <v>92930</v>
      </c>
      <c r="T258" t="s">
        <v>306</v>
      </c>
    </row>
    <row r="259" spans="2:20" x14ac:dyDescent="0.25">
      <c r="B259" t="s">
        <v>13</v>
      </c>
      <c r="C259" t="s">
        <v>14</v>
      </c>
      <c r="D259" t="s">
        <v>17</v>
      </c>
      <c r="E259" t="s">
        <v>17</v>
      </c>
      <c r="F259">
        <v>6</v>
      </c>
      <c r="G259">
        <v>345</v>
      </c>
      <c r="H259">
        <v>345</v>
      </c>
      <c r="I259">
        <v>1130</v>
      </c>
      <c r="J259" s="58">
        <v>85.1</v>
      </c>
      <c r="K259" s="1">
        <v>43646</v>
      </c>
      <c r="L259">
        <v>365716</v>
      </c>
      <c r="M259" t="s">
        <v>245</v>
      </c>
      <c r="N259" t="s">
        <v>246</v>
      </c>
      <c r="O259" t="s">
        <v>15</v>
      </c>
      <c r="P259" t="s">
        <v>16</v>
      </c>
      <c r="S259">
        <v>96127</v>
      </c>
      <c r="T259" t="s">
        <v>307</v>
      </c>
    </row>
    <row r="260" spans="2:20" x14ac:dyDescent="0.25">
      <c r="B260" t="s">
        <v>13</v>
      </c>
      <c r="C260" t="s">
        <v>14</v>
      </c>
      <c r="D260" t="s">
        <v>17</v>
      </c>
      <c r="E260" t="s">
        <v>17</v>
      </c>
      <c r="F260">
        <v>6</v>
      </c>
      <c r="G260">
        <v>345</v>
      </c>
      <c r="H260">
        <v>345</v>
      </c>
      <c r="I260">
        <v>1105</v>
      </c>
      <c r="J260" s="58">
        <v>74.459999999999994</v>
      </c>
      <c r="K260" s="1">
        <v>43646</v>
      </c>
      <c r="L260">
        <v>365716</v>
      </c>
      <c r="M260" t="s">
        <v>245</v>
      </c>
      <c r="N260" t="s">
        <v>249</v>
      </c>
      <c r="O260" t="s">
        <v>15</v>
      </c>
      <c r="P260" t="s">
        <v>16</v>
      </c>
      <c r="S260">
        <v>91260</v>
      </c>
      <c r="T260" t="s">
        <v>306</v>
      </c>
    </row>
    <row r="261" spans="2:20" x14ac:dyDescent="0.25">
      <c r="B261" t="s">
        <v>13</v>
      </c>
      <c r="C261" t="s">
        <v>18</v>
      </c>
      <c r="D261" t="s">
        <v>17</v>
      </c>
      <c r="E261" t="s">
        <v>17</v>
      </c>
      <c r="F261">
        <v>6</v>
      </c>
      <c r="G261">
        <v>345</v>
      </c>
      <c r="H261">
        <v>345</v>
      </c>
      <c r="I261">
        <v>1105</v>
      </c>
      <c r="J261" s="58">
        <v>403.32</v>
      </c>
      <c r="K261" s="1">
        <v>43621</v>
      </c>
      <c r="L261">
        <v>326933</v>
      </c>
      <c r="M261" t="s">
        <v>21</v>
      </c>
      <c r="N261" t="s">
        <v>116</v>
      </c>
      <c r="O261" t="s">
        <v>20</v>
      </c>
      <c r="P261" t="s">
        <v>16</v>
      </c>
      <c r="Q261">
        <v>311251</v>
      </c>
      <c r="R261" t="s">
        <v>22</v>
      </c>
      <c r="S261">
        <v>91260</v>
      </c>
      <c r="T261" t="s">
        <v>306</v>
      </c>
    </row>
    <row r="262" spans="2:20" x14ac:dyDescent="0.25">
      <c r="B262" t="s">
        <v>13</v>
      </c>
      <c r="C262" t="s">
        <v>18</v>
      </c>
      <c r="D262" t="s">
        <v>17</v>
      </c>
      <c r="E262" t="s">
        <v>17</v>
      </c>
      <c r="F262">
        <v>6</v>
      </c>
      <c r="G262">
        <v>345</v>
      </c>
      <c r="H262">
        <v>345</v>
      </c>
      <c r="I262">
        <v>1130</v>
      </c>
      <c r="J262" s="58">
        <v>630</v>
      </c>
      <c r="K262" s="1">
        <v>43634</v>
      </c>
      <c r="L262">
        <v>327936</v>
      </c>
      <c r="M262" t="s">
        <v>39</v>
      </c>
      <c r="N262" t="s">
        <v>115</v>
      </c>
      <c r="O262" t="s">
        <v>20</v>
      </c>
      <c r="P262" t="s">
        <v>16</v>
      </c>
      <c r="Q262">
        <v>313741</v>
      </c>
      <c r="R262" t="s">
        <v>41</v>
      </c>
      <c r="S262">
        <v>96127</v>
      </c>
      <c r="T262" t="s">
        <v>307</v>
      </c>
    </row>
    <row r="263" spans="2:20" x14ac:dyDescent="0.25">
      <c r="B263" t="s">
        <v>13</v>
      </c>
      <c r="C263" t="s">
        <v>18</v>
      </c>
      <c r="D263" t="s">
        <v>17</v>
      </c>
      <c r="E263" t="s">
        <v>17</v>
      </c>
      <c r="F263">
        <v>6</v>
      </c>
      <c r="G263">
        <v>345</v>
      </c>
      <c r="H263">
        <v>345</v>
      </c>
      <c r="I263">
        <v>1125</v>
      </c>
      <c r="J263" s="58">
        <v>675.45</v>
      </c>
      <c r="K263" s="1">
        <v>43637</v>
      </c>
      <c r="L263">
        <v>328349</v>
      </c>
      <c r="M263" t="s">
        <v>100</v>
      </c>
      <c r="N263" t="s">
        <v>101</v>
      </c>
      <c r="O263" t="s">
        <v>20</v>
      </c>
      <c r="P263" t="s">
        <v>16</v>
      </c>
      <c r="Q263">
        <v>314143</v>
      </c>
      <c r="R263" t="s">
        <v>41</v>
      </c>
      <c r="S263">
        <v>91928</v>
      </c>
      <c r="T263" t="s">
        <v>307</v>
      </c>
    </row>
    <row r="264" spans="2:20" x14ac:dyDescent="0.25">
      <c r="B264" t="s">
        <v>13</v>
      </c>
      <c r="C264" t="s">
        <v>18</v>
      </c>
      <c r="D264" t="s">
        <v>17</v>
      </c>
      <c r="E264" t="s">
        <v>17</v>
      </c>
      <c r="F264">
        <v>6</v>
      </c>
      <c r="G264">
        <v>345</v>
      </c>
      <c r="H264">
        <v>345</v>
      </c>
      <c r="I264">
        <v>1135</v>
      </c>
      <c r="J264" s="58">
        <v>534.55999999999995</v>
      </c>
      <c r="K264" s="1">
        <v>43642</v>
      </c>
      <c r="L264">
        <v>328839</v>
      </c>
      <c r="M264" t="s">
        <v>110</v>
      </c>
      <c r="N264" t="s">
        <v>114</v>
      </c>
      <c r="O264" t="s">
        <v>20</v>
      </c>
      <c r="P264" t="s">
        <v>16</v>
      </c>
      <c r="Q264">
        <v>309934</v>
      </c>
      <c r="R264" t="s">
        <v>41</v>
      </c>
      <c r="S264">
        <v>97906</v>
      </c>
      <c r="T264" t="s">
        <v>307</v>
      </c>
    </row>
    <row r="265" spans="2:20" x14ac:dyDescent="0.25">
      <c r="B265" t="s">
        <v>13</v>
      </c>
      <c r="C265" t="s">
        <v>18</v>
      </c>
      <c r="D265" t="s">
        <v>17</v>
      </c>
      <c r="E265" t="s">
        <v>17</v>
      </c>
      <c r="F265">
        <v>6</v>
      </c>
      <c r="G265">
        <v>345</v>
      </c>
      <c r="H265">
        <v>345</v>
      </c>
      <c r="I265">
        <v>1135</v>
      </c>
      <c r="J265" s="58">
        <v>2052.65</v>
      </c>
      <c r="K265" s="1">
        <v>43642</v>
      </c>
      <c r="L265">
        <v>328840</v>
      </c>
      <c r="M265" t="s">
        <v>110</v>
      </c>
      <c r="N265" t="s">
        <v>111</v>
      </c>
      <c r="O265" t="s">
        <v>20</v>
      </c>
      <c r="P265" t="s">
        <v>16</v>
      </c>
      <c r="Q265">
        <v>310408</v>
      </c>
      <c r="R265" t="s">
        <v>41</v>
      </c>
      <c r="S265">
        <v>97906</v>
      </c>
      <c r="T265" t="s">
        <v>307</v>
      </c>
    </row>
    <row r="266" spans="2:20" x14ac:dyDescent="0.25">
      <c r="B266" t="s">
        <v>13</v>
      </c>
      <c r="C266" t="s">
        <v>18</v>
      </c>
      <c r="D266" t="s">
        <v>17</v>
      </c>
      <c r="E266" t="s">
        <v>17</v>
      </c>
      <c r="F266">
        <v>6</v>
      </c>
      <c r="G266">
        <v>345</v>
      </c>
      <c r="H266">
        <v>345</v>
      </c>
      <c r="I266">
        <v>1135</v>
      </c>
      <c r="J266" s="58">
        <v>-27.26</v>
      </c>
      <c r="K266" s="1">
        <v>43644</v>
      </c>
      <c r="L266">
        <v>329120</v>
      </c>
      <c r="M266" t="s">
        <v>110</v>
      </c>
      <c r="N266" t="s">
        <v>113</v>
      </c>
      <c r="O266" t="s">
        <v>20</v>
      </c>
      <c r="P266" t="s">
        <v>16</v>
      </c>
      <c r="Q266">
        <v>302002</v>
      </c>
      <c r="R266" t="s">
        <v>41</v>
      </c>
      <c r="S266">
        <v>97906</v>
      </c>
      <c r="T266" t="s">
        <v>307</v>
      </c>
    </row>
    <row r="267" spans="2:20" x14ac:dyDescent="0.25">
      <c r="B267" t="s">
        <v>13</v>
      </c>
      <c r="C267" t="s">
        <v>18</v>
      </c>
      <c r="D267" t="s">
        <v>17</v>
      </c>
      <c r="E267" t="s">
        <v>17</v>
      </c>
      <c r="F267">
        <v>6</v>
      </c>
      <c r="G267">
        <v>345</v>
      </c>
      <c r="H267">
        <v>345</v>
      </c>
      <c r="I267">
        <v>1105</v>
      </c>
      <c r="J267" s="58">
        <v>14.85</v>
      </c>
      <c r="K267" s="1">
        <v>43629</v>
      </c>
      <c r="L267">
        <v>1064199</v>
      </c>
      <c r="M267" t="s">
        <v>21</v>
      </c>
      <c r="N267" t="s">
        <v>117</v>
      </c>
      <c r="O267" t="s">
        <v>24</v>
      </c>
      <c r="P267" t="s">
        <v>16</v>
      </c>
      <c r="Q267">
        <v>307269</v>
      </c>
      <c r="R267" t="s">
        <v>22</v>
      </c>
      <c r="S267">
        <v>91260</v>
      </c>
      <c r="T267" t="s">
        <v>306</v>
      </c>
    </row>
    <row r="268" spans="2:20" x14ac:dyDescent="0.25">
      <c r="B268" t="s">
        <v>13</v>
      </c>
      <c r="C268" t="s">
        <v>18</v>
      </c>
      <c r="D268" t="s">
        <v>17</v>
      </c>
      <c r="E268" t="s">
        <v>17</v>
      </c>
      <c r="F268">
        <v>6</v>
      </c>
      <c r="G268">
        <v>345</v>
      </c>
      <c r="H268">
        <v>345</v>
      </c>
      <c r="I268">
        <v>1105</v>
      </c>
      <c r="J268" s="58">
        <v>1.84</v>
      </c>
      <c r="K268" s="1">
        <v>43635</v>
      </c>
      <c r="L268">
        <v>1065852</v>
      </c>
      <c r="M268" t="s">
        <v>21</v>
      </c>
      <c r="N268" t="s">
        <v>116</v>
      </c>
      <c r="O268" t="s">
        <v>24</v>
      </c>
      <c r="P268" t="s">
        <v>16</v>
      </c>
      <c r="Q268">
        <v>311251</v>
      </c>
      <c r="R268" t="s">
        <v>22</v>
      </c>
      <c r="S268">
        <v>91260</v>
      </c>
      <c r="T268" t="s">
        <v>306</v>
      </c>
    </row>
    <row r="269" spans="2:20" x14ac:dyDescent="0.25">
      <c r="B269" t="s">
        <v>13</v>
      </c>
      <c r="C269" t="s">
        <v>14</v>
      </c>
      <c r="D269" t="s">
        <v>17</v>
      </c>
      <c r="E269" t="s">
        <v>17</v>
      </c>
      <c r="F269">
        <v>6</v>
      </c>
      <c r="G269">
        <v>345</v>
      </c>
      <c r="H269">
        <v>345</v>
      </c>
      <c r="I269">
        <v>1100</v>
      </c>
      <c r="J269" s="58">
        <v>85.1</v>
      </c>
      <c r="K269" s="1">
        <v>43620</v>
      </c>
      <c r="L269">
        <v>2105</v>
      </c>
      <c r="M269" t="s">
        <v>31</v>
      </c>
      <c r="N269" t="s">
        <v>250</v>
      </c>
      <c r="O269" t="s">
        <v>26</v>
      </c>
      <c r="P269" t="s">
        <v>16</v>
      </c>
      <c r="S269">
        <v>97991</v>
      </c>
      <c r="T269" t="s">
        <v>305</v>
      </c>
    </row>
    <row r="270" spans="2:20" x14ac:dyDescent="0.25">
      <c r="B270" t="s">
        <v>13</v>
      </c>
      <c r="C270" t="s">
        <v>14</v>
      </c>
      <c r="D270" t="s">
        <v>17</v>
      </c>
      <c r="E270" t="s">
        <v>17</v>
      </c>
      <c r="F270">
        <v>6</v>
      </c>
      <c r="G270">
        <v>345</v>
      </c>
      <c r="H270">
        <v>345</v>
      </c>
      <c r="I270">
        <v>1130</v>
      </c>
      <c r="J270" s="58">
        <v>148.91999999999999</v>
      </c>
      <c r="K270" s="1">
        <v>43620</v>
      </c>
      <c r="L270">
        <v>2105</v>
      </c>
      <c r="M270" t="s">
        <v>25</v>
      </c>
      <c r="N270" t="s">
        <v>179</v>
      </c>
      <c r="O270" t="s">
        <v>26</v>
      </c>
      <c r="P270" t="s">
        <v>16</v>
      </c>
      <c r="S270">
        <v>96128</v>
      </c>
      <c r="T270" t="s">
        <v>307</v>
      </c>
    </row>
    <row r="271" spans="2:20" x14ac:dyDescent="0.25">
      <c r="B271" t="s">
        <v>13</v>
      </c>
      <c r="C271" t="s">
        <v>14</v>
      </c>
      <c r="D271" t="s">
        <v>17</v>
      </c>
      <c r="E271" t="s">
        <v>17</v>
      </c>
      <c r="F271">
        <v>6</v>
      </c>
      <c r="G271">
        <v>345</v>
      </c>
      <c r="H271">
        <v>345</v>
      </c>
      <c r="I271">
        <v>1130</v>
      </c>
      <c r="J271" s="58">
        <v>148.91999999999999</v>
      </c>
      <c r="K271" s="1">
        <v>43620</v>
      </c>
      <c r="L271">
        <v>2105</v>
      </c>
      <c r="M271" t="s">
        <v>239</v>
      </c>
      <c r="N271" t="s">
        <v>30</v>
      </c>
      <c r="O271" t="s">
        <v>26</v>
      </c>
      <c r="P271" t="s">
        <v>16</v>
      </c>
      <c r="S271">
        <v>96128</v>
      </c>
      <c r="T271" t="s">
        <v>307</v>
      </c>
    </row>
    <row r="272" spans="2:20" x14ac:dyDescent="0.25">
      <c r="B272" t="s">
        <v>13</v>
      </c>
      <c r="C272" t="s">
        <v>14</v>
      </c>
      <c r="D272" t="s">
        <v>17</v>
      </c>
      <c r="E272" t="s">
        <v>17</v>
      </c>
      <c r="F272">
        <v>6</v>
      </c>
      <c r="G272">
        <v>345</v>
      </c>
      <c r="H272">
        <v>345</v>
      </c>
      <c r="I272">
        <v>1115</v>
      </c>
      <c r="J272" s="58">
        <v>106.38</v>
      </c>
      <c r="K272" s="1">
        <v>43620</v>
      </c>
      <c r="L272">
        <v>2105</v>
      </c>
      <c r="M272" t="s">
        <v>31</v>
      </c>
      <c r="N272" t="s">
        <v>248</v>
      </c>
      <c r="O272" t="s">
        <v>26</v>
      </c>
      <c r="P272" t="s">
        <v>16</v>
      </c>
      <c r="S272">
        <v>92930</v>
      </c>
      <c r="T272" t="s">
        <v>306</v>
      </c>
    </row>
    <row r="273" spans="2:20" x14ac:dyDescent="0.25">
      <c r="B273" t="s">
        <v>13</v>
      </c>
      <c r="C273" t="s">
        <v>14</v>
      </c>
      <c r="D273" t="s">
        <v>17</v>
      </c>
      <c r="E273" t="s">
        <v>17</v>
      </c>
      <c r="F273">
        <v>6</v>
      </c>
      <c r="G273">
        <v>345</v>
      </c>
      <c r="H273">
        <v>345</v>
      </c>
      <c r="I273">
        <v>1115</v>
      </c>
      <c r="J273" s="58">
        <v>85.1</v>
      </c>
      <c r="K273" s="1">
        <v>43620</v>
      </c>
      <c r="L273">
        <v>2105</v>
      </c>
      <c r="M273" t="s">
        <v>31</v>
      </c>
      <c r="N273" t="s">
        <v>248</v>
      </c>
      <c r="O273" t="s">
        <v>26</v>
      </c>
      <c r="P273" t="s">
        <v>16</v>
      </c>
      <c r="S273">
        <v>92930</v>
      </c>
      <c r="T273" t="s">
        <v>306</v>
      </c>
    </row>
    <row r="274" spans="2:20" x14ac:dyDescent="0.25">
      <c r="B274" t="s">
        <v>13</v>
      </c>
      <c r="C274" t="s">
        <v>14</v>
      </c>
      <c r="D274" t="s">
        <v>17</v>
      </c>
      <c r="E274" t="s">
        <v>17</v>
      </c>
      <c r="F274">
        <v>6</v>
      </c>
      <c r="G274">
        <v>345</v>
      </c>
      <c r="H274">
        <v>345</v>
      </c>
      <c r="I274">
        <v>1115</v>
      </c>
      <c r="J274" s="58">
        <v>170.2</v>
      </c>
      <c r="K274" s="1">
        <v>43620</v>
      </c>
      <c r="L274">
        <v>2105</v>
      </c>
      <c r="M274" t="s">
        <v>31</v>
      </c>
      <c r="N274" t="s">
        <v>248</v>
      </c>
      <c r="O274" t="s">
        <v>26</v>
      </c>
      <c r="P274" t="s">
        <v>16</v>
      </c>
      <c r="S274">
        <v>92930</v>
      </c>
      <c r="T274" t="s">
        <v>306</v>
      </c>
    </row>
    <row r="275" spans="2:20" x14ac:dyDescent="0.25">
      <c r="B275" t="s">
        <v>13</v>
      </c>
      <c r="C275" t="s">
        <v>14</v>
      </c>
      <c r="D275" t="s">
        <v>17</v>
      </c>
      <c r="E275" t="s">
        <v>17</v>
      </c>
      <c r="F275">
        <v>6</v>
      </c>
      <c r="G275">
        <v>345</v>
      </c>
      <c r="H275">
        <v>345</v>
      </c>
      <c r="I275">
        <v>1145</v>
      </c>
      <c r="J275" s="58">
        <v>37.229999999999997</v>
      </c>
      <c r="K275" s="1">
        <v>43631</v>
      </c>
      <c r="L275">
        <v>2108</v>
      </c>
      <c r="M275" t="s">
        <v>29</v>
      </c>
      <c r="N275" t="s">
        <v>242</v>
      </c>
      <c r="O275" t="s">
        <v>26</v>
      </c>
      <c r="P275" t="s">
        <v>16</v>
      </c>
      <c r="S275">
        <v>98198</v>
      </c>
      <c r="T275" t="s">
        <v>307</v>
      </c>
    </row>
    <row r="276" spans="2:20" x14ac:dyDescent="0.25">
      <c r="B276" t="s">
        <v>13</v>
      </c>
      <c r="C276" t="s">
        <v>14</v>
      </c>
      <c r="D276" t="s">
        <v>17</v>
      </c>
      <c r="E276" t="s">
        <v>17</v>
      </c>
      <c r="F276">
        <v>6</v>
      </c>
      <c r="G276">
        <v>345</v>
      </c>
      <c r="H276">
        <v>345</v>
      </c>
      <c r="I276">
        <v>1130</v>
      </c>
      <c r="J276" s="58">
        <v>186.15</v>
      </c>
      <c r="K276" s="1">
        <v>43631</v>
      </c>
      <c r="L276">
        <v>2108</v>
      </c>
      <c r="M276" t="s">
        <v>29</v>
      </c>
      <c r="N276" t="s">
        <v>244</v>
      </c>
      <c r="O276" t="s">
        <v>26</v>
      </c>
      <c r="P276" t="s">
        <v>16</v>
      </c>
      <c r="S276">
        <v>96128</v>
      </c>
      <c r="T276" t="s">
        <v>307</v>
      </c>
    </row>
    <row r="277" spans="2:20" x14ac:dyDescent="0.25">
      <c r="B277" t="s">
        <v>13</v>
      </c>
      <c r="C277" t="s">
        <v>14</v>
      </c>
      <c r="D277" t="s">
        <v>17</v>
      </c>
      <c r="E277" t="s">
        <v>17</v>
      </c>
      <c r="F277">
        <v>6</v>
      </c>
      <c r="G277">
        <v>345</v>
      </c>
      <c r="H277">
        <v>345</v>
      </c>
      <c r="I277">
        <v>1130</v>
      </c>
      <c r="J277" s="58">
        <v>37.229999999999997</v>
      </c>
      <c r="K277" s="1">
        <v>43631</v>
      </c>
      <c r="L277">
        <v>2108</v>
      </c>
      <c r="M277" t="s">
        <v>29</v>
      </c>
      <c r="N277" t="s">
        <v>244</v>
      </c>
      <c r="O277" t="s">
        <v>26</v>
      </c>
      <c r="P277" t="s">
        <v>16</v>
      </c>
      <c r="S277">
        <v>96128</v>
      </c>
      <c r="T277" t="s">
        <v>307</v>
      </c>
    </row>
    <row r="278" spans="2:20" x14ac:dyDescent="0.25">
      <c r="B278" t="s">
        <v>13</v>
      </c>
      <c r="C278" t="s">
        <v>14</v>
      </c>
      <c r="D278" t="s">
        <v>17</v>
      </c>
      <c r="E278" t="s">
        <v>17</v>
      </c>
      <c r="F278">
        <v>6</v>
      </c>
      <c r="G278">
        <v>345</v>
      </c>
      <c r="H278">
        <v>345</v>
      </c>
      <c r="I278">
        <v>1125</v>
      </c>
      <c r="J278" s="58">
        <v>37.229999999999997</v>
      </c>
      <c r="K278" s="1">
        <v>43631</v>
      </c>
      <c r="L278">
        <v>2108</v>
      </c>
      <c r="M278" t="s">
        <v>29</v>
      </c>
      <c r="N278" t="s">
        <v>37</v>
      </c>
      <c r="O278" t="s">
        <v>26</v>
      </c>
      <c r="P278" t="s">
        <v>16</v>
      </c>
      <c r="S278">
        <v>91928</v>
      </c>
      <c r="T278" t="s">
        <v>307</v>
      </c>
    </row>
    <row r="279" spans="2:20" x14ac:dyDescent="0.25">
      <c r="B279" t="s">
        <v>13</v>
      </c>
      <c r="C279" t="s">
        <v>14</v>
      </c>
      <c r="D279" t="s">
        <v>17</v>
      </c>
      <c r="E279" t="s">
        <v>17</v>
      </c>
      <c r="F279">
        <v>6</v>
      </c>
      <c r="G279">
        <v>345</v>
      </c>
      <c r="H279">
        <v>345</v>
      </c>
      <c r="I279">
        <v>1125</v>
      </c>
      <c r="J279" s="58">
        <v>37.229999999999997</v>
      </c>
      <c r="K279" s="1">
        <v>43631</v>
      </c>
      <c r="L279">
        <v>2108</v>
      </c>
      <c r="M279" t="s">
        <v>29</v>
      </c>
      <c r="N279" t="s">
        <v>37</v>
      </c>
      <c r="O279" t="s">
        <v>26</v>
      </c>
      <c r="P279" t="s">
        <v>16</v>
      </c>
      <c r="S279">
        <v>91928</v>
      </c>
      <c r="T279" t="s">
        <v>307</v>
      </c>
    </row>
    <row r="280" spans="2:20" x14ac:dyDescent="0.25">
      <c r="B280" t="s">
        <v>13</v>
      </c>
      <c r="C280" t="s">
        <v>14</v>
      </c>
      <c r="D280" t="s">
        <v>17</v>
      </c>
      <c r="E280" t="s">
        <v>17</v>
      </c>
      <c r="F280">
        <v>6</v>
      </c>
      <c r="G280">
        <v>345</v>
      </c>
      <c r="H280">
        <v>345</v>
      </c>
      <c r="I280">
        <v>1125</v>
      </c>
      <c r="J280" s="58">
        <v>74.459999999999994</v>
      </c>
      <c r="K280" s="1">
        <v>43631</v>
      </c>
      <c r="L280">
        <v>2108</v>
      </c>
      <c r="M280" t="s">
        <v>29</v>
      </c>
      <c r="N280" t="s">
        <v>37</v>
      </c>
      <c r="O280" t="s">
        <v>26</v>
      </c>
      <c r="P280" t="s">
        <v>16</v>
      </c>
      <c r="S280">
        <v>91928</v>
      </c>
      <c r="T280" t="s">
        <v>307</v>
      </c>
    </row>
    <row r="281" spans="2:20" x14ac:dyDescent="0.25">
      <c r="B281" t="s">
        <v>13</v>
      </c>
      <c r="C281" t="s">
        <v>14</v>
      </c>
      <c r="D281" t="s">
        <v>17</v>
      </c>
      <c r="E281" t="s">
        <v>17</v>
      </c>
      <c r="F281">
        <v>6</v>
      </c>
      <c r="G281">
        <v>345</v>
      </c>
      <c r="H281">
        <v>345</v>
      </c>
      <c r="I281">
        <v>1125</v>
      </c>
      <c r="J281" s="58">
        <v>74.459999999999994</v>
      </c>
      <c r="K281" s="1">
        <v>43631</v>
      </c>
      <c r="L281">
        <v>2108</v>
      </c>
      <c r="M281" t="s">
        <v>29</v>
      </c>
      <c r="N281" t="s">
        <v>37</v>
      </c>
      <c r="O281" t="s">
        <v>26</v>
      </c>
      <c r="P281" t="s">
        <v>16</v>
      </c>
      <c r="S281">
        <v>91928</v>
      </c>
      <c r="T281" t="s">
        <v>307</v>
      </c>
    </row>
    <row r="282" spans="2:20" x14ac:dyDescent="0.25">
      <c r="B282" t="s">
        <v>13</v>
      </c>
      <c r="C282" t="s">
        <v>14</v>
      </c>
      <c r="D282" t="s">
        <v>17</v>
      </c>
      <c r="E282" t="s">
        <v>17</v>
      </c>
      <c r="F282">
        <v>6</v>
      </c>
      <c r="G282">
        <v>345</v>
      </c>
      <c r="H282">
        <v>345</v>
      </c>
      <c r="I282">
        <v>1145</v>
      </c>
      <c r="J282" s="58">
        <v>37.229999999999997</v>
      </c>
      <c r="K282" s="1">
        <v>43631</v>
      </c>
      <c r="L282">
        <v>2108</v>
      </c>
      <c r="M282" t="s">
        <v>29</v>
      </c>
      <c r="N282" t="s">
        <v>242</v>
      </c>
      <c r="O282" t="s">
        <v>26</v>
      </c>
      <c r="P282" t="s">
        <v>16</v>
      </c>
      <c r="S282">
        <v>98198</v>
      </c>
      <c r="T282" t="s">
        <v>307</v>
      </c>
    </row>
    <row r="283" spans="2:20" x14ac:dyDescent="0.25">
      <c r="B283" t="s">
        <v>13</v>
      </c>
      <c r="C283" t="s">
        <v>14</v>
      </c>
      <c r="D283" t="s">
        <v>17</v>
      </c>
      <c r="E283" t="s">
        <v>17</v>
      </c>
      <c r="F283">
        <v>6</v>
      </c>
      <c r="G283">
        <v>345</v>
      </c>
      <c r="H283">
        <v>345</v>
      </c>
      <c r="I283">
        <v>1145</v>
      </c>
      <c r="J283" s="58">
        <v>186.15</v>
      </c>
      <c r="K283" s="1">
        <v>43634</v>
      </c>
      <c r="L283">
        <v>2111</v>
      </c>
      <c r="M283" t="s">
        <v>27</v>
      </c>
      <c r="N283" t="s">
        <v>241</v>
      </c>
      <c r="O283" t="s">
        <v>26</v>
      </c>
      <c r="P283" t="s">
        <v>16</v>
      </c>
      <c r="S283">
        <v>98150</v>
      </c>
      <c r="T283" t="s">
        <v>307</v>
      </c>
    </row>
    <row r="284" spans="2:20" x14ac:dyDescent="0.25">
      <c r="B284" t="s">
        <v>13</v>
      </c>
      <c r="C284" t="s">
        <v>14</v>
      </c>
      <c r="D284" t="s">
        <v>17</v>
      </c>
      <c r="E284" t="s">
        <v>17</v>
      </c>
      <c r="F284">
        <v>6</v>
      </c>
      <c r="G284">
        <v>345</v>
      </c>
      <c r="H284">
        <v>345</v>
      </c>
      <c r="I284">
        <v>1145</v>
      </c>
      <c r="J284" s="58">
        <v>148.91999999999999</v>
      </c>
      <c r="K284" s="1">
        <v>43634</v>
      </c>
      <c r="L284">
        <v>2111</v>
      </c>
      <c r="M284" t="s">
        <v>27</v>
      </c>
      <c r="N284" t="s">
        <v>241</v>
      </c>
      <c r="O284" t="s">
        <v>26</v>
      </c>
      <c r="P284" t="s">
        <v>16</v>
      </c>
      <c r="S284">
        <v>98150</v>
      </c>
      <c r="T284" t="s">
        <v>307</v>
      </c>
    </row>
    <row r="285" spans="2:20" x14ac:dyDescent="0.25">
      <c r="B285" t="s">
        <v>13</v>
      </c>
      <c r="C285" t="s">
        <v>14</v>
      </c>
      <c r="D285" t="s">
        <v>17</v>
      </c>
      <c r="E285" t="s">
        <v>17</v>
      </c>
      <c r="F285">
        <v>6</v>
      </c>
      <c r="G285">
        <v>345</v>
      </c>
      <c r="H285">
        <v>345</v>
      </c>
      <c r="I285">
        <v>1130</v>
      </c>
      <c r="J285" s="58">
        <v>465.38</v>
      </c>
      <c r="K285" s="1">
        <v>43634</v>
      </c>
      <c r="L285">
        <v>2111</v>
      </c>
      <c r="M285" t="s">
        <v>243</v>
      </c>
      <c r="N285" t="s">
        <v>30</v>
      </c>
      <c r="O285" t="s">
        <v>26</v>
      </c>
      <c r="P285" t="s">
        <v>16</v>
      </c>
      <c r="S285">
        <v>96127</v>
      </c>
      <c r="T285" t="s">
        <v>307</v>
      </c>
    </row>
    <row r="286" spans="2:20" x14ac:dyDescent="0.25">
      <c r="B286" t="s">
        <v>13</v>
      </c>
      <c r="C286" t="s">
        <v>14</v>
      </c>
      <c r="D286" t="s">
        <v>17</v>
      </c>
      <c r="E286" t="s">
        <v>17</v>
      </c>
      <c r="F286">
        <v>6</v>
      </c>
      <c r="G286">
        <v>345</v>
      </c>
      <c r="H286">
        <v>345</v>
      </c>
      <c r="I286">
        <v>1145</v>
      </c>
      <c r="J286" s="58">
        <v>148.91999999999999</v>
      </c>
      <c r="K286" s="1">
        <v>43634</v>
      </c>
      <c r="L286">
        <v>2111</v>
      </c>
      <c r="M286" t="s">
        <v>33</v>
      </c>
      <c r="N286" t="s">
        <v>30</v>
      </c>
      <c r="O286" t="s">
        <v>26</v>
      </c>
      <c r="P286" t="s">
        <v>16</v>
      </c>
      <c r="S286">
        <v>98150</v>
      </c>
      <c r="T286" t="s">
        <v>307</v>
      </c>
    </row>
    <row r="287" spans="2:20" x14ac:dyDescent="0.25">
      <c r="B287" t="s">
        <v>13</v>
      </c>
      <c r="C287" t="s">
        <v>14</v>
      </c>
      <c r="D287" t="s">
        <v>17</v>
      </c>
      <c r="E287" t="s">
        <v>17</v>
      </c>
      <c r="F287">
        <v>6</v>
      </c>
      <c r="G287">
        <v>345</v>
      </c>
      <c r="H287">
        <v>345</v>
      </c>
      <c r="I287">
        <v>1195</v>
      </c>
      <c r="J287" s="58">
        <v>37.229999999999997</v>
      </c>
      <c r="K287" s="1">
        <v>43634</v>
      </c>
      <c r="L287">
        <v>2111</v>
      </c>
      <c r="M287" t="s">
        <v>31</v>
      </c>
      <c r="N287" t="s">
        <v>202</v>
      </c>
      <c r="O287" t="s">
        <v>26</v>
      </c>
      <c r="P287" t="s">
        <v>16</v>
      </c>
      <c r="S287">
        <v>97601</v>
      </c>
      <c r="T287" t="s">
        <v>304</v>
      </c>
    </row>
    <row r="288" spans="2:20" x14ac:dyDescent="0.25">
      <c r="B288" t="s">
        <v>13</v>
      </c>
      <c r="C288" t="s">
        <v>14</v>
      </c>
      <c r="D288" t="s">
        <v>17</v>
      </c>
      <c r="E288" t="s">
        <v>17</v>
      </c>
      <c r="F288">
        <v>6</v>
      </c>
      <c r="G288">
        <v>345</v>
      </c>
      <c r="H288">
        <v>345</v>
      </c>
      <c r="I288">
        <v>1195</v>
      </c>
      <c r="J288" s="58">
        <v>74.459999999999994</v>
      </c>
      <c r="K288" s="1">
        <v>43634</v>
      </c>
      <c r="L288">
        <v>2111</v>
      </c>
      <c r="M288" t="s">
        <v>31</v>
      </c>
      <c r="N288" t="s">
        <v>202</v>
      </c>
      <c r="O288" t="s">
        <v>26</v>
      </c>
      <c r="P288" t="s">
        <v>16</v>
      </c>
      <c r="S288">
        <v>97601</v>
      </c>
      <c r="T288" t="s">
        <v>304</v>
      </c>
    </row>
    <row r="289" spans="2:20" x14ac:dyDescent="0.25">
      <c r="B289" t="s">
        <v>13</v>
      </c>
      <c r="C289" t="s">
        <v>14</v>
      </c>
      <c r="D289" t="s">
        <v>17</v>
      </c>
      <c r="E289" t="s">
        <v>17</v>
      </c>
      <c r="F289">
        <v>6</v>
      </c>
      <c r="G289">
        <v>345</v>
      </c>
      <c r="H289">
        <v>345</v>
      </c>
      <c r="I289">
        <v>1195</v>
      </c>
      <c r="J289" s="58">
        <v>37.229999999999997</v>
      </c>
      <c r="K289" s="1">
        <v>43634</v>
      </c>
      <c r="L289">
        <v>2111</v>
      </c>
      <c r="M289" t="s">
        <v>31</v>
      </c>
      <c r="N289" t="s">
        <v>202</v>
      </c>
      <c r="O289" t="s">
        <v>26</v>
      </c>
      <c r="P289" t="s">
        <v>16</v>
      </c>
      <c r="S289">
        <v>97601</v>
      </c>
      <c r="T289" t="s">
        <v>304</v>
      </c>
    </row>
    <row r="290" spans="2:20" x14ac:dyDescent="0.25">
      <c r="B290" t="s">
        <v>13</v>
      </c>
      <c r="C290" t="s">
        <v>14</v>
      </c>
      <c r="D290" t="s">
        <v>17</v>
      </c>
      <c r="E290" t="s">
        <v>17</v>
      </c>
      <c r="F290">
        <v>6</v>
      </c>
      <c r="G290">
        <v>345</v>
      </c>
      <c r="H290">
        <v>345</v>
      </c>
      <c r="I290">
        <v>1145</v>
      </c>
      <c r="J290" s="58">
        <v>223.38</v>
      </c>
      <c r="K290" s="1">
        <v>43634</v>
      </c>
      <c r="L290">
        <v>2111</v>
      </c>
      <c r="M290" t="s">
        <v>27</v>
      </c>
      <c r="N290" t="s">
        <v>241</v>
      </c>
      <c r="O290" t="s">
        <v>26</v>
      </c>
      <c r="P290" t="s">
        <v>16</v>
      </c>
      <c r="S290">
        <v>98150</v>
      </c>
      <c r="T290" t="s">
        <v>307</v>
      </c>
    </row>
    <row r="291" spans="2:20" x14ac:dyDescent="0.25">
      <c r="B291" t="s">
        <v>13</v>
      </c>
      <c r="C291" t="s">
        <v>14</v>
      </c>
      <c r="D291" t="s">
        <v>17</v>
      </c>
      <c r="E291" t="s">
        <v>17</v>
      </c>
      <c r="F291">
        <v>6</v>
      </c>
      <c r="G291">
        <v>345</v>
      </c>
      <c r="H291">
        <v>345</v>
      </c>
      <c r="I291">
        <v>1145</v>
      </c>
      <c r="J291" s="58">
        <v>223.38</v>
      </c>
      <c r="K291" s="1">
        <v>43634</v>
      </c>
      <c r="L291">
        <v>2111</v>
      </c>
      <c r="M291" t="s">
        <v>25</v>
      </c>
      <c r="N291" t="s">
        <v>240</v>
      </c>
      <c r="O291" t="s">
        <v>26</v>
      </c>
      <c r="P291" t="s">
        <v>16</v>
      </c>
      <c r="S291">
        <v>98150</v>
      </c>
      <c r="T291" t="s">
        <v>307</v>
      </c>
    </row>
    <row r="292" spans="2:20" x14ac:dyDescent="0.25">
      <c r="B292" t="s">
        <v>13</v>
      </c>
      <c r="C292" t="s">
        <v>14</v>
      </c>
      <c r="D292" t="s">
        <v>17</v>
      </c>
      <c r="E292" t="s">
        <v>17</v>
      </c>
      <c r="F292">
        <v>6</v>
      </c>
      <c r="G292">
        <v>345</v>
      </c>
      <c r="H292">
        <v>345</v>
      </c>
      <c r="I292">
        <v>1145</v>
      </c>
      <c r="J292" s="58">
        <v>148.91999999999999</v>
      </c>
      <c r="K292" s="1">
        <v>43634</v>
      </c>
      <c r="L292">
        <v>2111</v>
      </c>
      <c r="M292" t="s">
        <v>25</v>
      </c>
      <c r="N292" t="s">
        <v>240</v>
      </c>
      <c r="O292" t="s">
        <v>26</v>
      </c>
      <c r="P292" t="s">
        <v>16</v>
      </c>
      <c r="S292">
        <v>98150</v>
      </c>
      <c r="T292" t="s">
        <v>307</v>
      </c>
    </row>
    <row r="293" spans="2:20" x14ac:dyDescent="0.25">
      <c r="B293" t="s">
        <v>13</v>
      </c>
      <c r="C293" t="s">
        <v>14</v>
      </c>
      <c r="D293" t="s">
        <v>17</v>
      </c>
      <c r="E293" t="s">
        <v>17</v>
      </c>
      <c r="F293">
        <v>6</v>
      </c>
      <c r="G293">
        <v>345</v>
      </c>
      <c r="H293">
        <v>345</v>
      </c>
      <c r="I293">
        <v>1145</v>
      </c>
      <c r="J293" s="58">
        <v>167.54</v>
      </c>
      <c r="K293" s="1">
        <v>43634</v>
      </c>
      <c r="L293">
        <v>2111</v>
      </c>
      <c r="M293" t="s">
        <v>25</v>
      </c>
      <c r="N293" t="s">
        <v>240</v>
      </c>
      <c r="O293" t="s">
        <v>26</v>
      </c>
      <c r="P293" t="s">
        <v>16</v>
      </c>
      <c r="S293">
        <v>98150</v>
      </c>
      <c r="T293" t="s">
        <v>307</v>
      </c>
    </row>
    <row r="294" spans="2:20" x14ac:dyDescent="0.25">
      <c r="B294" t="s">
        <v>13</v>
      </c>
      <c r="C294" t="s">
        <v>14</v>
      </c>
      <c r="D294" t="s">
        <v>17</v>
      </c>
      <c r="E294" t="s">
        <v>17</v>
      </c>
      <c r="F294">
        <v>6</v>
      </c>
      <c r="G294">
        <v>345</v>
      </c>
      <c r="H294">
        <v>345</v>
      </c>
      <c r="I294">
        <v>1130</v>
      </c>
      <c r="J294" s="58">
        <v>74.459999999999994</v>
      </c>
      <c r="K294" s="1">
        <v>43634</v>
      </c>
      <c r="L294">
        <v>2111</v>
      </c>
      <c r="M294" t="s">
        <v>35</v>
      </c>
      <c r="N294" t="s">
        <v>30</v>
      </c>
      <c r="O294" t="s">
        <v>26</v>
      </c>
      <c r="P294" t="s">
        <v>16</v>
      </c>
      <c r="S294">
        <v>96127</v>
      </c>
      <c r="T294" t="s">
        <v>307</v>
      </c>
    </row>
    <row r="295" spans="2:20" x14ac:dyDescent="0.25">
      <c r="B295" t="s">
        <v>13</v>
      </c>
      <c r="C295" t="s">
        <v>14</v>
      </c>
      <c r="D295" t="s">
        <v>17</v>
      </c>
      <c r="E295" t="s">
        <v>17</v>
      </c>
      <c r="F295">
        <v>6</v>
      </c>
      <c r="G295">
        <v>345</v>
      </c>
      <c r="H295">
        <v>345</v>
      </c>
      <c r="I295">
        <v>1130</v>
      </c>
      <c r="J295" s="58">
        <v>465.38</v>
      </c>
      <c r="K295" s="1">
        <v>43634</v>
      </c>
      <c r="L295">
        <v>2111</v>
      </c>
      <c r="M295" t="s">
        <v>35</v>
      </c>
      <c r="N295" t="s">
        <v>30</v>
      </c>
      <c r="O295" t="s">
        <v>26</v>
      </c>
      <c r="P295" t="s">
        <v>16</v>
      </c>
      <c r="S295">
        <v>96127</v>
      </c>
      <c r="T295" t="s">
        <v>307</v>
      </c>
    </row>
    <row r="296" spans="2:20" x14ac:dyDescent="0.25">
      <c r="B296" t="s">
        <v>13</v>
      </c>
      <c r="C296" t="s">
        <v>14</v>
      </c>
      <c r="D296" t="s">
        <v>17</v>
      </c>
      <c r="E296" t="s">
        <v>17</v>
      </c>
      <c r="F296">
        <v>6</v>
      </c>
      <c r="G296">
        <v>345</v>
      </c>
      <c r="H296">
        <v>345</v>
      </c>
      <c r="I296">
        <v>1130</v>
      </c>
      <c r="J296" s="58">
        <v>37.229999999999997</v>
      </c>
      <c r="K296" s="1">
        <v>43634</v>
      </c>
      <c r="L296">
        <v>2111</v>
      </c>
      <c r="M296" t="s">
        <v>35</v>
      </c>
      <c r="N296" t="s">
        <v>30</v>
      </c>
      <c r="O296" t="s">
        <v>26</v>
      </c>
      <c r="P296" t="s">
        <v>16</v>
      </c>
      <c r="S296">
        <v>96127</v>
      </c>
      <c r="T296" t="s">
        <v>307</v>
      </c>
    </row>
    <row r="297" spans="2:20" x14ac:dyDescent="0.25">
      <c r="B297" t="s">
        <v>13</v>
      </c>
      <c r="C297" t="s">
        <v>14</v>
      </c>
      <c r="D297" t="s">
        <v>17</v>
      </c>
      <c r="E297" t="s">
        <v>17</v>
      </c>
      <c r="F297">
        <v>6</v>
      </c>
      <c r="G297">
        <v>345</v>
      </c>
      <c r="H297">
        <v>345</v>
      </c>
      <c r="I297">
        <v>1145</v>
      </c>
      <c r="J297" s="58">
        <v>223.38</v>
      </c>
      <c r="K297" s="1">
        <v>43634</v>
      </c>
      <c r="L297">
        <v>2111</v>
      </c>
      <c r="M297" t="s">
        <v>239</v>
      </c>
      <c r="N297" t="s">
        <v>30</v>
      </c>
      <c r="O297" t="s">
        <v>26</v>
      </c>
      <c r="P297" t="s">
        <v>16</v>
      </c>
      <c r="S297">
        <v>98150</v>
      </c>
      <c r="T297" t="s">
        <v>307</v>
      </c>
    </row>
    <row r="298" spans="2:20" x14ac:dyDescent="0.25">
      <c r="B298" t="s">
        <v>13</v>
      </c>
      <c r="C298" t="s">
        <v>14</v>
      </c>
      <c r="D298" t="s">
        <v>17</v>
      </c>
      <c r="E298" t="s">
        <v>17</v>
      </c>
      <c r="F298">
        <v>6</v>
      </c>
      <c r="G298">
        <v>860</v>
      </c>
      <c r="H298">
        <v>860</v>
      </c>
      <c r="I298">
        <v>1745</v>
      </c>
      <c r="J298" s="58">
        <v>37.229999999999997</v>
      </c>
      <c r="K298" s="1">
        <v>43634</v>
      </c>
      <c r="L298">
        <v>2111</v>
      </c>
      <c r="M298" t="s">
        <v>35</v>
      </c>
      <c r="N298" t="s">
        <v>129</v>
      </c>
      <c r="O298" t="s">
        <v>26</v>
      </c>
      <c r="P298" t="s">
        <v>16</v>
      </c>
      <c r="T298" t="s">
        <v>304</v>
      </c>
    </row>
    <row r="299" spans="2:20" x14ac:dyDescent="0.25">
      <c r="B299" t="s">
        <v>13</v>
      </c>
      <c r="C299" t="s">
        <v>14</v>
      </c>
      <c r="D299" t="s">
        <v>17</v>
      </c>
      <c r="E299" t="s">
        <v>17</v>
      </c>
      <c r="F299">
        <v>6</v>
      </c>
      <c r="G299">
        <v>345</v>
      </c>
      <c r="H299">
        <v>345</v>
      </c>
      <c r="I299">
        <v>1130</v>
      </c>
      <c r="J299" s="58">
        <v>74.459999999999994</v>
      </c>
      <c r="K299" s="1">
        <v>43646</v>
      </c>
      <c r="L299">
        <v>2114</v>
      </c>
      <c r="M299" t="s">
        <v>29</v>
      </c>
      <c r="N299" t="s">
        <v>207</v>
      </c>
      <c r="O299" t="s">
        <v>26</v>
      </c>
      <c r="P299" t="s">
        <v>16</v>
      </c>
      <c r="S299">
        <v>96127</v>
      </c>
      <c r="T299" t="s">
        <v>307</v>
      </c>
    </row>
    <row r="300" spans="2:20" x14ac:dyDescent="0.25">
      <c r="B300" t="s">
        <v>13</v>
      </c>
      <c r="C300" t="s">
        <v>14</v>
      </c>
      <c r="D300" t="s">
        <v>17</v>
      </c>
      <c r="E300" t="s">
        <v>17</v>
      </c>
      <c r="F300">
        <v>6</v>
      </c>
      <c r="G300">
        <v>345</v>
      </c>
      <c r="H300">
        <v>345</v>
      </c>
      <c r="I300">
        <v>1125</v>
      </c>
      <c r="J300" s="58">
        <v>74.459999999999994</v>
      </c>
      <c r="K300" s="1">
        <v>43646</v>
      </c>
      <c r="L300">
        <v>2114</v>
      </c>
      <c r="M300" t="s">
        <v>29</v>
      </c>
      <c r="N300" t="s">
        <v>37</v>
      </c>
      <c r="O300" t="s">
        <v>26</v>
      </c>
      <c r="P300" t="s">
        <v>16</v>
      </c>
      <c r="S300">
        <v>91928</v>
      </c>
      <c r="T300" t="s">
        <v>307</v>
      </c>
    </row>
    <row r="301" spans="2:20" x14ac:dyDescent="0.25">
      <c r="B301" t="s">
        <v>13</v>
      </c>
      <c r="C301" t="s">
        <v>14</v>
      </c>
      <c r="D301" t="s">
        <v>17</v>
      </c>
      <c r="E301" t="s">
        <v>17</v>
      </c>
      <c r="F301">
        <v>6</v>
      </c>
      <c r="G301">
        <v>345</v>
      </c>
      <c r="H301">
        <v>345</v>
      </c>
      <c r="I301">
        <v>1125</v>
      </c>
      <c r="J301" s="58">
        <v>37.229999999999997</v>
      </c>
      <c r="K301" s="1">
        <v>43646</v>
      </c>
      <c r="L301">
        <v>2114</v>
      </c>
      <c r="M301" t="s">
        <v>29</v>
      </c>
      <c r="N301" t="s">
        <v>247</v>
      </c>
      <c r="O301" t="s">
        <v>26</v>
      </c>
      <c r="P301" t="s">
        <v>16</v>
      </c>
      <c r="S301">
        <v>91928</v>
      </c>
      <c r="T301" t="s">
        <v>307</v>
      </c>
    </row>
    <row r="302" spans="2:20" x14ac:dyDescent="0.25">
      <c r="B302" t="s">
        <v>13</v>
      </c>
      <c r="C302" t="s">
        <v>14</v>
      </c>
      <c r="D302" t="s">
        <v>17</v>
      </c>
      <c r="E302" t="s">
        <v>17</v>
      </c>
      <c r="F302">
        <v>6</v>
      </c>
      <c r="G302">
        <v>345</v>
      </c>
      <c r="H302">
        <v>345</v>
      </c>
      <c r="I302">
        <v>1125</v>
      </c>
      <c r="J302" s="58">
        <v>74.459999999999994</v>
      </c>
      <c r="K302" s="1">
        <v>43646</v>
      </c>
      <c r="L302">
        <v>2114</v>
      </c>
      <c r="M302" t="s">
        <v>29</v>
      </c>
      <c r="N302" t="s">
        <v>247</v>
      </c>
      <c r="O302" t="s">
        <v>26</v>
      </c>
      <c r="P302" t="s">
        <v>16</v>
      </c>
      <c r="S302">
        <v>91928</v>
      </c>
      <c r="T302" t="s">
        <v>307</v>
      </c>
    </row>
    <row r="303" spans="2:20" x14ac:dyDescent="0.25">
      <c r="B303" t="s">
        <v>13</v>
      </c>
      <c r="C303" t="s">
        <v>14</v>
      </c>
      <c r="D303" t="s">
        <v>17</v>
      </c>
      <c r="E303" t="s">
        <v>17</v>
      </c>
      <c r="F303">
        <v>6</v>
      </c>
      <c r="G303">
        <v>345</v>
      </c>
      <c r="H303">
        <v>345</v>
      </c>
      <c r="I303">
        <v>1125</v>
      </c>
      <c r="J303" s="58">
        <v>37.229999999999997</v>
      </c>
      <c r="K303" s="1">
        <v>43646</v>
      </c>
      <c r="L303">
        <v>2114</v>
      </c>
      <c r="M303" t="s">
        <v>29</v>
      </c>
      <c r="N303" t="s">
        <v>247</v>
      </c>
      <c r="O303" t="s">
        <v>26</v>
      </c>
      <c r="P303" t="s">
        <v>16</v>
      </c>
      <c r="S303">
        <v>91928</v>
      </c>
      <c r="T303" t="s">
        <v>307</v>
      </c>
    </row>
    <row r="304" spans="2:20" x14ac:dyDescent="0.25">
      <c r="B304" t="s">
        <v>13</v>
      </c>
      <c r="C304" t="s">
        <v>14</v>
      </c>
      <c r="D304" t="s">
        <v>17</v>
      </c>
      <c r="E304" t="s">
        <v>17</v>
      </c>
      <c r="F304">
        <v>6</v>
      </c>
      <c r="G304">
        <v>345</v>
      </c>
      <c r="H304">
        <v>345</v>
      </c>
      <c r="I304">
        <v>1125</v>
      </c>
      <c r="J304" s="58">
        <v>74.459999999999994</v>
      </c>
      <c r="K304" s="1">
        <v>43646</v>
      </c>
      <c r="L304">
        <v>2114</v>
      </c>
      <c r="M304" t="s">
        <v>29</v>
      </c>
      <c r="N304" t="s">
        <v>37</v>
      </c>
      <c r="O304" t="s">
        <v>26</v>
      </c>
      <c r="P304" t="s">
        <v>16</v>
      </c>
      <c r="S304">
        <v>91928</v>
      </c>
      <c r="T304" t="s">
        <v>307</v>
      </c>
    </row>
    <row r="305" spans="2:20" x14ac:dyDescent="0.25">
      <c r="B305" t="s">
        <v>13</v>
      </c>
      <c r="C305" t="s">
        <v>14</v>
      </c>
      <c r="D305" t="s">
        <v>17</v>
      </c>
      <c r="E305" t="s">
        <v>17</v>
      </c>
      <c r="F305">
        <v>6</v>
      </c>
      <c r="G305">
        <v>345</v>
      </c>
      <c r="H305">
        <v>345</v>
      </c>
      <c r="I305">
        <v>1195</v>
      </c>
      <c r="J305" s="58">
        <v>18.62</v>
      </c>
      <c r="K305" s="1">
        <v>43646</v>
      </c>
      <c r="L305">
        <v>2114</v>
      </c>
      <c r="M305" t="s">
        <v>29</v>
      </c>
      <c r="N305" t="s">
        <v>238</v>
      </c>
      <c r="O305" t="s">
        <v>26</v>
      </c>
      <c r="P305" t="s">
        <v>16</v>
      </c>
      <c r="S305">
        <v>97601</v>
      </c>
      <c r="T305" t="s">
        <v>304</v>
      </c>
    </row>
    <row r="306" spans="2:20" x14ac:dyDescent="0.25">
      <c r="B306" t="s">
        <v>13</v>
      </c>
      <c r="C306" t="s">
        <v>14</v>
      </c>
      <c r="D306" t="s">
        <v>17</v>
      </c>
      <c r="E306" t="s">
        <v>17</v>
      </c>
      <c r="F306">
        <v>6</v>
      </c>
      <c r="G306">
        <v>345</v>
      </c>
      <c r="H306">
        <v>345</v>
      </c>
      <c r="I306">
        <v>1130</v>
      </c>
      <c r="K306" s="1">
        <v>43620</v>
      </c>
      <c r="L306">
        <v>2106</v>
      </c>
      <c r="M306" t="s">
        <v>25</v>
      </c>
      <c r="N306" t="s">
        <v>448</v>
      </c>
      <c r="O306" t="s">
        <v>446</v>
      </c>
      <c r="P306" t="s">
        <v>16</v>
      </c>
      <c r="S306">
        <v>96128</v>
      </c>
      <c r="T306" t="s">
        <v>307</v>
      </c>
    </row>
    <row r="307" spans="2:20" x14ac:dyDescent="0.25">
      <c r="B307" t="s">
        <v>13</v>
      </c>
      <c r="C307" t="s">
        <v>14</v>
      </c>
      <c r="D307" t="s">
        <v>17</v>
      </c>
      <c r="E307" t="s">
        <v>17</v>
      </c>
      <c r="F307">
        <v>6</v>
      </c>
      <c r="G307">
        <v>345</v>
      </c>
      <c r="H307">
        <v>345</v>
      </c>
      <c r="I307">
        <v>1115</v>
      </c>
      <c r="K307" s="1">
        <v>43620</v>
      </c>
      <c r="L307">
        <v>2106</v>
      </c>
      <c r="M307" t="s">
        <v>31</v>
      </c>
      <c r="N307" t="s">
        <v>449</v>
      </c>
      <c r="O307" t="s">
        <v>446</v>
      </c>
      <c r="P307" t="s">
        <v>16</v>
      </c>
      <c r="S307">
        <v>92930</v>
      </c>
      <c r="T307" t="s">
        <v>306</v>
      </c>
    </row>
    <row r="308" spans="2:20" x14ac:dyDescent="0.25">
      <c r="B308" t="s">
        <v>13</v>
      </c>
      <c r="C308" t="s">
        <v>14</v>
      </c>
      <c r="D308" t="s">
        <v>17</v>
      </c>
      <c r="E308" t="s">
        <v>17</v>
      </c>
      <c r="F308">
        <v>6</v>
      </c>
      <c r="G308">
        <v>345</v>
      </c>
      <c r="H308">
        <v>345</v>
      </c>
      <c r="I308">
        <v>1115</v>
      </c>
      <c r="K308" s="1">
        <v>43620</v>
      </c>
      <c r="L308">
        <v>2106</v>
      </c>
      <c r="M308" t="s">
        <v>31</v>
      </c>
      <c r="N308" t="s">
        <v>449</v>
      </c>
      <c r="O308" t="s">
        <v>446</v>
      </c>
      <c r="P308" t="s">
        <v>16</v>
      </c>
      <c r="S308">
        <v>92930</v>
      </c>
      <c r="T308" t="s">
        <v>306</v>
      </c>
    </row>
    <row r="309" spans="2:20" x14ac:dyDescent="0.25">
      <c r="B309" t="s">
        <v>13</v>
      </c>
      <c r="C309" t="s">
        <v>14</v>
      </c>
      <c r="D309" t="s">
        <v>17</v>
      </c>
      <c r="E309" t="s">
        <v>17</v>
      </c>
      <c r="F309">
        <v>6</v>
      </c>
      <c r="G309">
        <v>345</v>
      </c>
      <c r="H309">
        <v>345</v>
      </c>
      <c r="I309">
        <v>1115</v>
      </c>
      <c r="K309" s="1">
        <v>43620</v>
      </c>
      <c r="L309">
        <v>2106</v>
      </c>
      <c r="M309" t="s">
        <v>31</v>
      </c>
      <c r="N309" t="s">
        <v>449</v>
      </c>
      <c r="O309" t="s">
        <v>446</v>
      </c>
      <c r="P309" t="s">
        <v>16</v>
      </c>
      <c r="S309">
        <v>92930</v>
      </c>
      <c r="T309" t="s">
        <v>306</v>
      </c>
    </row>
    <row r="310" spans="2:20" x14ac:dyDescent="0.25">
      <c r="B310" t="s">
        <v>13</v>
      </c>
      <c r="C310" t="s">
        <v>14</v>
      </c>
      <c r="D310" t="s">
        <v>17</v>
      </c>
      <c r="E310" t="s">
        <v>17</v>
      </c>
      <c r="F310">
        <v>6</v>
      </c>
      <c r="G310">
        <v>345</v>
      </c>
      <c r="H310">
        <v>345</v>
      </c>
      <c r="I310">
        <v>1100</v>
      </c>
      <c r="K310" s="1">
        <v>43620</v>
      </c>
      <c r="L310">
        <v>2106</v>
      </c>
      <c r="M310" t="s">
        <v>31</v>
      </c>
      <c r="N310" t="s">
        <v>450</v>
      </c>
      <c r="O310" t="s">
        <v>446</v>
      </c>
      <c r="P310" t="s">
        <v>16</v>
      </c>
      <c r="S310">
        <v>97991</v>
      </c>
      <c r="T310" t="s">
        <v>305</v>
      </c>
    </row>
    <row r="311" spans="2:20" x14ac:dyDescent="0.25">
      <c r="B311" t="s">
        <v>13</v>
      </c>
      <c r="C311" t="s">
        <v>14</v>
      </c>
      <c r="D311" t="s">
        <v>17</v>
      </c>
      <c r="E311" t="s">
        <v>17</v>
      </c>
      <c r="F311">
        <v>6</v>
      </c>
      <c r="G311">
        <v>345</v>
      </c>
      <c r="H311">
        <v>345</v>
      </c>
      <c r="I311">
        <v>1130</v>
      </c>
      <c r="K311" s="1">
        <v>43620</v>
      </c>
      <c r="L311">
        <v>2106</v>
      </c>
      <c r="M311" t="s">
        <v>239</v>
      </c>
      <c r="N311" t="s">
        <v>447</v>
      </c>
      <c r="O311" t="s">
        <v>446</v>
      </c>
      <c r="P311" t="s">
        <v>16</v>
      </c>
      <c r="S311">
        <v>96128</v>
      </c>
      <c r="T311" t="s">
        <v>307</v>
      </c>
    </row>
    <row r="312" spans="2:20" x14ac:dyDescent="0.25">
      <c r="B312" t="s">
        <v>13</v>
      </c>
      <c r="C312" t="s">
        <v>14</v>
      </c>
      <c r="D312" t="s">
        <v>17</v>
      </c>
      <c r="E312" t="s">
        <v>17</v>
      </c>
      <c r="F312">
        <v>6</v>
      </c>
      <c r="G312">
        <v>345</v>
      </c>
      <c r="H312">
        <v>345</v>
      </c>
      <c r="I312">
        <v>1125</v>
      </c>
      <c r="K312" s="1">
        <v>43631</v>
      </c>
      <c r="L312">
        <v>2109</v>
      </c>
      <c r="M312" t="s">
        <v>29</v>
      </c>
      <c r="N312" t="s">
        <v>451</v>
      </c>
      <c r="O312" t="s">
        <v>446</v>
      </c>
      <c r="P312" t="s">
        <v>16</v>
      </c>
      <c r="S312">
        <v>91928</v>
      </c>
      <c r="T312" t="s">
        <v>307</v>
      </c>
    </row>
    <row r="313" spans="2:20" x14ac:dyDescent="0.25">
      <c r="B313" t="s">
        <v>13</v>
      </c>
      <c r="C313" t="s">
        <v>14</v>
      </c>
      <c r="D313" t="s">
        <v>17</v>
      </c>
      <c r="E313" t="s">
        <v>17</v>
      </c>
      <c r="F313">
        <v>6</v>
      </c>
      <c r="G313">
        <v>345</v>
      </c>
      <c r="H313">
        <v>345</v>
      </c>
      <c r="I313">
        <v>1125</v>
      </c>
      <c r="K313" s="1">
        <v>43631</v>
      </c>
      <c r="L313">
        <v>2109</v>
      </c>
      <c r="M313" t="s">
        <v>29</v>
      </c>
      <c r="N313" t="s">
        <v>451</v>
      </c>
      <c r="O313" t="s">
        <v>446</v>
      </c>
      <c r="P313" t="s">
        <v>16</v>
      </c>
      <c r="S313">
        <v>91928</v>
      </c>
      <c r="T313" t="s">
        <v>307</v>
      </c>
    </row>
    <row r="314" spans="2:20" x14ac:dyDescent="0.25">
      <c r="B314" t="s">
        <v>13</v>
      </c>
      <c r="C314" t="s">
        <v>14</v>
      </c>
      <c r="D314" t="s">
        <v>17</v>
      </c>
      <c r="E314" t="s">
        <v>17</v>
      </c>
      <c r="F314">
        <v>6</v>
      </c>
      <c r="G314">
        <v>345</v>
      </c>
      <c r="H314">
        <v>345</v>
      </c>
      <c r="I314">
        <v>1125</v>
      </c>
      <c r="K314" s="1">
        <v>43631</v>
      </c>
      <c r="L314">
        <v>2109</v>
      </c>
      <c r="M314" t="s">
        <v>29</v>
      </c>
      <c r="N314" t="s">
        <v>451</v>
      </c>
      <c r="O314" t="s">
        <v>446</v>
      </c>
      <c r="P314" t="s">
        <v>16</v>
      </c>
      <c r="S314">
        <v>91928</v>
      </c>
      <c r="T314" t="s">
        <v>307</v>
      </c>
    </row>
    <row r="315" spans="2:20" x14ac:dyDescent="0.25">
      <c r="B315" t="s">
        <v>13</v>
      </c>
      <c r="C315" t="s">
        <v>14</v>
      </c>
      <c r="D315" t="s">
        <v>17</v>
      </c>
      <c r="E315" t="s">
        <v>17</v>
      </c>
      <c r="F315">
        <v>6</v>
      </c>
      <c r="G315">
        <v>345</v>
      </c>
      <c r="H315">
        <v>345</v>
      </c>
      <c r="I315">
        <v>1145</v>
      </c>
      <c r="K315" s="1">
        <v>43631</v>
      </c>
      <c r="L315">
        <v>2109</v>
      </c>
      <c r="M315" t="s">
        <v>29</v>
      </c>
      <c r="N315" t="s">
        <v>452</v>
      </c>
      <c r="O315" t="s">
        <v>446</v>
      </c>
      <c r="P315" t="s">
        <v>16</v>
      </c>
      <c r="S315">
        <v>98198</v>
      </c>
      <c r="T315" t="s">
        <v>307</v>
      </c>
    </row>
    <row r="316" spans="2:20" x14ac:dyDescent="0.25">
      <c r="B316" t="s">
        <v>13</v>
      </c>
      <c r="C316" t="s">
        <v>14</v>
      </c>
      <c r="D316" t="s">
        <v>17</v>
      </c>
      <c r="E316" t="s">
        <v>17</v>
      </c>
      <c r="F316">
        <v>6</v>
      </c>
      <c r="G316">
        <v>345</v>
      </c>
      <c r="H316">
        <v>345</v>
      </c>
      <c r="I316">
        <v>1130</v>
      </c>
      <c r="K316" s="1">
        <v>43631</v>
      </c>
      <c r="L316">
        <v>2109</v>
      </c>
      <c r="M316" t="s">
        <v>29</v>
      </c>
      <c r="N316" t="s">
        <v>453</v>
      </c>
      <c r="O316" t="s">
        <v>446</v>
      </c>
      <c r="P316" t="s">
        <v>16</v>
      </c>
      <c r="S316">
        <v>96128</v>
      </c>
      <c r="T316" t="s">
        <v>307</v>
      </c>
    </row>
    <row r="317" spans="2:20" x14ac:dyDescent="0.25">
      <c r="B317" t="s">
        <v>13</v>
      </c>
      <c r="C317" t="s">
        <v>14</v>
      </c>
      <c r="D317" t="s">
        <v>17</v>
      </c>
      <c r="E317" t="s">
        <v>17</v>
      </c>
      <c r="F317">
        <v>6</v>
      </c>
      <c r="G317">
        <v>345</v>
      </c>
      <c r="H317">
        <v>345</v>
      </c>
      <c r="I317">
        <v>1130</v>
      </c>
      <c r="K317" s="1">
        <v>43631</v>
      </c>
      <c r="L317">
        <v>2109</v>
      </c>
      <c r="M317" t="s">
        <v>29</v>
      </c>
      <c r="N317" t="s">
        <v>453</v>
      </c>
      <c r="O317" t="s">
        <v>446</v>
      </c>
      <c r="P317" t="s">
        <v>16</v>
      </c>
      <c r="S317">
        <v>96128</v>
      </c>
      <c r="T317" t="s">
        <v>307</v>
      </c>
    </row>
    <row r="318" spans="2:20" x14ac:dyDescent="0.25">
      <c r="B318" t="s">
        <v>13</v>
      </c>
      <c r="C318" t="s">
        <v>14</v>
      </c>
      <c r="D318" t="s">
        <v>17</v>
      </c>
      <c r="E318" t="s">
        <v>17</v>
      </c>
      <c r="F318">
        <v>6</v>
      </c>
      <c r="G318">
        <v>345</v>
      </c>
      <c r="H318">
        <v>345</v>
      </c>
      <c r="I318">
        <v>1145</v>
      </c>
      <c r="K318" s="1">
        <v>43631</v>
      </c>
      <c r="L318">
        <v>2109</v>
      </c>
      <c r="M318" t="s">
        <v>29</v>
      </c>
      <c r="N318" t="s">
        <v>452</v>
      </c>
      <c r="O318" t="s">
        <v>446</v>
      </c>
      <c r="P318" t="s">
        <v>16</v>
      </c>
      <c r="S318">
        <v>98198</v>
      </c>
      <c r="T318" t="s">
        <v>307</v>
      </c>
    </row>
    <row r="319" spans="2:20" x14ac:dyDescent="0.25">
      <c r="B319" t="s">
        <v>13</v>
      </c>
      <c r="C319" t="s">
        <v>14</v>
      </c>
      <c r="D319" t="s">
        <v>17</v>
      </c>
      <c r="E319" t="s">
        <v>17</v>
      </c>
      <c r="F319">
        <v>6</v>
      </c>
      <c r="G319">
        <v>345</v>
      </c>
      <c r="H319">
        <v>345</v>
      </c>
      <c r="I319">
        <v>1125</v>
      </c>
      <c r="K319" s="1">
        <v>43631</v>
      </c>
      <c r="L319">
        <v>2109</v>
      </c>
      <c r="M319" t="s">
        <v>29</v>
      </c>
      <c r="N319" t="s">
        <v>451</v>
      </c>
      <c r="O319" t="s">
        <v>446</v>
      </c>
      <c r="P319" t="s">
        <v>16</v>
      </c>
      <c r="S319">
        <v>91928</v>
      </c>
      <c r="T319" t="s">
        <v>307</v>
      </c>
    </row>
    <row r="320" spans="2:20" x14ac:dyDescent="0.25">
      <c r="B320" t="s">
        <v>13</v>
      </c>
      <c r="C320" t="s">
        <v>14</v>
      </c>
      <c r="D320" t="s">
        <v>17</v>
      </c>
      <c r="E320" t="s">
        <v>17</v>
      </c>
      <c r="F320">
        <v>6</v>
      </c>
      <c r="G320">
        <v>345</v>
      </c>
      <c r="H320">
        <v>345</v>
      </c>
      <c r="I320">
        <v>1145</v>
      </c>
      <c r="K320" s="1">
        <v>43634</v>
      </c>
      <c r="L320">
        <v>2112</v>
      </c>
      <c r="M320" t="s">
        <v>33</v>
      </c>
      <c r="N320" t="s">
        <v>447</v>
      </c>
      <c r="O320" t="s">
        <v>446</v>
      </c>
      <c r="P320" t="s">
        <v>16</v>
      </c>
      <c r="S320">
        <v>98150</v>
      </c>
      <c r="T320" t="s">
        <v>307</v>
      </c>
    </row>
    <row r="321" spans="2:20" x14ac:dyDescent="0.25">
      <c r="B321" t="s">
        <v>13</v>
      </c>
      <c r="C321" t="s">
        <v>14</v>
      </c>
      <c r="D321" t="s">
        <v>17</v>
      </c>
      <c r="E321" t="s">
        <v>17</v>
      </c>
      <c r="F321">
        <v>6</v>
      </c>
      <c r="G321">
        <v>345</v>
      </c>
      <c r="H321">
        <v>345</v>
      </c>
      <c r="I321">
        <v>1145</v>
      </c>
      <c r="K321" s="1">
        <v>43634</v>
      </c>
      <c r="L321">
        <v>2112</v>
      </c>
      <c r="M321" t="s">
        <v>25</v>
      </c>
      <c r="N321" t="s">
        <v>454</v>
      </c>
      <c r="O321" t="s">
        <v>446</v>
      </c>
      <c r="P321" t="s">
        <v>16</v>
      </c>
      <c r="S321">
        <v>98150</v>
      </c>
      <c r="T321" t="s">
        <v>307</v>
      </c>
    </row>
    <row r="322" spans="2:20" x14ac:dyDescent="0.25">
      <c r="B322" t="s">
        <v>13</v>
      </c>
      <c r="C322" t="s">
        <v>14</v>
      </c>
      <c r="D322" t="s">
        <v>17</v>
      </c>
      <c r="E322" t="s">
        <v>17</v>
      </c>
      <c r="F322">
        <v>6</v>
      </c>
      <c r="G322">
        <v>345</v>
      </c>
      <c r="H322">
        <v>345</v>
      </c>
      <c r="I322">
        <v>1145</v>
      </c>
      <c r="K322" s="1">
        <v>43634</v>
      </c>
      <c r="L322">
        <v>2112</v>
      </c>
      <c r="M322" t="s">
        <v>239</v>
      </c>
      <c r="N322" t="s">
        <v>447</v>
      </c>
      <c r="O322" t="s">
        <v>446</v>
      </c>
      <c r="P322" t="s">
        <v>16</v>
      </c>
      <c r="S322">
        <v>98150</v>
      </c>
      <c r="T322" t="s">
        <v>307</v>
      </c>
    </row>
    <row r="323" spans="2:20" x14ac:dyDescent="0.25">
      <c r="B323" t="s">
        <v>13</v>
      </c>
      <c r="C323" t="s">
        <v>14</v>
      </c>
      <c r="D323" t="s">
        <v>17</v>
      </c>
      <c r="E323" t="s">
        <v>17</v>
      </c>
      <c r="F323">
        <v>6</v>
      </c>
      <c r="G323">
        <v>345</v>
      </c>
      <c r="H323">
        <v>345</v>
      </c>
      <c r="I323">
        <v>1145</v>
      </c>
      <c r="K323" s="1">
        <v>43634</v>
      </c>
      <c r="L323">
        <v>2112</v>
      </c>
      <c r="M323" t="s">
        <v>27</v>
      </c>
      <c r="N323" t="s">
        <v>455</v>
      </c>
      <c r="O323" t="s">
        <v>446</v>
      </c>
      <c r="P323" t="s">
        <v>16</v>
      </c>
      <c r="S323">
        <v>98150</v>
      </c>
      <c r="T323" t="s">
        <v>307</v>
      </c>
    </row>
    <row r="324" spans="2:20" x14ac:dyDescent="0.25">
      <c r="B324" t="s">
        <v>13</v>
      </c>
      <c r="C324" t="s">
        <v>14</v>
      </c>
      <c r="D324" t="s">
        <v>17</v>
      </c>
      <c r="E324" t="s">
        <v>17</v>
      </c>
      <c r="F324">
        <v>6</v>
      </c>
      <c r="G324">
        <v>345</v>
      </c>
      <c r="H324">
        <v>345</v>
      </c>
      <c r="I324">
        <v>1145</v>
      </c>
      <c r="K324" s="1">
        <v>43634</v>
      </c>
      <c r="L324">
        <v>2112</v>
      </c>
      <c r="M324" t="s">
        <v>27</v>
      </c>
      <c r="N324" t="s">
        <v>455</v>
      </c>
      <c r="O324" t="s">
        <v>446</v>
      </c>
      <c r="P324" t="s">
        <v>16</v>
      </c>
      <c r="S324">
        <v>98150</v>
      </c>
      <c r="T324" t="s">
        <v>307</v>
      </c>
    </row>
    <row r="325" spans="2:20" x14ac:dyDescent="0.25">
      <c r="B325" t="s">
        <v>13</v>
      </c>
      <c r="C325" t="s">
        <v>14</v>
      </c>
      <c r="D325" t="s">
        <v>17</v>
      </c>
      <c r="E325" t="s">
        <v>17</v>
      </c>
      <c r="F325">
        <v>6</v>
      </c>
      <c r="G325">
        <v>345</v>
      </c>
      <c r="H325">
        <v>345</v>
      </c>
      <c r="I325">
        <v>1145</v>
      </c>
      <c r="K325" s="1">
        <v>43634</v>
      </c>
      <c r="L325">
        <v>2112</v>
      </c>
      <c r="M325" t="s">
        <v>27</v>
      </c>
      <c r="N325" t="s">
        <v>455</v>
      </c>
      <c r="O325" t="s">
        <v>446</v>
      </c>
      <c r="P325" t="s">
        <v>16</v>
      </c>
      <c r="S325">
        <v>98150</v>
      </c>
      <c r="T325" t="s">
        <v>307</v>
      </c>
    </row>
    <row r="326" spans="2:20" x14ac:dyDescent="0.25">
      <c r="B326" t="s">
        <v>13</v>
      </c>
      <c r="C326" t="s">
        <v>14</v>
      </c>
      <c r="D326" t="s">
        <v>17</v>
      </c>
      <c r="E326" t="s">
        <v>17</v>
      </c>
      <c r="F326">
        <v>6</v>
      </c>
      <c r="G326">
        <v>345</v>
      </c>
      <c r="H326">
        <v>345</v>
      </c>
      <c r="I326">
        <v>1195</v>
      </c>
      <c r="K326" s="1">
        <v>43634</v>
      </c>
      <c r="L326">
        <v>2112</v>
      </c>
      <c r="M326" t="s">
        <v>31</v>
      </c>
      <c r="N326" t="s">
        <v>456</v>
      </c>
      <c r="O326" t="s">
        <v>446</v>
      </c>
      <c r="P326" t="s">
        <v>16</v>
      </c>
      <c r="S326">
        <v>97601</v>
      </c>
      <c r="T326" t="s">
        <v>304</v>
      </c>
    </row>
    <row r="327" spans="2:20" x14ac:dyDescent="0.25">
      <c r="B327" t="s">
        <v>13</v>
      </c>
      <c r="C327" t="s">
        <v>14</v>
      </c>
      <c r="D327" t="s">
        <v>17</v>
      </c>
      <c r="E327" t="s">
        <v>17</v>
      </c>
      <c r="F327">
        <v>6</v>
      </c>
      <c r="G327">
        <v>345</v>
      </c>
      <c r="H327">
        <v>345</v>
      </c>
      <c r="I327">
        <v>1195</v>
      </c>
      <c r="K327" s="1">
        <v>43634</v>
      </c>
      <c r="L327">
        <v>2112</v>
      </c>
      <c r="M327" t="s">
        <v>31</v>
      </c>
      <c r="N327" t="s">
        <v>456</v>
      </c>
      <c r="O327" t="s">
        <v>446</v>
      </c>
      <c r="P327" t="s">
        <v>16</v>
      </c>
      <c r="S327">
        <v>97601</v>
      </c>
      <c r="T327" t="s">
        <v>304</v>
      </c>
    </row>
    <row r="328" spans="2:20" x14ac:dyDescent="0.25">
      <c r="B328" t="s">
        <v>13</v>
      </c>
      <c r="C328" t="s">
        <v>14</v>
      </c>
      <c r="D328" t="s">
        <v>17</v>
      </c>
      <c r="E328" t="s">
        <v>17</v>
      </c>
      <c r="F328">
        <v>6</v>
      </c>
      <c r="G328">
        <v>345</v>
      </c>
      <c r="H328">
        <v>345</v>
      </c>
      <c r="I328">
        <v>1195</v>
      </c>
      <c r="K328" s="1">
        <v>43634</v>
      </c>
      <c r="L328">
        <v>2112</v>
      </c>
      <c r="M328" t="s">
        <v>31</v>
      </c>
      <c r="N328" t="s">
        <v>456</v>
      </c>
      <c r="O328" t="s">
        <v>446</v>
      </c>
      <c r="P328" t="s">
        <v>16</v>
      </c>
      <c r="S328">
        <v>97601</v>
      </c>
      <c r="T328" t="s">
        <v>304</v>
      </c>
    </row>
    <row r="329" spans="2:20" x14ac:dyDescent="0.25">
      <c r="B329" t="s">
        <v>13</v>
      </c>
      <c r="C329" t="s">
        <v>14</v>
      </c>
      <c r="D329" t="s">
        <v>17</v>
      </c>
      <c r="E329" t="s">
        <v>17</v>
      </c>
      <c r="F329">
        <v>6</v>
      </c>
      <c r="G329">
        <v>345</v>
      </c>
      <c r="H329">
        <v>345</v>
      </c>
      <c r="I329">
        <v>1130</v>
      </c>
      <c r="K329" s="1">
        <v>43634</v>
      </c>
      <c r="L329">
        <v>2112</v>
      </c>
      <c r="M329" t="s">
        <v>35</v>
      </c>
      <c r="N329" t="s">
        <v>447</v>
      </c>
      <c r="O329" t="s">
        <v>446</v>
      </c>
      <c r="P329" t="s">
        <v>16</v>
      </c>
      <c r="S329">
        <v>96127</v>
      </c>
      <c r="T329" t="s">
        <v>307</v>
      </c>
    </row>
    <row r="330" spans="2:20" x14ac:dyDescent="0.25">
      <c r="B330" t="s">
        <v>13</v>
      </c>
      <c r="C330" t="s">
        <v>14</v>
      </c>
      <c r="D330" t="s">
        <v>17</v>
      </c>
      <c r="E330" t="s">
        <v>17</v>
      </c>
      <c r="F330">
        <v>6</v>
      </c>
      <c r="G330">
        <v>345</v>
      </c>
      <c r="H330">
        <v>345</v>
      </c>
      <c r="I330">
        <v>1130</v>
      </c>
      <c r="K330" s="1">
        <v>43634</v>
      </c>
      <c r="L330">
        <v>2112</v>
      </c>
      <c r="M330" t="s">
        <v>35</v>
      </c>
      <c r="N330" t="s">
        <v>447</v>
      </c>
      <c r="O330" t="s">
        <v>446</v>
      </c>
      <c r="P330" t="s">
        <v>16</v>
      </c>
      <c r="S330">
        <v>96127</v>
      </c>
      <c r="T330" t="s">
        <v>307</v>
      </c>
    </row>
    <row r="331" spans="2:20" x14ac:dyDescent="0.25">
      <c r="B331" t="s">
        <v>13</v>
      </c>
      <c r="C331" t="s">
        <v>14</v>
      </c>
      <c r="D331" t="s">
        <v>17</v>
      </c>
      <c r="E331" t="s">
        <v>17</v>
      </c>
      <c r="F331">
        <v>6</v>
      </c>
      <c r="G331">
        <v>345</v>
      </c>
      <c r="H331">
        <v>345</v>
      </c>
      <c r="I331">
        <v>1130</v>
      </c>
      <c r="K331" s="1">
        <v>43634</v>
      </c>
      <c r="L331">
        <v>2112</v>
      </c>
      <c r="M331" t="s">
        <v>35</v>
      </c>
      <c r="N331" t="s">
        <v>447</v>
      </c>
      <c r="O331" t="s">
        <v>446</v>
      </c>
      <c r="P331" t="s">
        <v>16</v>
      </c>
      <c r="S331">
        <v>96127</v>
      </c>
      <c r="T331" t="s">
        <v>307</v>
      </c>
    </row>
    <row r="332" spans="2:20" x14ac:dyDescent="0.25">
      <c r="B332" t="s">
        <v>13</v>
      </c>
      <c r="C332" t="s">
        <v>14</v>
      </c>
      <c r="D332" t="s">
        <v>17</v>
      </c>
      <c r="E332" t="s">
        <v>17</v>
      </c>
      <c r="F332">
        <v>6</v>
      </c>
      <c r="G332">
        <v>345</v>
      </c>
      <c r="H332">
        <v>345</v>
      </c>
      <c r="I332">
        <v>1145</v>
      </c>
      <c r="K332" s="1">
        <v>43634</v>
      </c>
      <c r="L332">
        <v>2112</v>
      </c>
      <c r="M332" t="s">
        <v>25</v>
      </c>
      <c r="N332" t="s">
        <v>454</v>
      </c>
      <c r="O332" t="s">
        <v>446</v>
      </c>
      <c r="P332" t="s">
        <v>16</v>
      </c>
      <c r="S332">
        <v>98150</v>
      </c>
      <c r="T332" t="s">
        <v>307</v>
      </c>
    </row>
    <row r="333" spans="2:20" x14ac:dyDescent="0.25">
      <c r="B333" t="s">
        <v>13</v>
      </c>
      <c r="C333" t="s">
        <v>14</v>
      </c>
      <c r="D333" t="s">
        <v>17</v>
      </c>
      <c r="E333" t="s">
        <v>17</v>
      </c>
      <c r="F333">
        <v>6</v>
      </c>
      <c r="G333">
        <v>345</v>
      </c>
      <c r="H333">
        <v>345</v>
      </c>
      <c r="I333">
        <v>1145</v>
      </c>
      <c r="K333" s="1">
        <v>43634</v>
      </c>
      <c r="L333">
        <v>2112</v>
      </c>
      <c r="M333" t="s">
        <v>25</v>
      </c>
      <c r="N333" t="s">
        <v>454</v>
      </c>
      <c r="O333" t="s">
        <v>446</v>
      </c>
      <c r="P333" t="s">
        <v>16</v>
      </c>
      <c r="S333">
        <v>98150</v>
      </c>
      <c r="T333" t="s">
        <v>307</v>
      </c>
    </row>
    <row r="334" spans="2:20" x14ac:dyDescent="0.25">
      <c r="B334" t="s">
        <v>13</v>
      </c>
      <c r="C334" t="s">
        <v>14</v>
      </c>
      <c r="D334" t="s">
        <v>17</v>
      </c>
      <c r="E334" t="s">
        <v>17</v>
      </c>
      <c r="F334">
        <v>6</v>
      </c>
      <c r="G334">
        <v>345</v>
      </c>
      <c r="H334">
        <v>345</v>
      </c>
      <c r="I334">
        <v>1130</v>
      </c>
      <c r="K334" s="1">
        <v>43634</v>
      </c>
      <c r="L334">
        <v>2112</v>
      </c>
      <c r="M334" t="s">
        <v>243</v>
      </c>
      <c r="N334" t="s">
        <v>447</v>
      </c>
      <c r="O334" t="s">
        <v>446</v>
      </c>
      <c r="P334" t="s">
        <v>16</v>
      </c>
      <c r="S334">
        <v>96127</v>
      </c>
      <c r="T334" t="s">
        <v>307</v>
      </c>
    </row>
    <row r="335" spans="2:20" x14ac:dyDescent="0.25">
      <c r="B335" t="s">
        <v>13</v>
      </c>
      <c r="C335" t="s">
        <v>14</v>
      </c>
      <c r="D335" t="s">
        <v>17</v>
      </c>
      <c r="E335" t="s">
        <v>17</v>
      </c>
      <c r="F335">
        <v>6</v>
      </c>
      <c r="G335">
        <v>345</v>
      </c>
      <c r="H335">
        <v>345</v>
      </c>
      <c r="I335">
        <v>1125</v>
      </c>
      <c r="K335" s="1">
        <v>43646</v>
      </c>
      <c r="L335">
        <v>2115</v>
      </c>
      <c r="M335" t="s">
        <v>29</v>
      </c>
      <c r="N335" t="s">
        <v>457</v>
      </c>
      <c r="O335" t="s">
        <v>446</v>
      </c>
      <c r="P335" t="s">
        <v>16</v>
      </c>
      <c r="S335">
        <v>91928</v>
      </c>
      <c r="T335" t="s">
        <v>307</v>
      </c>
    </row>
    <row r="336" spans="2:20" x14ac:dyDescent="0.25">
      <c r="B336" t="s">
        <v>13</v>
      </c>
      <c r="C336" t="s">
        <v>14</v>
      </c>
      <c r="D336" t="s">
        <v>17</v>
      </c>
      <c r="E336" t="s">
        <v>17</v>
      </c>
      <c r="F336">
        <v>7</v>
      </c>
      <c r="G336">
        <v>345</v>
      </c>
      <c r="H336">
        <v>345</v>
      </c>
      <c r="I336">
        <v>1130</v>
      </c>
      <c r="J336" s="58">
        <v>74.459999999999994</v>
      </c>
      <c r="K336" s="1">
        <v>43677</v>
      </c>
      <c r="L336">
        <v>366033</v>
      </c>
      <c r="M336" t="s">
        <v>231</v>
      </c>
      <c r="N336" t="s">
        <v>233</v>
      </c>
      <c r="O336" t="s">
        <v>15</v>
      </c>
      <c r="P336" t="s">
        <v>16</v>
      </c>
      <c r="S336">
        <v>96127</v>
      </c>
      <c r="T336" t="s">
        <v>307</v>
      </c>
    </row>
    <row r="337" spans="2:20" x14ac:dyDescent="0.25">
      <c r="B337" t="s">
        <v>13</v>
      </c>
      <c r="C337" t="s">
        <v>14</v>
      </c>
      <c r="D337" t="s">
        <v>17</v>
      </c>
      <c r="E337" t="s">
        <v>17</v>
      </c>
      <c r="F337">
        <v>7</v>
      </c>
      <c r="G337">
        <v>345</v>
      </c>
      <c r="H337">
        <v>345</v>
      </c>
      <c r="I337">
        <v>1130</v>
      </c>
      <c r="J337" s="58">
        <v>111.69</v>
      </c>
      <c r="K337" s="1">
        <v>43677</v>
      </c>
      <c r="L337">
        <v>366033</v>
      </c>
      <c r="M337" t="s">
        <v>231</v>
      </c>
      <c r="N337" t="s">
        <v>232</v>
      </c>
      <c r="O337" t="s">
        <v>15</v>
      </c>
      <c r="P337" t="s">
        <v>16</v>
      </c>
      <c r="S337">
        <v>96128</v>
      </c>
      <c r="T337" t="s">
        <v>307</v>
      </c>
    </row>
    <row r="338" spans="2:20" x14ac:dyDescent="0.25">
      <c r="B338" t="s">
        <v>56</v>
      </c>
      <c r="C338" t="s">
        <v>60</v>
      </c>
      <c r="D338" t="s">
        <v>17</v>
      </c>
      <c r="E338" t="s">
        <v>17</v>
      </c>
      <c r="F338">
        <v>7</v>
      </c>
      <c r="G338">
        <v>345</v>
      </c>
      <c r="H338">
        <v>2019116</v>
      </c>
      <c r="I338">
        <v>1666</v>
      </c>
      <c r="J338" s="58">
        <v>0.72</v>
      </c>
      <c r="K338" s="1">
        <v>43677</v>
      </c>
      <c r="L338">
        <v>366040</v>
      </c>
      <c r="M338" t="s">
        <v>295</v>
      </c>
      <c r="N338" t="s">
        <v>60</v>
      </c>
      <c r="O338" t="s">
        <v>15</v>
      </c>
      <c r="P338" t="s">
        <v>16</v>
      </c>
      <c r="T338" t="s">
        <v>369</v>
      </c>
    </row>
    <row r="339" spans="2:20" x14ac:dyDescent="0.25">
      <c r="B339" t="s">
        <v>13</v>
      </c>
      <c r="C339" t="s">
        <v>18</v>
      </c>
      <c r="D339" t="s">
        <v>17</v>
      </c>
      <c r="E339" t="s">
        <v>17</v>
      </c>
      <c r="F339">
        <v>7</v>
      </c>
      <c r="G339">
        <v>345</v>
      </c>
      <c r="H339">
        <v>345</v>
      </c>
      <c r="I339">
        <v>1130</v>
      </c>
      <c r="J339" s="58">
        <v>973.61</v>
      </c>
      <c r="K339" s="1">
        <v>43647</v>
      </c>
      <c r="L339">
        <v>329210</v>
      </c>
      <c r="M339" t="s">
        <v>23</v>
      </c>
      <c r="N339" t="s">
        <v>108</v>
      </c>
      <c r="O339" t="s">
        <v>20</v>
      </c>
      <c r="P339" t="s">
        <v>16</v>
      </c>
      <c r="Q339">
        <v>310284</v>
      </c>
      <c r="R339" t="s">
        <v>41</v>
      </c>
      <c r="S339">
        <v>96128</v>
      </c>
      <c r="T339" t="s">
        <v>307</v>
      </c>
    </row>
    <row r="340" spans="2:20" x14ac:dyDescent="0.25">
      <c r="B340" t="s">
        <v>13</v>
      </c>
      <c r="C340" t="s">
        <v>18</v>
      </c>
      <c r="D340" t="s">
        <v>17</v>
      </c>
      <c r="E340" t="s">
        <v>17</v>
      </c>
      <c r="F340">
        <v>7</v>
      </c>
      <c r="G340">
        <v>345</v>
      </c>
      <c r="H340">
        <v>345</v>
      </c>
      <c r="I340">
        <v>1130</v>
      </c>
      <c r="J340" s="58">
        <v>363.72</v>
      </c>
      <c r="K340" s="1">
        <v>43649</v>
      </c>
      <c r="L340">
        <v>329582</v>
      </c>
      <c r="M340" t="s">
        <v>21</v>
      </c>
      <c r="N340" t="s">
        <v>108</v>
      </c>
      <c r="O340" t="s">
        <v>20</v>
      </c>
      <c r="P340" t="s">
        <v>16</v>
      </c>
      <c r="Q340">
        <v>315035</v>
      </c>
      <c r="R340" t="s">
        <v>41</v>
      </c>
      <c r="S340">
        <v>96128</v>
      </c>
      <c r="T340" t="s">
        <v>307</v>
      </c>
    </row>
    <row r="341" spans="2:20" x14ac:dyDescent="0.25">
      <c r="B341" t="s">
        <v>13</v>
      </c>
      <c r="C341" t="s">
        <v>18</v>
      </c>
      <c r="D341" t="s">
        <v>17</v>
      </c>
      <c r="E341" t="s">
        <v>17</v>
      </c>
      <c r="F341">
        <v>7</v>
      </c>
      <c r="G341">
        <v>345</v>
      </c>
      <c r="H341">
        <v>345</v>
      </c>
      <c r="I341">
        <v>1130</v>
      </c>
      <c r="J341" s="58">
        <v>1398</v>
      </c>
      <c r="K341" s="1">
        <v>43656</v>
      </c>
      <c r="L341">
        <v>330033</v>
      </c>
      <c r="M341" t="s">
        <v>39</v>
      </c>
      <c r="N341" t="s">
        <v>458</v>
      </c>
      <c r="O341" t="s">
        <v>20</v>
      </c>
      <c r="P341" t="s">
        <v>16</v>
      </c>
      <c r="Q341">
        <v>315780</v>
      </c>
      <c r="R341" t="s">
        <v>41</v>
      </c>
      <c r="S341">
        <v>96127</v>
      </c>
      <c r="T341" t="s">
        <v>307</v>
      </c>
    </row>
    <row r="342" spans="2:20" x14ac:dyDescent="0.25">
      <c r="B342" t="s">
        <v>13</v>
      </c>
      <c r="C342" t="s">
        <v>18</v>
      </c>
      <c r="D342" t="s">
        <v>17</v>
      </c>
      <c r="E342" t="s">
        <v>17</v>
      </c>
      <c r="F342">
        <v>7</v>
      </c>
      <c r="G342">
        <v>345</v>
      </c>
      <c r="H342">
        <v>345</v>
      </c>
      <c r="I342">
        <v>1130</v>
      </c>
      <c r="J342" s="58">
        <v>1078.43</v>
      </c>
      <c r="K342" s="1">
        <v>43657</v>
      </c>
      <c r="L342">
        <v>330238</v>
      </c>
      <c r="M342" t="s">
        <v>23</v>
      </c>
      <c r="N342" t="s">
        <v>108</v>
      </c>
      <c r="O342" t="s">
        <v>20</v>
      </c>
      <c r="P342" t="s">
        <v>16</v>
      </c>
      <c r="Q342">
        <v>310942</v>
      </c>
      <c r="R342" t="s">
        <v>41</v>
      </c>
      <c r="S342">
        <v>96127</v>
      </c>
      <c r="T342" t="s">
        <v>307</v>
      </c>
    </row>
    <row r="343" spans="2:20" x14ac:dyDescent="0.25">
      <c r="B343" t="s">
        <v>13</v>
      </c>
      <c r="C343" t="s">
        <v>18</v>
      </c>
      <c r="D343" t="s">
        <v>17</v>
      </c>
      <c r="E343" t="s">
        <v>17</v>
      </c>
      <c r="F343">
        <v>7</v>
      </c>
      <c r="G343">
        <v>345</v>
      </c>
      <c r="H343">
        <v>345</v>
      </c>
      <c r="I343">
        <v>1195</v>
      </c>
      <c r="J343" s="58">
        <v>10033.1</v>
      </c>
      <c r="K343" s="1">
        <v>43658</v>
      </c>
      <c r="L343">
        <v>330370</v>
      </c>
      <c r="M343" t="s">
        <v>74</v>
      </c>
      <c r="N343" t="s">
        <v>102</v>
      </c>
      <c r="O343" t="s">
        <v>20</v>
      </c>
      <c r="P343" t="s">
        <v>16</v>
      </c>
      <c r="Q343">
        <v>314033</v>
      </c>
      <c r="R343" t="s">
        <v>22</v>
      </c>
      <c r="S343">
        <v>97601</v>
      </c>
      <c r="T343" t="s">
        <v>304</v>
      </c>
    </row>
    <row r="344" spans="2:20" x14ac:dyDescent="0.25">
      <c r="B344" t="s">
        <v>13</v>
      </c>
      <c r="C344" t="s">
        <v>18</v>
      </c>
      <c r="D344" t="s">
        <v>17</v>
      </c>
      <c r="E344" t="s">
        <v>17</v>
      </c>
      <c r="F344">
        <v>7</v>
      </c>
      <c r="G344">
        <v>345</v>
      </c>
      <c r="H344">
        <v>345</v>
      </c>
      <c r="I344">
        <v>1130</v>
      </c>
      <c r="J344" s="58">
        <v>297.86</v>
      </c>
      <c r="K344" s="1">
        <v>43672</v>
      </c>
      <c r="L344">
        <v>331598</v>
      </c>
      <c r="M344" t="s">
        <v>38</v>
      </c>
      <c r="N344" t="s">
        <v>107</v>
      </c>
      <c r="O344" t="s">
        <v>20</v>
      </c>
      <c r="P344" t="s">
        <v>16</v>
      </c>
      <c r="Q344">
        <v>316878</v>
      </c>
      <c r="R344" t="s">
        <v>41</v>
      </c>
      <c r="S344">
        <v>96128</v>
      </c>
      <c r="T344" t="s">
        <v>307</v>
      </c>
    </row>
    <row r="345" spans="2:20" x14ac:dyDescent="0.25">
      <c r="B345" t="s">
        <v>13</v>
      </c>
      <c r="C345" t="s">
        <v>18</v>
      </c>
      <c r="D345" t="s">
        <v>17</v>
      </c>
      <c r="E345" t="s">
        <v>17</v>
      </c>
      <c r="F345">
        <v>7</v>
      </c>
      <c r="G345">
        <v>345</v>
      </c>
      <c r="H345">
        <v>345</v>
      </c>
      <c r="I345">
        <v>1130</v>
      </c>
      <c r="J345" s="58">
        <v>433.5</v>
      </c>
      <c r="K345" s="1">
        <v>43676</v>
      </c>
      <c r="L345">
        <v>331807</v>
      </c>
      <c r="M345" t="s">
        <v>50</v>
      </c>
      <c r="N345" t="s">
        <v>459</v>
      </c>
      <c r="O345" t="s">
        <v>20</v>
      </c>
      <c r="P345" t="s">
        <v>16</v>
      </c>
      <c r="Q345">
        <v>317372</v>
      </c>
      <c r="R345" t="s">
        <v>41</v>
      </c>
      <c r="S345">
        <v>96128</v>
      </c>
      <c r="T345" t="s">
        <v>307</v>
      </c>
    </row>
    <row r="346" spans="2:20" x14ac:dyDescent="0.25">
      <c r="B346" t="s">
        <v>13</v>
      </c>
      <c r="C346" t="s">
        <v>18</v>
      </c>
      <c r="D346" t="s">
        <v>17</v>
      </c>
      <c r="E346" t="s">
        <v>17</v>
      </c>
      <c r="F346">
        <v>7</v>
      </c>
      <c r="G346">
        <v>345</v>
      </c>
      <c r="H346">
        <v>345</v>
      </c>
      <c r="I346">
        <v>1130</v>
      </c>
      <c r="J346" s="58">
        <v>-21.65</v>
      </c>
      <c r="K346" s="1">
        <v>43676</v>
      </c>
      <c r="L346">
        <v>331832</v>
      </c>
      <c r="M346" t="s">
        <v>23</v>
      </c>
      <c r="N346" t="s">
        <v>108</v>
      </c>
      <c r="O346" t="s">
        <v>20</v>
      </c>
      <c r="P346" t="s">
        <v>16</v>
      </c>
      <c r="Q346">
        <v>310284</v>
      </c>
      <c r="R346" t="s">
        <v>41</v>
      </c>
      <c r="S346">
        <v>96128</v>
      </c>
      <c r="T346" t="s">
        <v>307</v>
      </c>
    </row>
    <row r="347" spans="2:20" x14ac:dyDescent="0.25">
      <c r="B347" t="s">
        <v>13</v>
      </c>
      <c r="C347" t="s">
        <v>18</v>
      </c>
      <c r="D347" t="s">
        <v>17</v>
      </c>
      <c r="E347" t="s">
        <v>17</v>
      </c>
      <c r="F347">
        <v>7</v>
      </c>
      <c r="G347">
        <v>345</v>
      </c>
      <c r="H347">
        <v>345</v>
      </c>
      <c r="I347">
        <v>1135</v>
      </c>
      <c r="J347" s="58">
        <v>6</v>
      </c>
      <c r="K347" s="1">
        <v>43649</v>
      </c>
      <c r="L347">
        <v>1069797</v>
      </c>
      <c r="M347" t="s">
        <v>110</v>
      </c>
      <c r="N347" t="s">
        <v>111</v>
      </c>
      <c r="O347" t="s">
        <v>24</v>
      </c>
      <c r="P347" t="s">
        <v>16</v>
      </c>
      <c r="Q347">
        <v>310408</v>
      </c>
      <c r="R347" t="s">
        <v>41</v>
      </c>
      <c r="S347">
        <v>97906</v>
      </c>
      <c r="T347" t="s">
        <v>307</v>
      </c>
    </row>
    <row r="348" spans="2:20" x14ac:dyDescent="0.25">
      <c r="B348" t="s">
        <v>13</v>
      </c>
      <c r="C348" t="s">
        <v>18</v>
      </c>
      <c r="D348" t="s">
        <v>17</v>
      </c>
      <c r="E348" t="s">
        <v>17</v>
      </c>
      <c r="F348">
        <v>7</v>
      </c>
      <c r="G348">
        <v>345</v>
      </c>
      <c r="H348">
        <v>345</v>
      </c>
      <c r="I348">
        <v>1130</v>
      </c>
      <c r="J348" s="58">
        <v>54.98</v>
      </c>
      <c r="K348" s="1">
        <v>43649</v>
      </c>
      <c r="L348">
        <v>1069807</v>
      </c>
      <c r="M348" t="s">
        <v>23</v>
      </c>
      <c r="N348" t="s">
        <v>112</v>
      </c>
      <c r="O348" t="s">
        <v>24</v>
      </c>
      <c r="P348" t="s">
        <v>16</v>
      </c>
      <c r="S348">
        <v>96128</v>
      </c>
      <c r="T348" t="s">
        <v>307</v>
      </c>
    </row>
    <row r="349" spans="2:20" x14ac:dyDescent="0.25">
      <c r="B349" t="s">
        <v>13</v>
      </c>
      <c r="C349" t="s">
        <v>18</v>
      </c>
      <c r="D349" t="s">
        <v>17</v>
      </c>
      <c r="E349" t="s">
        <v>17</v>
      </c>
      <c r="F349">
        <v>7</v>
      </c>
      <c r="G349">
        <v>345</v>
      </c>
      <c r="H349">
        <v>345</v>
      </c>
      <c r="I349">
        <v>1120</v>
      </c>
      <c r="J349" s="58">
        <v>100.57</v>
      </c>
      <c r="K349" s="1">
        <v>43649</v>
      </c>
      <c r="L349">
        <v>1069821</v>
      </c>
      <c r="M349" t="s">
        <v>90</v>
      </c>
      <c r="N349" t="s">
        <v>91</v>
      </c>
      <c r="O349" t="s">
        <v>24</v>
      </c>
      <c r="P349" t="s">
        <v>16</v>
      </c>
      <c r="S349">
        <v>91594</v>
      </c>
      <c r="T349" t="s">
        <v>307</v>
      </c>
    </row>
    <row r="350" spans="2:20" x14ac:dyDescent="0.25">
      <c r="B350" t="s">
        <v>13</v>
      </c>
      <c r="C350" t="s">
        <v>18</v>
      </c>
      <c r="D350" t="s">
        <v>17</v>
      </c>
      <c r="E350" t="s">
        <v>17</v>
      </c>
      <c r="F350">
        <v>7</v>
      </c>
      <c r="G350">
        <v>345</v>
      </c>
      <c r="H350">
        <v>345</v>
      </c>
      <c r="I350">
        <v>1130</v>
      </c>
      <c r="J350" s="58">
        <v>2.99</v>
      </c>
      <c r="K350" s="1">
        <v>43672</v>
      </c>
      <c r="L350">
        <v>1076639</v>
      </c>
      <c r="M350" t="s">
        <v>21</v>
      </c>
      <c r="N350" t="s">
        <v>108</v>
      </c>
      <c r="O350" t="s">
        <v>24</v>
      </c>
      <c r="P350" t="s">
        <v>16</v>
      </c>
      <c r="Q350">
        <v>315035</v>
      </c>
      <c r="R350" t="s">
        <v>41</v>
      </c>
      <c r="S350">
        <v>96128</v>
      </c>
      <c r="T350" t="s">
        <v>307</v>
      </c>
    </row>
    <row r="351" spans="2:20" x14ac:dyDescent="0.25">
      <c r="B351" t="s">
        <v>13</v>
      </c>
      <c r="C351" t="s">
        <v>14</v>
      </c>
      <c r="D351" t="s">
        <v>17</v>
      </c>
      <c r="E351" t="s">
        <v>17</v>
      </c>
      <c r="F351">
        <v>7</v>
      </c>
      <c r="G351">
        <v>345</v>
      </c>
      <c r="H351">
        <v>345</v>
      </c>
      <c r="I351">
        <v>1195</v>
      </c>
      <c r="J351" s="58">
        <v>37.229999999999997</v>
      </c>
      <c r="K351" s="1">
        <v>43648</v>
      </c>
      <c r="L351">
        <v>2117</v>
      </c>
      <c r="M351" t="s">
        <v>31</v>
      </c>
      <c r="N351" t="s">
        <v>228</v>
      </c>
      <c r="O351" t="s">
        <v>26</v>
      </c>
      <c r="P351" t="s">
        <v>16</v>
      </c>
      <c r="S351">
        <v>97601</v>
      </c>
      <c r="T351" t="s">
        <v>304</v>
      </c>
    </row>
    <row r="352" spans="2:20" x14ac:dyDescent="0.25">
      <c r="B352" t="s">
        <v>13</v>
      </c>
      <c r="C352" t="s">
        <v>14</v>
      </c>
      <c r="D352" t="s">
        <v>17</v>
      </c>
      <c r="E352" t="s">
        <v>17</v>
      </c>
      <c r="F352">
        <v>7</v>
      </c>
      <c r="G352">
        <v>345</v>
      </c>
      <c r="H352">
        <v>345</v>
      </c>
      <c r="I352">
        <v>1195</v>
      </c>
      <c r="J352" s="58">
        <v>37.229999999999997</v>
      </c>
      <c r="K352" s="1">
        <v>43648</v>
      </c>
      <c r="L352">
        <v>2117</v>
      </c>
      <c r="M352" t="s">
        <v>31</v>
      </c>
      <c r="N352" t="s">
        <v>228</v>
      </c>
      <c r="O352" t="s">
        <v>26</v>
      </c>
      <c r="P352" t="s">
        <v>16</v>
      </c>
      <c r="S352">
        <v>97601</v>
      </c>
      <c r="T352" t="s">
        <v>304</v>
      </c>
    </row>
    <row r="353" spans="2:20" x14ac:dyDescent="0.25">
      <c r="B353" t="s">
        <v>13</v>
      </c>
      <c r="C353" t="s">
        <v>14</v>
      </c>
      <c r="D353" t="s">
        <v>17</v>
      </c>
      <c r="E353" t="s">
        <v>17</v>
      </c>
      <c r="F353">
        <v>7</v>
      </c>
      <c r="G353">
        <v>345</v>
      </c>
      <c r="H353">
        <v>345</v>
      </c>
      <c r="I353">
        <v>1135</v>
      </c>
      <c r="J353" s="58">
        <v>37.229999999999997</v>
      </c>
      <c r="K353" s="1">
        <v>43661</v>
      </c>
      <c r="L353">
        <v>2120</v>
      </c>
      <c r="M353" t="s">
        <v>29</v>
      </c>
      <c r="N353" t="s">
        <v>229</v>
      </c>
      <c r="O353" t="s">
        <v>26</v>
      </c>
      <c r="P353" t="s">
        <v>16</v>
      </c>
      <c r="S353">
        <v>97906</v>
      </c>
      <c r="T353" t="s">
        <v>307</v>
      </c>
    </row>
    <row r="354" spans="2:20" x14ac:dyDescent="0.25">
      <c r="B354" t="s">
        <v>13</v>
      </c>
      <c r="C354" t="s">
        <v>14</v>
      </c>
      <c r="D354" t="s">
        <v>17</v>
      </c>
      <c r="E354" t="s">
        <v>17</v>
      </c>
      <c r="F354">
        <v>7</v>
      </c>
      <c r="G354">
        <v>345</v>
      </c>
      <c r="H354">
        <v>345</v>
      </c>
      <c r="I354">
        <v>1130</v>
      </c>
      <c r="J354" s="58">
        <v>37.229999999999997</v>
      </c>
      <c r="K354" s="1">
        <v>43661</v>
      </c>
      <c r="L354">
        <v>2120</v>
      </c>
      <c r="M354" t="s">
        <v>29</v>
      </c>
      <c r="N354" t="s">
        <v>52</v>
      </c>
      <c r="O354" t="s">
        <v>26</v>
      </c>
      <c r="P354" t="s">
        <v>16</v>
      </c>
      <c r="S354">
        <v>96128</v>
      </c>
      <c r="T354" t="s">
        <v>307</v>
      </c>
    </row>
    <row r="355" spans="2:20" x14ac:dyDescent="0.25">
      <c r="B355" t="s">
        <v>13</v>
      </c>
      <c r="C355" t="s">
        <v>14</v>
      </c>
      <c r="D355" t="s">
        <v>17</v>
      </c>
      <c r="E355" t="s">
        <v>17</v>
      </c>
      <c r="F355">
        <v>7</v>
      </c>
      <c r="G355">
        <v>345</v>
      </c>
      <c r="H355">
        <v>345</v>
      </c>
      <c r="I355">
        <v>1130</v>
      </c>
      <c r="J355" s="58">
        <v>18.62</v>
      </c>
      <c r="K355" s="1">
        <v>43661</v>
      </c>
      <c r="L355">
        <v>2120</v>
      </c>
      <c r="M355" t="s">
        <v>29</v>
      </c>
      <c r="N355" t="s">
        <v>52</v>
      </c>
      <c r="O355" t="s">
        <v>26</v>
      </c>
      <c r="P355" t="s">
        <v>16</v>
      </c>
      <c r="S355">
        <v>96128</v>
      </c>
      <c r="T355" t="s">
        <v>307</v>
      </c>
    </row>
    <row r="356" spans="2:20" x14ac:dyDescent="0.25">
      <c r="B356" t="s">
        <v>13</v>
      </c>
      <c r="C356" t="s">
        <v>14</v>
      </c>
      <c r="D356" t="s">
        <v>17</v>
      </c>
      <c r="E356" t="s">
        <v>17</v>
      </c>
      <c r="F356">
        <v>7</v>
      </c>
      <c r="G356">
        <v>345</v>
      </c>
      <c r="H356">
        <v>345</v>
      </c>
      <c r="I356">
        <v>1130</v>
      </c>
      <c r="J356" s="58">
        <v>37.229999999999997</v>
      </c>
      <c r="K356" s="1">
        <v>43661</v>
      </c>
      <c r="L356">
        <v>2120</v>
      </c>
      <c r="M356" t="s">
        <v>29</v>
      </c>
      <c r="N356" t="s">
        <v>52</v>
      </c>
      <c r="O356" t="s">
        <v>26</v>
      </c>
      <c r="P356" t="s">
        <v>16</v>
      </c>
      <c r="S356">
        <v>96128</v>
      </c>
      <c r="T356" t="s">
        <v>307</v>
      </c>
    </row>
    <row r="357" spans="2:20" x14ac:dyDescent="0.25">
      <c r="B357" t="s">
        <v>13</v>
      </c>
      <c r="C357" t="s">
        <v>14</v>
      </c>
      <c r="D357" t="s">
        <v>17</v>
      </c>
      <c r="E357" t="s">
        <v>17</v>
      </c>
      <c r="F357">
        <v>7</v>
      </c>
      <c r="G357">
        <v>345</v>
      </c>
      <c r="H357">
        <v>345</v>
      </c>
      <c r="I357">
        <v>1130</v>
      </c>
      <c r="J357" s="58">
        <v>37.229999999999997</v>
      </c>
      <c r="K357" s="1">
        <v>43661</v>
      </c>
      <c r="L357">
        <v>2120</v>
      </c>
      <c r="M357" t="s">
        <v>29</v>
      </c>
      <c r="N357" t="s">
        <v>230</v>
      </c>
      <c r="O357" t="s">
        <v>26</v>
      </c>
      <c r="P357" t="s">
        <v>16</v>
      </c>
      <c r="S357">
        <v>96127</v>
      </c>
      <c r="T357" t="s">
        <v>307</v>
      </c>
    </row>
    <row r="358" spans="2:20" x14ac:dyDescent="0.25">
      <c r="B358" t="s">
        <v>13</v>
      </c>
      <c r="C358" t="s">
        <v>14</v>
      </c>
      <c r="D358" t="s">
        <v>17</v>
      </c>
      <c r="E358" t="s">
        <v>17</v>
      </c>
      <c r="F358">
        <v>7</v>
      </c>
      <c r="G358">
        <v>345</v>
      </c>
      <c r="H358">
        <v>345</v>
      </c>
      <c r="I358">
        <v>1130</v>
      </c>
      <c r="J358" s="58">
        <v>37.229999999999997</v>
      </c>
      <c r="K358" s="1">
        <v>43661</v>
      </c>
      <c r="L358">
        <v>2120</v>
      </c>
      <c r="M358" t="s">
        <v>29</v>
      </c>
      <c r="N358" t="s">
        <v>230</v>
      </c>
      <c r="O358" t="s">
        <v>26</v>
      </c>
      <c r="P358" t="s">
        <v>16</v>
      </c>
      <c r="S358">
        <v>96127</v>
      </c>
      <c r="T358" t="s">
        <v>307</v>
      </c>
    </row>
    <row r="359" spans="2:20" x14ac:dyDescent="0.25">
      <c r="B359" t="s">
        <v>13</v>
      </c>
      <c r="C359" t="s">
        <v>14</v>
      </c>
      <c r="D359" t="s">
        <v>17</v>
      </c>
      <c r="E359" t="s">
        <v>17</v>
      </c>
      <c r="F359">
        <v>7</v>
      </c>
      <c r="G359">
        <v>345</v>
      </c>
      <c r="H359">
        <v>345</v>
      </c>
      <c r="I359">
        <v>1195</v>
      </c>
      <c r="J359" s="58">
        <v>18.62</v>
      </c>
      <c r="K359" s="1">
        <v>43661</v>
      </c>
      <c r="L359">
        <v>2120</v>
      </c>
      <c r="M359" t="s">
        <v>29</v>
      </c>
      <c r="N359" t="s">
        <v>227</v>
      </c>
      <c r="O359" t="s">
        <v>26</v>
      </c>
      <c r="P359" t="s">
        <v>16</v>
      </c>
      <c r="S359">
        <v>97601</v>
      </c>
      <c r="T359" t="s">
        <v>304</v>
      </c>
    </row>
    <row r="360" spans="2:20" x14ac:dyDescent="0.25">
      <c r="B360" t="s">
        <v>13</v>
      </c>
      <c r="C360" t="s">
        <v>14</v>
      </c>
      <c r="D360" t="s">
        <v>17</v>
      </c>
      <c r="E360" t="s">
        <v>17</v>
      </c>
      <c r="F360">
        <v>7</v>
      </c>
      <c r="G360">
        <v>345</v>
      </c>
      <c r="H360">
        <v>345</v>
      </c>
      <c r="I360">
        <v>1130</v>
      </c>
      <c r="J360" s="58">
        <v>37.229999999999997</v>
      </c>
      <c r="K360" s="1">
        <v>43661</v>
      </c>
      <c r="L360">
        <v>2120</v>
      </c>
      <c r="M360" t="s">
        <v>29</v>
      </c>
      <c r="N360" t="s">
        <v>230</v>
      </c>
      <c r="O360" t="s">
        <v>26</v>
      </c>
      <c r="P360" t="s">
        <v>16</v>
      </c>
      <c r="S360">
        <v>96127</v>
      </c>
      <c r="T360" t="s">
        <v>307</v>
      </c>
    </row>
    <row r="361" spans="2:20" x14ac:dyDescent="0.25">
      <c r="B361" t="s">
        <v>13</v>
      </c>
      <c r="C361" t="s">
        <v>14</v>
      </c>
      <c r="D361" t="s">
        <v>17</v>
      </c>
      <c r="E361" t="s">
        <v>17</v>
      </c>
      <c r="F361">
        <v>7</v>
      </c>
      <c r="G361">
        <v>345</v>
      </c>
      <c r="H361">
        <v>345</v>
      </c>
      <c r="I361">
        <v>1125</v>
      </c>
      <c r="J361" s="58">
        <v>37.229999999999997</v>
      </c>
      <c r="K361" s="1">
        <v>43661</v>
      </c>
      <c r="L361">
        <v>2120</v>
      </c>
      <c r="M361" t="s">
        <v>29</v>
      </c>
      <c r="N361" t="s">
        <v>37</v>
      </c>
      <c r="O361" t="s">
        <v>26</v>
      </c>
      <c r="P361" t="s">
        <v>16</v>
      </c>
      <c r="S361">
        <v>91928</v>
      </c>
      <c r="T361" t="s">
        <v>307</v>
      </c>
    </row>
    <row r="362" spans="2:20" x14ac:dyDescent="0.25">
      <c r="B362" t="s">
        <v>13</v>
      </c>
      <c r="C362" t="s">
        <v>14</v>
      </c>
      <c r="D362" t="s">
        <v>17</v>
      </c>
      <c r="E362" t="s">
        <v>17</v>
      </c>
      <c r="F362">
        <v>7</v>
      </c>
      <c r="G362">
        <v>345</v>
      </c>
      <c r="H362">
        <v>345</v>
      </c>
      <c r="I362">
        <v>1125</v>
      </c>
      <c r="J362" s="58">
        <v>37.229999999999997</v>
      </c>
      <c r="K362" s="1">
        <v>43661</v>
      </c>
      <c r="L362">
        <v>2120</v>
      </c>
      <c r="M362" t="s">
        <v>29</v>
      </c>
      <c r="N362" t="s">
        <v>37</v>
      </c>
      <c r="O362" t="s">
        <v>26</v>
      </c>
      <c r="P362" t="s">
        <v>16</v>
      </c>
      <c r="S362">
        <v>91928</v>
      </c>
      <c r="T362" t="s">
        <v>307</v>
      </c>
    </row>
    <row r="363" spans="2:20" x14ac:dyDescent="0.25">
      <c r="B363" t="s">
        <v>13</v>
      </c>
      <c r="C363" t="s">
        <v>14</v>
      </c>
      <c r="D363" t="s">
        <v>17</v>
      </c>
      <c r="E363" t="s">
        <v>17</v>
      </c>
      <c r="F363">
        <v>7</v>
      </c>
      <c r="G363">
        <v>345</v>
      </c>
      <c r="H363">
        <v>345</v>
      </c>
      <c r="I363">
        <v>1125</v>
      </c>
      <c r="J363" s="58">
        <v>37.229999999999997</v>
      </c>
      <c r="K363" s="1">
        <v>43661</v>
      </c>
      <c r="L363">
        <v>2120</v>
      </c>
      <c r="M363" t="s">
        <v>29</v>
      </c>
      <c r="N363" t="s">
        <v>37</v>
      </c>
      <c r="O363" t="s">
        <v>26</v>
      </c>
      <c r="P363" t="s">
        <v>16</v>
      </c>
      <c r="S363">
        <v>91928</v>
      </c>
      <c r="T363" t="s">
        <v>307</v>
      </c>
    </row>
    <row r="364" spans="2:20" x14ac:dyDescent="0.25">
      <c r="B364" t="s">
        <v>13</v>
      </c>
      <c r="C364" t="s">
        <v>14</v>
      </c>
      <c r="D364" t="s">
        <v>17</v>
      </c>
      <c r="E364" t="s">
        <v>17</v>
      </c>
      <c r="F364">
        <v>7</v>
      </c>
      <c r="G364">
        <v>345</v>
      </c>
      <c r="H364">
        <v>345</v>
      </c>
      <c r="I364">
        <v>1105</v>
      </c>
      <c r="J364" s="58">
        <v>18.62</v>
      </c>
      <c r="K364" s="1">
        <v>43661</v>
      </c>
      <c r="L364">
        <v>2120</v>
      </c>
      <c r="M364" t="s">
        <v>29</v>
      </c>
      <c r="N364" t="s">
        <v>30</v>
      </c>
      <c r="O364" t="s">
        <v>26</v>
      </c>
      <c r="P364" t="s">
        <v>16</v>
      </c>
      <c r="S364">
        <v>91260</v>
      </c>
      <c r="T364" t="s">
        <v>306</v>
      </c>
    </row>
    <row r="365" spans="2:20" x14ac:dyDescent="0.25">
      <c r="B365" t="s">
        <v>13</v>
      </c>
      <c r="C365" t="s">
        <v>14</v>
      </c>
      <c r="D365" t="s">
        <v>17</v>
      </c>
      <c r="E365" t="s">
        <v>17</v>
      </c>
      <c r="F365">
        <v>7</v>
      </c>
      <c r="G365">
        <v>345</v>
      </c>
      <c r="H365">
        <v>345</v>
      </c>
      <c r="I365">
        <v>1130</v>
      </c>
      <c r="J365" s="58">
        <v>37.229999999999997</v>
      </c>
      <c r="K365" s="1">
        <v>43661</v>
      </c>
      <c r="L365">
        <v>2120</v>
      </c>
      <c r="M365" t="s">
        <v>29</v>
      </c>
      <c r="N365" t="s">
        <v>230</v>
      </c>
      <c r="O365" t="s">
        <v>26</v>
      </c>
      <c r="P365" t="s">
        <v>16</v>
      </c>
      <c r="S365">
        <v>96127</v>
      </c>
      <c r="T365" t="s">
        <v>307</v>
      </c>
    </row>
    <row r="366" spans="2:20" x14ac:dyDescent="0.25">
      <c r="B366" t="s">
        <v>13</v>
      </c>
      <c r="C366" t="s">
        <v>14</v>
      </c>
      <c r="D366" t="s">
        <v>17</v>
      </c>
      <c r="E366" t="s">
        <v>17</v>
      </c>
      <c r="F366">
        <v>7</v>
      </c>
      <c r="G366">
        <v>345</v>
      </c>
      <c r="H366">
        <v>345</v>
      </c>
      <c r="I366">
        <v>1195</v>
      </c>
      <c r="J366" s="58">
        <v>37.229999999999997</v>
      </c>
      <c r="K366" s="1">
        <v>43662</v>
      </c>
      <c r="L366">
        <v>2123</v>
      </c>
      <c r="M366" t="s">
        <v>31</v>
      </c>
      <c r="N366" t="s">
        <v>226</v>
      </c>
      <c r="O366" t="s">
        <v>26</v>
      </c>
      <c r="P366" t="s">
        <v>16</v>
      </c>
      <c r="S366">
        <v>97601</v>
      </c>
      <c r="T366" t="s">
        <v>304</v>
      </c>
    </row>
    <row r="367" spans="2:20" x14ac:dyDescent="0.25">
      <c r="B367" t="s">
        <v>13</v>
      </c>
      <c r="C367" t="s">
        <v>14</v>
      </c>
      <c r="D367" t="s">
        <v>17</v>
      </c>
      <c r="E367" t="s">
        <v>17</v>
      </c>
      <c r="F367">
        <v>7</v>
      </c>
      <c r="G367">
        <v>345</v>
      </c>
      <c r="H367">
        <v>345</v>
      </c>
      <c r="I367">
        <v>1125</v>
      </c>
      <c r="J367" s="58">
        <v>372.3</v>
      </c>
      <c r="K367" s="1">
        <v>43662</v>
      </c>
      <c r="L367">
        <v>2123</v>
      </c>
      <c r="M367" t="s">
        <v>25</v>
      </c>
      <c r="N367" t="s">
        <v>234</v>
      </c>
      <c r="O367" t="s">
        <v>26</v>
      </c>
      <c r="P367" t="s">
        <v>16</v>
      </c>
      <c r="S367">
        <v>91928</v>
      </c>
      <c r="T367" t="s">
        <v>307</v>
      </c>
    </row>
    <row r="368" spans="2:20" x14ac:dyDescent="0.25">
      <c r="B368" t="s">
        <v>13</v>
      </c>
      <c r="C368" t="s">
        <v>14</v>
      </c>
      <c r="D368" t="s">
        <v>17</v>
      </c>
      <c r="E368" t="s">
        <v>17</v>
      </c>
      <c r="F368">
        <v>7</v>
      </c>
      <c r="G368">
        <v>345</v>
      </c>
      <c r="H368">
        <v>345</v>
      </c>
      <c r="I368">
        <v>1105</v>
      </c>
      <c r="J368" s="58">
        <v>74.459999999999994</v>
      </c>
      <c r="K368" s="1">
        <v>43662</v>
      </c>
      <c r="L368">
        <v>2123</v>
      </c>
      <c r="M368" t="s">
        <v>31</v>
      </c>
      <c r="N368" t="s">
        <v>30</v>
      </c>
      <c r="O368" t="s">
        <v>26</v>
      </c>
      <c r="P368" t="s">
        <v>16</v>
      </c>
      <c r="S368">
        <v>91260</v>
      </c>
      <c r="T368" t="s">
        <v>306</v>
      </c>
    </row>
    <row r="369" spans="2:20" x14ac:dyDescent="0.25">
      <c r="B369" t="s">
        <v>13</v>
      </c>
      <c r="C369" t="s">
        <v>14</v>
      </c>
      <c r="D369" t="s">
        <v>17</v>
      </c>
      <c r="E369" t="s">
        <v>17</v>
      </c>
      <c r="F369">
        <v>7</v>
      </c>
      <c r="G369">
        <v>345</v>
      </c>
      <c r="H369">
        <v>345</v>
      </c>
      <c r="I369">
        <v>1105</v>
      </c>
      <c r="J369" s="58">
        <v>148.91999999999999</v>
      </c>
      <c r="K369" s="1">
        <v>43662</v>
      </c>
      <c r="L369">
        <v>2123</v>
      </c>
      <c r="M369" t="s">
        <v>36</v>
      </c>
      <c r="N369" t="s">
        <v>237</v>
      </c>
      <c r="O369" t="s">
        <v>26</v>
      </c>
      <c r="P369" t="s">
        <v>16</v>
      </c>
      <c r="S369">
        <v>91260</v>
      </c>
      <c r="T369" t="s">
        <v>306</v>
      </c>
    </row>
    <row r="370" spans="2:20" x14ac:dyDescent="0.25">
      <c r="B370" t="s">
        <v>13</v>
      </c>
      <c r="C370" t="s">
        <v>14</v>
      </c>
      <c r="D370" t="s">
        <v>17</v>
      </c>
      <c r="E370" t="s">
        <v>17</v>
      </c>
      <c r="F370">
        <v>7</v>
      </c>
      <c r="G370">
        <v>345</v>
      </c>
      <c r="H370">
        <v>345</v>
      </c>
      <c r="I370">
        <v>1195</v>
      </c>
      <c r="J370" s="58">
        <v>74.459999999999994</v>
      </c>
      <c r="K370" s="1">
        <v>43662</v>
      </c>
      <c r="L370">
        <v>2123</v>
      </c>
      <c r="M370" t="s">
        <v>31</v>
      </c>
      <c r="N370" t="s">
        <v>226</v>
      </c>
      <c r="O370" t="s">
        <v>26</v>
      </c>
      <c r="P370" t="s">
        <v>16</v>
      </c>
      <c r="S370">
        <v>97601</v>
      </c>
      <c r="T370" t="s">
        <v>304</v>
      </c>
    </row>
    <row r="371" spans="2:20" x14ac:dyDescent="0.25">
      <c r="B371" t="s">
        <v>13</v>
      </c>
      <c r="C371" t="s">
        <v>14</v>
      </c>
      <c r="D371" t="s">
        <v>17</v>
      </c>
      <c r="E371" t="s">
        <v>17</v>
      </c>
      <c r="F371">
        <v>7</v>
      </c>
      <c r="G371">
        <v>345</v>
      </c>
      <c r="H371">
        <v>345</v>
      </c>
      <c r="I371">
        <v>1115</v>
      </c>
      <c r="J371" s="58">
        <v>74.459999999999994</v>
      </c>
      <c r="K371" s="1">
        <v>43676</v>
      </c>
      <c r="L371">
        <v>2126</v>
      </c>
      <c r="M371" t="s">
        <v>31</v>
      </c>
      <c r="N371" t="s">
        <v>235</v>
      </c>
      <c r="O371" t="s">
        <v>26</v>
      </c>
      <c r="P371" t="s">
        <v>16</v>
      </c>
      <c r="S371">
        <v>92930</v>
      </c>
      <c r="T371" t="s">
        <v>306</v>
      </c>
    </row>
    <row r="372" spans="2:20" x14ac:dyDescent="0.25">
      <c r="B372" t="s">
        <v>13</v>
      </c>
      <c r="C372" t="s">
        <v>14</v>
      </c>
      <c r="D372" t="s">
        <v>17</v>
      </c>
      <c r="E372" t="s">
        <v>17</v>
      </c>
      <c r="F372">
        <v>7</v>
      </c>
      <c r="G372">
        <v>345</v>
      </c>
      <c r="H372">
        <v>345</v>
      </c>
      <c r="I372">
        <v>1195</v>
      </c>
      <c r="J372" s="58">
        <v>148.91999999999999</v>
      </c>
      <c r="K372" s="1">
        <v>43676</v>
      </c>
      <c r="L372">
        <v>2126</v>
      </c>
      <c r="M372" t="s">
        <v>31</v>
      </c>
      <c r="N372" t="s">
        <v>225</v>
      </c>
      <c r="O372" t="s">
        <v>26</v>
      </c>
      <c r="P372" t="s">
        <v>16</v>
      </c>
      <c r="S372">
        <v>97601</v>
      </c>
      <c r="T372" t="s">
        <v>304</v>
      </c>
    </row>
    <row r="373" spans="2:20" x14ac:dyDescent="0.25">
      <c r="B373" t="s">
        <v>13</v>
      </c>
      <c r="C373" t="s">
        <v>14</v>
      </c>
      <c r="D373" t="s">
        <v>17</v>
      </c>
      <c r="E373" t="s">
        <v>17</v>
      </c>
      <c r="F373">
        <v>7</v>
      </c>
      <c r="G373">
        <v>345</v>
      </c>
      <c r="H373">
        <v>345</v>
      </c>
      <c r="I373">
        <v>1195</v>
      </c>
      <c r="J373" s="58">
        <v>74.459999999999994</v>
      </c>
      <c r="K373" s="1">
        <v>43676</v>
      </c>
      <c r="L373">
        <v>2126</v>
      </c>
      <c r="M373" t="s">
        <v>31</v>
      </c>
      <c r="N373" t="s">
        <v>225</v>
      </c>
      <c r="O373" t="s">
        <v>26</v>
      </c>
      <c r="P373" t="s">
        <v>16</v>
      </c>
      <c r="S373">
        <v>97601</v>
      </c>
      <c r="T373" t="s">
        <v>304</v>
      </c>
    </row>
    <row r="374" spans="2:20" x14ac:dyDescent="0.25">
      <c r="B374" t="s">
        <v>13</v>
      </c>
      <c r="C374" t="s">
        <v>14</v>
      </c>
      <c r="D374" t="s">
        <v>17</v>
      </c>
      <c r="E374" t="s">
        <v>17</v>
      </c>
      <c r="F374">
        <v>7</v>
      </c>
      <c r="G374">
        <v>345</v>
      </c>
      <c r="H374">
        <v>345</v>
      </c>
      <c r="I374">
        <v>1195</v>
      </c>
      <c r="J374" s="58">
        <v>74.459999999999994</v>
      </c>
      <c r="K374" s="1">
        <v>43676</v>
      </c>
      <c r="L374">
        <v>2126</v>
      </c>
      <c r="M374" t="s">
        <v>31</v>
      </c>
      <c r="N374" t="s">
        <v>225</v>
      </c>
      <c r="O374" t="s">
        <v>26</v>
      </c>
      <c r="P374" t="s">
        <v>16</v>
      </c>
      <c r="S374">
        <v>97601</v>
      </c>
      <c r="T374" t="s">
        <v>304</v>
      </c>
    </row>
    <row r="375" spans="2:20" x14ac:dyDescent="0.25">
      <c r="B375" t="s">
        <v>13</v>
      </c>
      <c r="C375" t="s">
        <v>14</v>
      </c>
      <c r="D375" t="s">
        <v>17</v>
      </c>
      <c r="E375" t="s">
        <v>17</v>
      </c>
      <c r="F375">
        <v>7</v>
      </c>
      <c r="G375">
        <v>345</v>
      </c>
      <c r="H375">
        <v>345</v>
      </c>
      <c r="I375">
        <v>1130</v>
      </c>
      <c r="J375" s="58">
        <v>37.229999999999997</v>
      </c>
      <c r="K375" s="1">
        <v>43677</v>
      </c>
      <c r="L375">
        <v>2129</v>
      </c>
      <c r="M375" t="s">
        <v>29</v>
      </c>
      <c r="N375" t="s">
        <v>43</v>
      </c>
      <c r="O375" t="s">
        <v>26</v>
      </c>
      <c r="P375" t="s">
        <v>16</v>
      </c>
      <c r="S375">
        <v>96127</v>
      </c>
      <c r="T375" t="s">
        <v>307</v>
      </c>
    </row>
    <row r="376" spans="2:20" x14ac:dyDescent="0.25">
      <c r="B376" t="s">
        <v>13</v>
      </c>
      <c r="C376" t="s">
        <v>14</v>
      </c>
      <c r="D376" t="s">
        <v>17</v>
      </c>
      <c r="E376" t="s">
        <v>17</v>
      </c>
      <c r="F376">
        <v>7</v>
      </c>
      <c r="G376">
        <v>345</v>
      </c>
      <c r="H376">
        <v>345</v>
      </c>
      <c r="I376">
        <v>1130</v>
      </c>
      <c r="J376" s="58">
        <v>37.229999999999997</v>
      </c>
      <c r="K376" s="1">
        <v>43677</v>
      </c>
      <c r="L376">
        <v>2129</v>
      </c>
      <c r="M376" t="s">
        <v>29</v>
      </c>
      <c r="N376" t="s">
        <v>43</v>
      </c>
      <c r="O376" t="s">
        <v>26</v>
      </c>
      <c r="P376" t="s">
        <v>16</v>
      </c>
      <c r="S376">
        <v>96127</v>
      </c>
      <c r="T376" t="s">
        <v>307</v>
      </c>
    </row>
    <row r="377" spans="2:20" x14ac:dyDescent="0.25">
      <c r="B377" t="s">
        <v>13</v>
      </c>
      <c r="C377" t="s">
        <v>14</v>
      </c>
      <c r="D377" t="s">
        <v>17</v>
      </c>
      <c r="E377" t="s">
        <v>17</v>
      </c>
      <c r="F377">
        <v>7</v>
      </c>
      <c r="G377">
        <v>345</v>
      </c>
      <c r="H377">
        <v>345</v>
      </c>
      <c r="I377">
        <v>1130</v>
      </c>
      <c r="J377" s="58">
        <v>74.459999999999994</v>
      </c>
      <c r="K377" s="1">
        <v>43677</v>
      </c>
      <c r="L377">
        <v>2129</v>
      </c>
      <c r="M377" t="s">
        <v>29</v>
      </c>
      <c r="N377" t="s">
        <v>43</v>
      </c>
      <c r="O377" t="s">
        <v>26</v>
      </c>
      <c r="P377" t="s">
        <v>16</v>
      </c>
      <c r="S377">
        <v>96127</v>
      </c>
      <c r="T377" t="s">
        <v>307</v>
      </c>
    </row>
    <row r="378" spans="2:20" x14ac:dyDescent="0.25">
      <c r="B378" t="s">
        <v>13</v>
      </c>
      <c r="C378" t="s">
        <v>14</v>
      </c>
      <c r="D378" t="s">
        <v>17</v>
      </c>
      <c r="E378" t="s">
        <v>17</v>
      </c>
      <c r="F378">
        <v>7</v>
      </c>
      <c r="G378">
        <v>345</v>
      </c>
      <c r="H378">
        <v>345</v>
      </c>
      <c r="I378">
        <v>1105</v>
      </c>
      <c r="J378" s="58">
        <v>74.459999999999994</v>
      </c>
      <c r="K378" s="1">
        <v>43677</v>
      </c>
      <c r="L378">
        <v>2129</v>
      </c>
      <c r="M378" t="s">
        <v>29</v>
      </c>
      <c r="N378" t="s">
        <v>236</v>
      </c>
      <c r="O378" t="s">
        <v>26</v>
      </c>
      <c r="P378" t="s">
        <v>16</v>
      </c>
      <c r="S378">
        <v>91260</v>
      </c>
      <c r="T378" t="s">
        <v>306</v>
      </c>
    </row>
    <row r="379" spans="2:20" x14ac:dyDescent="0.25">
      <c r="B379" t="s">
        <v>56</v>
      </c>
      <c r="C379" t="s">
        <v>14</v>
      </c>
      <c r="D379" t="s">
        <v>17</v>
      </c>
      <c r="E379" t="s">
        <v>17</v>
      </c>
      <c r="F379">
        <v>7</v>
      </c>
      <c r="G379">
        <v>345</v>
      </c>
      <c r="H379">
        <v>2019116</v>
      </c>
      <c r="I379">
        <v>1665</v>
      </c>
      <c r="J379" s="58">
        <v>74.459999999999994</v>
      </c>
      <c r="K379" s="1">
        <v>43677</v>
      </c>
      <c r="L379">
        <v>2129</v>
      </c>
      <c r="M379" t="s">
        <v>29</v>
      </c>
      <c r="N379" t="s">
        <v>130</v>
      </c>
      <c r="O379" t="s">
        <v>26</v>
      </c>
      <c r="P379" t="s">
        <v>16</v>
      </c>
      <c r="T379" t="s">
        <v>369</v>
      </c>
    </row>
    <row r="380" spans="2:20" x14ac:dyDescent="0.25">
      <c r="B380" t="s">
        <v>56</v>
      </c>
      <c r="C380" t="s">
        <v>14</v>
      </c>
      <c r="D380" t="s">
        <v>17</v>
      </c>
      <c r="E380" t="s">
        <v>17</v>
      </c>
      <c r="F380">
        <v>7</v>
      </c>
      <c r="G380">
        <v>345</v>
      </c>
      <c r="H380">
        <v>2019116</v>
      </c>
      <c r="I380">
        <v>1665</v>
      </c>
      <c r="J380" s="58">
        <v>37.229999999999997</v>
      </c>
      <c r="K380" s="1">
        <v>43677</v>
      </c>
      <c r="L380">
        <v>2129</v>
      </c>
      <c r="M380" t="s">
        <v>29</v>
      </c>
      <c r="N380" t="s">
        <v>130</v>
      </c>
      <c r="O380" t="s">
        <v>26</v>
      </c>
      <c r="P380" t="s">
        <v>16</v>
      </c>
      <c r="T380" t="s">
        <v>369</v>
      </c>
    </row>
    <row r="381" spans="2:20" x14ac:dyDescent="0.25">
      <c r="B381" t="s">
        <v>13</v>
      </c>
      <c r="C381" t="s">
        <v>14</v>
      </c>
      <c r="D381" t="s">
        <v>17</v>
      </c>
      <c r="E381" t="s">
        <v>17</v>
      </c>
      <c r="F381">
        <v>7</v>
      </c>
      <c r="G381">
        <v>345</v>
      </c>
      <c r="H381">
        <v>345</v>
      </c>
      <c r="I381">
        <v>1195</v>
      </c>
      <c r="J381" s="58">
        <v>111.69</v>
      </c>
      <c r="K381" s="1">
        <v>43677</v>
      </c>
      <c r="L381">
        <v>2129</v>
      </c>
      <c r="M381" t="s">
        <v>29</v>
      </c>
      <c r="N381" t="s">
        <v>224</v>
      </c>
      <c r="O381" t="s">
        <v>26</v>
      </c>
      <c r="P381" t="s">
        <v>16</v>
      </c>
      <c r="S381">
        <v>97601</v>
      </c>
      <c r="T381" t="s">
        <v>304</v>
      </c>
    </row>
    <row r="382" spans="2:20" x14ac:dyDescent="0.25">
      <c r="B382" t="s">
        <v>13</v>
      </c>
      <c r="C382" t="s">
        <v>14</v>
      </c>
      <c r="D382" t="s">
        <v>17</v>
      </c>
      <c r="E382" t="s">
        <v>17</v>
      </c>
      <c r="F382">
        <v>7</v>
      </c>
      <c r="G382">
        <v>345</v>
      </c>
      <c r="H382">
        <v>345</v>
      </c>
      <c r="I382">
        <v>1195</v>
      </c>
      <c r="K382" s="1">
        <v>43648</v>
      </c>
      <c r="L382">
        <v>2118</v>
      </c>
      <c r="M382" t="s">
        <v>31</v>
      </c>
      <c r="N382" t="s">
        <v>460</v>
      </c>
      <c r="O382" t="s">
        <v>446</v>
      </c>
      <c r="P382" t="s">
        <v>16</v>
      </c>
      <c r="S382">
        <v>97601</v>
      </c>
      <c r="T382" t="s">
        <v>304</v>
      </c>
    </row>
    <row r="383" spans="2:20" x14ac:dyDescent="0.25">
      <c r="B383" t="s">
        <v>13</v>
      </c>
      <c r="C383" t="s">
        <v>14</v>
      </c>
      <c r="D383" t="s">
        <v>17</v>
      </c>
      <c r="E383" t="s">
        <v>17</v>
      </c>
      <c r="F383">
        <v>7</v>
      </c>
      <c r="G383">
        <v>345</v>
      </c>
      <c r="H383">
        <v>345</v>
      </c>
      <c r="I383">
        <v>1195</v>
      </c>
      <c r="K383" s="1">
        <v>43648</v>
      </c>
      <c r="L383">
        <v>2118</v>
      </c>
      <c r="M383" t="s">
        <v>31</v>
      </c>
      <c r="N383" t="s">
        <v>460</v>
      </c>
      <c r="O383" t="s">
        <v>446</v>
      </c>
      <c r="P383" t="s">
        <v>16</v>
      </c>
      <c r="S383">
        <v>97601</v>
      </c>
      <c r="T383" t="s">
        <v>304</v>
      </c>
    </row>
    <row r="384" spans="2:20" x14ac:dyDescent="0.25">
      <c r="B384" t="s">
        <v>13</v>
      </c>
      <c r="C384" t="s">
        <v>14</v>
      </c>
      <c r="D384" t="s">
        <v>17</v>
      </c>
      <c r="E384" t="s">
        <v>17</v>
      </c>
      <c r="F384">
        <v>7</v>
      </c>
      <c r="G384">
        <v>345</v>
      </c>
      <c r="H384">
        <v>345</v>
      </c>
      <c r="I384">
        <v>1125</v>
      </c>
      <c r="K384" s="1">
        <v>43661</v>
      </c>
      <c r="L384">
        <v>2121</v>
      </c>
      <c r="M384" t="s">
        <v>29</v>
      </c>
      <c r="N384" t="s">
        <v>451</v>
      </c>
      <c r="O384" t="s">
        <v>446</v>
      </c>
      <c r="P384" t="s">
        <v>16</v>
      </c>
      <c r="S384">
        <v>91928</v>
      </c>
      <c r="T384" t="s">
        <v>307</v>
      </c>
    </row>
    <row r="385" spans="2:20" x14ac:dyDescent="0.25">
      <c r="B385" t="s">
        <v>13</v>
      </c>
      <c r="C385" t="s">
        <v>14</v>
      </c>
      <c r="D385" t="s">
        <v>17</v>
      </c>
      <c r="E385" t="s">
        <v>17</v>
      </c>
      <c r="F385">
        <v>7</v>
      </c>
      <c r="G385">
        <v>345</v>
      </c>
      <c r="H385">
        <v>345</v>
      </c>
      <c r="I385">
        <v>1130</v>
      </c>
      <c r="K385" s="1">
        <v>43661</v>
      </c>
      <c r="L385">
        <v>2121</v>
      </c>
      <c r="M385" t="s">
        <v>29</v>
      </c>
      <c r="N385" t="s">
        <v>461</v>
      </c>
      <c r="O385" t="s">
        <v>446</v>
      </c>
      <c r="P385" t="s">
        <v>16</v>
      </c>
      <c r="S385">
        <v>96127</v>
      </c>
      <c r="T385" t="s">
        <v>307</v>
      </c>
    </row>
    <row r="386" spans="2:20" x14ac:dyDescent="0.25">
      <c r="B386" t="s">
        <v>13</v>
      </c>
      <c r="C386" t="s">
        <v>14</v>
      </c>
      <c r="D386" t="s">
        <v>17</v>
      </c>
      <c r="E386" t="s">
        <v>17</v>
      </c>
      <c r="F386">
        <v>7</v>
      </c>
      <c r="G386">
        <v>345</v>
      </c>
      <c r="H386">
        <v>345</v>
      </c>
      <c r="I386">
        <v>1130</v>
      </c>
      <c r="K386" s="1">
        <v>43661</v>
      </c>
      <c r="L386">
        <v>2121</v>
      </c>
      <c r="M386" t="s">
        <v>29</v>
      </c>
      <c r="N386" t="s">
        <v>461</v>
      </c>
      <c r="O386" t="s">
        <v>446</v>
      </c>
      <c r="P386" t="s">
        <v>16</v>
      </c>
      <c r="S386">
        <v>96127</v>
      </c>
      <c r="T386" t="s">
        <v>307</v>
      </c>
    </row>
    <row r="387" spans="2:20" x14ac:dyDescent="0.25">
      <c r="B387" t="s">
        <v>13</v>
      </c>
      <c r="C387" t="s">
        <v>14</v>
      </c>
      <c r="D387" t="s">
        <v>17</v>
      </c>
      <c r="E387" t="s">
        <v>17</v>
      </c>
      <c r="F387">
        <v>7</v>
      </c>
      <c r="G387">
        <v>345</v>
      </c>
      <c r="H387">
        <v>345</v>
      </c>
      <c r="I387">
        <v>1125</v>
      </c>
      <c r="K387" s="1">
        <v>43661</v>
      </c>
      <c r="L387">
        <v>2121</v>
      </c>
      <c r="M387" t="s">
        <v>29</v>
      </c>
      <c r="N387" t="s">
        <v>451</v>
      </c>
      <c r="O387" t="s">
        <v>446</v>
      </c>
      <c r="P387" t="s">
        <v>16</v>
      </c>
      <c r="S387">
        <v>91928</v>
      </c>
      <c r="T387" t="s">
        <v>307</v>
      </c>
    </row>
    <row r="388" spans="2:20" x14ac:dyDescent="0.25">
      <c r="B388" t="s">
        <v>13</v>
      </c>
      <c r="C388" t="s">
        <v>14</v>
      </c>
      <c r="D388" t="s">
        <v>17</v>
      </c>
      <c r="E388" t="s">
        <v>17</v>
      </c>
      <c r="F388">
        <v>7</v>
      </c>
      <c r="G388">
        <v>345</v>
      </c>
      <c r="H388">
        <v>345</v>
      </c>
      <c r="I388">
        <v>1195</v>
      </c>
      <c r="K388" s="1">
        <v>43661</v>
      </c>
      <c r="L388">
        <v>2121</v>
      </c>
      <c r="M388" t="s">
        <v>29</v>
      </c>
      <c r="N388" t="s">
        <v>462</v>
      </c>
      <c r="O388" t="s">
        <v>446</v>
      </c>
      <c r="P388" t="s">
        <v>16</v>
      </c>
      <c r="S388">
        <v>97601</v>
      </c>
      <c r="T388" t="s">
        <v>304</v>
      </c>
    </row>
    <row r="389" spans="2:20" x14ac:dyDescent="0.25">
      <c r="B389" t="s">
        <v>13</v>
      </c>
      <c r="C389" t="s">
        <v>14</v>
      </c>
      <c r="D389" t="s">
        <v>17</v>
      </c>
      <c r="E389" t="s">
        <v>17</v>
      </c>
      <c r="F389">
        <v>7</v>
      </c>
      <c r="G389">
        <v>345</v>
      </c>
      <c r="H389">
        <v>345</v>
      </c>
      <c r="I389">
        <v>1135</v>
      </c>
      <c r="K389" s="1">
        <v>43661</v>
      </c>
      <c r="L389">
        <v>2121</v>
      </c>
      <c r="M389" t="s">
        <v>29</v>
      </c>
      <c r="N389" t="s">
        <v>463</v>
      </c>
      <c r="O389" t="s">
        <v>446</v>
      </c>
      <c r="P389" t="s">
        <v>16</v>
      </c>
      <c r="S389">
        <v>97906</v>
      </c>
      <c r="T389" t="s">
        <v>307</v>
      </c>
    </row>
    <row r="390" spans="2:20" x14ac:dyDescent="0.25">
      <c r="B390" t="s">
        <v>13</v>
      </c>
      <c r="C390" t="s">
        <v>14</v>
      </c>
      <c r="D390" t="s">
        <v>17</v>
      </c>
      <c r="E390" t="s">
        <v>17</v>
      </c>
      <c r="F390">
        <v>7</v>
      </c>
      <c r="G390">
        <v>345</v>
      </c>
      <c r="H390">
        <v>345</v>
      </c>
      <c r="I390">
        <v>1130</v>
      </c>
      <c r="K390" s="1">
        <v>43661</v>
      </c>
      <c r="L390">
        <v>2121</v>
      </c>
      <c r="M390" t="s">
        <v>29</v>
      </c>
      <c r="N390" t="s">
        <v>464</v>
      </c>
      <c r="O390" t="s">
        <v>446</v>
      </c>
      <c r="P390" t="s">
        <v>16</v>
      </c>
      <c r="S390">
        <v>96128</v>
      </c>
      <c r="T390" t="s">
        <v>307</v>
      </c>
    </row>
    <row r="391" spans="2:20" x14ac:dyDescent="0.25">
      <c r="B391" t="s">
        <v>13</v>
      </c>
      <c r="C391" t="s">
        <v>14</v>
      </c>
      <c r="D391" t="s">
        <v>17</v>
      </c>
      <c r="E391" t="s">
        <v>17</v>
      </c>
      <c r="F391">
        <v>7</v>
      </c>
      <c r="G391">
        <v>345</v>
      </c>
      <c r="H391">
        <v>345</v>
      </c>
      <c r="I391">
        <v>1130</v>
      </c>
      <c r="K391" s="1">
        <v>43661</v>
      </c>
      <c r="L391">
        <v>2121</v>
      </c>
      <c r="M391" t="s">
        <v>29</v>
      </c>
      <c r="N391" t="s">
        <v>464</v>
      </c>
      <c r="O391" t="s">
        <v>446</v>
      </c>
      <c r="P391" t="s">
        <v>16</v>
      </c>
      <c r="S391">
        <v>96128</v>
      </c>
      <c r="T391" t="s">
        <v>307</v>
      </c>
    </row>
    <row r="392" spans="2:20" x14ac:dyDescent="0.25">
      <c r="B392" t="s">
        <v>13</v>
      </c>
      <c r="C392" t="s">
        <v>14</v>
      </c>
      <c r="D392" t="s">
        <v>17</v>
      </c>
      <c r="E392" t="s">
        <v>17</v>
      </c>
      <c r="F392">
        <v>7</v>
      </c>
      <c r="G392">
        <v>345</v>
      </c>
      <c r="H392">
        <v>345</v>
      </c>
      <c r="I392">
        <v>1130</v>
      </c>
      <c r="K392" s="1">
        <v>43661</v>
      </c>
      <c r="L392">
        <v>2121</v>
      </c>
      <c r="M392" t="s">
        <v>29</v>
      </c>
      <c r="N392" t="s">
        <v>464</v>
      </c>
      <c r="O392" t="s">
        <v>446</v>
      </c>
      <c r="P392" t="s">
        <v>16</v>
      </c>
      <c r="S392">
        <v>96128</v>
      </c>
      <c r="T392" t="s">
        <v>307</v>
      </c>
    </row>
    <row r="393" spans="2:20" x14ac:dyDescent="0.25">
      <c r="B393" t="s">
        <v>13</v>
      </c>
      <c r="C393" t="s">
        <v>14</v>
      </c>
      <c r="D393" t="s">
        <v>17</v>
      </c>
      <c r="E393" t="s">
        <v>17</v>
      </c>
      <c r="F393">
        <v>7</v>
      </c>
      <c r="G393">
        <v>345</v>
      </c>
      <c r="H393">
        <v>345</v>
      </c>
      <c r="I393">
        <v>1130</v>
      </c>
      <c r="K393" s="1">
        <v>43661</v>
      </c>
      <c r="L393">
        <v>2121</v>
      </c>
      <c r="M393" t="s">
        <v>29</v>
      </c>
      <c r="N393" t="s">
        <v>461</v>
      </c>
      <c r="O393" t="s">
        <v>446</v>
      </c>
      <c r="P393" t="s">
        <v>16</v>
      </c>
      <c r="S393">
        <v>96127</v>
      </c>
      <c r="T393" t="s">
        <v>307</v>
      </c>
    </row>
    <row r="394" spans="2:20" x14ac:dyDescent="0.25">
      <c r="B394" t="s">
        <v>13</v>
      </c>
      <c r="C394" t="s">
        <v>14</v>
      </c>
      <c r="D394" t="s">
        <v>17</v>
      </c>
      <c r="E394" t="s">
        <v>17</v>
      </c>
      <c r="F394">
        <v>7</v>
      </c>
      <c r="G394">
        <v>345</v>
      </c>
      <c r="H394">
        <v>345</v>
      </c>
      <c r="I394">
        <v>1130</v>
      </c>
      <c r="K394" s="1">
        <v>43661</v>
      </c>
      <c r="L394">
        <v>2121</v>
      </c>
      <c r="M394" t="s">
        <v>29</v>
      </c>
      <c r="N394" t="s">
        <v>461</v>
      </c>
      <c r="O394" t="s">
        <v>446</v>
      </c>
      <c r="P394" t="s">
        <v>16</v>
      </c>
      <c r="S394">
        <v>96127</v>
      </c>
      <c r="T394" t="s">
        <v>307</v>
      </c>
    </row>
    <row r="395" spans="2:20" x14ac:dyDescent="0.25">
      <c r="B395" t="s">
        <v>13</v>
      </c>
      <c r="C395" t="s">
        <v>14</v>
      </c>
      <c r="D395" t="s">
        <v>17</v>
      </c>
      <c r="E395" t="s">
        <v>17</v>
      </c>
      <c r="F395">
        <v>7</v>
      </c>
      <c r="G395">
        <v>345</v>
      </c>
      <c r="H395">
        <v>345</v>
      </c>
      <c r="I395">
        <v>1105</v>
      </c>
      <c r="K395" s="1">
        <v>43661</v>
      </c>
      <c r="L395">
        <v>2121</v>
      </c>
      <c r="M395" t="s">
        <v>29</v>
      </c>
      <c r="N395" t="s">
        <v>447</v>
      </c>
      <c r="O395" t="s">
        <v>446</v>
      </c>
      <c r="P395" t="s">
        <v>16</v>
      </c>
      <c r="S395">
        <v>91260</v>
      </c>
      <c r="T395" t="s">
        <v>306</v>
      </c>
    </row>
    <row r="396" spans="2:20" x14ac:dyDescent="0.25">
      <c r="B396" t="s">
        <v>13</v>
      </c>
      <c r="C396" t="s">
        <v>14</v>
      </c>
      <c r="D396" t="s">
        <v>17</v>
      </c>
      <c r="E396" t="s">
        <v>17</v>
      </c>
      <c r="F396">
        <v>7</v>
      </c>
      <c r="G396">
        <v>345</v>
      </c>
      <c r="H396">
        <v>345</v>
      </c>
      <c r="I396">
        <v>1125</v>
      </c>
      <c r="K396" s="1">
        <v>43661</v>
      </c>
      <c r="L396">
        <v>2121</v>
      </c>
      <c r="M396" t="s">
        <v>29</v>
      </c>
      <c r="N396" t="s">
        <v>451</v>
      </c>
      <c r="O396" t="s">
        <v>446</v>
      </c>
      <c r="P396" t="s">
        <v>16</v>
      </c>
      <c r="S396">
        <v>91928</v>
      </c>
      <c r="T396" t="s">
        <v>307</v>
      </c>
    </row>
    <row r="397" spans="2:20" x14ac:dyDescent="0.25">
      <c r="B397" t="s">
        <v>13</v>
      </c>
      <c r="C397" t="s">
        <v>14</v>
      </c>
      <c r="D397" t="s">
        <v>17</v>
      </c>
      <c r="E397" t="s">
        <v>17</v>
      </c>
      <c r="F397">
        <v>7</v>
      </c>
      <c r="G397">
        <v>345</v>
      </c>
      <c r="H397">
        <v>345</v>
      </c>
      <c r="I397">
        <v>1105</v>
      </c>
      <c r="K397" s="1">
        <v>43662</v>
      </c>
      <c r="L397">
        <v>2124</v>
      </c>
      <c r="M397" t="s">
        <v>36</v>
      </c>
      <c r="N397" t="s">
        <v>465</v>
      </c>
      <c r="O397" t="s">
        <v>446</v>
      </c>
      <c r="P397" t="s">
        <v>16</v>
      </c>
      <c r="S397">
        <v>91260</v>
      </c>
      <c r="T397" t="s">
        <v>306</v>
      </c>
    </row>
    <row r="398" spans="2:20" x14ac:dyDescent="0.25">
      <c r="B398" t="s">
        <v>13</v>
      </c>
      <c r="C398" t="s">
        <v>14</v>
      </c>
      <c r="D398" t="s">
        <v>17</v>
      </c>
      <c r="E398" t="s">
        <v>17</v>
      </c>
      <c r="F398">
        <v>7</v>
      </c>
      <c r="G398">
        <v>345</v>
      </c>
      <c r="H398">
        <v>345</v>
      </c>
      <c r="I398">
        <v>1105</v>
      </c>
      <c r="K398" s="1">
        <v>43662</v>
      </c>
      <c r="L398">
        <v>2124</v>
      </c>
      <c r="M398" t="s">
        <v>31</v>
      </c>
      <c r="N398" t="s">
        <v>447</v>
      </c>
      <c r="O398" t="s">
        <v>446</v>
      </c>
      <c r="P398" t="s">
        <v>16</v>
      </c>
      <c r="S398">
        <v>91260</v>
      </c>
      <c r="T398" t="s">
        <v>306</v>
      </c>
    </row>
    <row r="399" spans="2:20" x14ac:dyDescent="0.25">
      <c r="B399" t="s">
        <v>13</v>
      </c>
      <c r="C399" t="s">
        <v>14</v>
      </c>
      <c r="D399" t="s">
        <v>17</v>
      </c>
      <c r="E399" t="s">
        <v>17</v>
      </c>
      <c r="F399">
        <v>7</v>
      </c>
      <c r="G399">
        <v>345</v>
      </c>
      <c r="H399">
        <v>345</v>
      </c>
      <c r="I399">
        <v>1125</v>
      </c>
      <c r="K399" s="1">
        <v>43662</v>
      </c>
      <c r="L399">
        <v>2124</v>
      </c>
      <c r="M399" t="s">
        <v>25</v>
      </c>
      <c r="N399" t="s">
        <v>466</v>
      </c>
      <c r="O399" t="s">
        <v>446</v>
      </c>
      <c r="P399" t="s">
        <v>16</v>
      </c>
      <c r="S399">
        <v>91928</v>
      </c>
      <c r="T399" t="s">
        <v>307</v>
      </c>
    </row>
    <row r="400" spans="2:20" x14ac:dyDescent="0.25">
      <c r="B400" t="s">
        <v>13</v>
      </c>
      <c r="C400" t="s">
        <v>14</v>
      </c>
      <c r="D400" t="s">
        <v>17</v>
      </c>
      <c r="E400" t="s">
        <v>17</v>
      </c>
      <c r="F400">
        <v>7</v>
      </c>
      <c r="G400">
        <v>345</v>
      </c>
      <c r="H400">
        <v>345</v>
      </c>
      <c r="I400">
        <v>1195</v>
      </c>
      <c r="K400" s="1">
        <v>43662</v>
      </c>
      <c r="L400">
        <v>2124</v>
      </c>
      <c r="M400" t="s">
        <v>31</v>
      </c>
      <c r="N400" t="s">
        <v>467</v>
      </c>
      <c r="O400" t="s">
        <v>446</v>
      </c>
      <c r="P400" t="s">
        <v>16</v>
      </c>
      <c r="S400">
        <v>97601</v>
      </c>
      <c r="T400" t="s">
        <v>304</v>
      </c>
    </row>
    <row r="401" spans="2:20" x14ac:dyDescent="0.25">
      <c r="B401" t="s">
        <v>13</v>
      </c>
      <c r="C401" t="s">
        <v>14</v>
      </c>
      <c r="D401" t="s">
        <v>17</v>
      </c>
      <c r="E401" t="s">
        <v>17</v>
      </c>
      <c r="F401">
        <v>7</v>
      </c>
      <c r="G401">
        <v>345</v>
      </c>
      <c r="H401">
        <v>345</v>
      </c>
      <c r="I401">
        <v>1195</v>
      </c>
      <c r="K401" s="1">
        <v>43662</v>
      </c>
      <c r="L401">
        <v>2124</v>
      </c>
      <c r="M401" t="s">
        <v>31</v>
      </c>
      <c r="N401" t="s">
        <v>467</v>
      </c>
      <c r="O401" t="s">
        <v>446</v>
      </c>
      <c r="P401" t="s">
        <v>16</v>
      </c>
      <c r="S401">
        <v>97601</v>
      </c>
      <c r="T401" t="s">
        <v>304</v>
      </c>
    </row>
    <row r="402" spans="2:20" x14ac:dyDescent="0.25">
      <c r="B402" t="s">
        <v>13</v>
      </c>
      <c r="C402" t="s">
        <v>14</v>
      </c>
      <c r="D402" t="s">
        <v>17</v>
      </c>
      <c r="E402" t="s">
        <v>17</v>
      </c>
      <c r="F402">
        <v>7</v>
      </c>
      <c r="G402">
        <v>345</v>
      </c>
      <c r="H402">
        <v>345</v>
      </c>
      <c r="I402">
        <v>1115</v>
      </c>
      <c r="K402" s="1">
        <v>43676</v>
      </c>
      <c r="L402">
        <v>2127</v>
      </c>
      <c r="M402" t="s">
        <v>31</v>
      </c>
      <c r="N402" t="s">
        <v>468</v>
      </c>
      <c r="O402" t="s">
        <v>446</v>
      </c>
      <c r="P402" t="s">
        <v>16</v>
      </c>
      <c r="S402">
        <v>92930</v>
      </c>
      <c r="T402" t="s">
        <v>306</v>
      </c>
    </row>
    <row r="403" spans="2:20" x14ac:dyDescent="0.25">
      <c r="B403" t="s">
        <v>13</v>
      </c>
      <c r="C403" t="s">
        <v>14</v>
      </c>
      <c r="D403" t="s">
        <v>17</v>
      </c>
      <c r="E403" t="s">
        <v>17</v>
      </c>
      <c r="F403">
        <v>7</v>
      </c>
      <c r="G403">
        <v>345</v>
      </c>
      <c r="H403">
        <v>345</v>
      </c>
      <c r="I403">
        <v>1195</v>
      </c>
      <c r="K403" s="1">
        <v>43676</v>
      </c>
      <c r="L403">
        <v>2127</v>
      </c>
      <c r="M403" t="s">
        <v>31</v>
      </c>
      <c r="N403" t="s">
        <v>469</v>
      </c>
      <c r="O403" t="s">
        <v>446</v>
      </c>
      <c r="P403" t="s">
        <v>16</v>
      </c>
      <c r="S403">
        <v>97601</v>
      </c>
      <c r="T403" t="s">
        <v>304</v>
      </c>
    </row>
    <row r="404" spans="2:20" x14ac:dyDescent="0.25">
      <c r="B404" t="s">
        <v>13</v>
      </c>
      <c r="C404" t="s">
        <v>14</v>
      </c>
      <c r="D404" t="s">
        <v>17</v>
      </c>
      <c r="E404" t="s">
        <v>17</v>
      </c>
      <c r="F404">
        <v>7</v>
      </c>
      <c r="G404">
        <v>345</v>
      </c>
      <c r="H404">
        <v>345</v>
      </c>
      <c r="I404">
        <v>1195</v>
      </c>
      <c r="K404" s="1">
        <v>43676</v>
      </c>
      <c r="L404">
        <v>2127</v>
      </c>
      <c r="M404" t="s">
        <v>31</v>
      </c>
      <c r="N404" t="s">
        <v>469</v>
      </c>
      <c r="O404" t="s">
        <v>446</v>
      </c>
      <c r="P404" t="s">
        <v>16</v>
      </c>
      <c r="S404">
        <v>97601</v>
      </c>
      <c r="T404" t="s">
        <v>304</v>
      </c>
    </row>
    <row r="405" spans="2:20" x14ac:dyDescent="0.25">
      <c r="B405" t="s">
        <v>13</v>
      </c>
      <c r="C405" t="s">
        <v>14</v>
      </c>
      <c r="D405" t="s">
        <v>17</v>
      </c>
      <c r="E405" t="s">
        <v>17</v>
      </c>
      <c r="F405">
        <v>7</v>
      </c>
      <c r="G405">
        <v>345</v>
      </c>
      <c r="H405">
        <v>345</v>
      </c>
      <c r="I405">
        <v>1195</v>
      </c>
      <c r="K405" s="1">
        <v>43676</v>
      </c>
      <c r="L405">
        <v>2127</v>
      </c>
      <c r="M405" t="s">
        <v>31</v>
      </c>
      <c r="N405" t="s">
        <v>469</v>
      </c>
      <c r="O405" t="s">
        <v>446</v>
      </c>
      <c r="P405" t="s">
        <v>16</v>
      </c>
      <c r="S405">
        <v>97601</v>
      </c>
      <c r="T405" t="s">
        <v>304</v>
      </c>
    </row>
    <row r="406" spans="2:20" x14ac:dyDescent="0.25">
      <c r="B406" t="s">
        <v>13</v>
      </c>
      <c r="C406" t="s">
        <v>14</v>
      </c>
      <c r="D406" t="s">
        <v>17</v>
      </c>
      <c r="E406" t="s">
        <v>17</v>
      </c>
      <c r="F406">
        <v>7</v>
      </c>
      <c r="G406">
        <v>345</v>
      </c>
      <c r="H406">
        <v>345</v>
      </c>
      <c r="I406">
        <v>1105</v>
      </c>
      <c r="K406" s="1">
        <v>43677</v>
      </c>
      <c r="L406">
        <v>2130</v>
      </c>
      <c r="M406" t="s">
        <v>29</v>
      </c>
      <c r="N406" t="s">
        <v>470</v>
      </c>
      <c r="O406" t="s">
        <v>446</v>
      </c>
      <c r="P406" t="s">
        <v>16</v>
      </c>
      <c r="S406">
        <v>91260</v>
      </c>
      <c r="T406" t="s">
        <v>306</v>
      </c>
    </row>
    <row r="407" spans="2:20" x14ac:dyDescent="0.25">
      <c r="B407" t="s">
        <v>13</v>
      </c>
      <c r="C407" t="s">
        <v>14</v>
      </c>
      <c r="D407" t="s">
        <v>17</v>
      </c>
      <c r="E407" t="s">
        <v>17</v>
      </c>
      <c r="F407">
        <v>7</v>
      </c>
      <c r="G407">
        <v>345</v>
      </c>
      <c r="H407">
        <v>345</v>
      </c>
      <c r="I407">
        <v>1130</v>
      </c>
      <c r="K407" s="1">
        <v>43677</v>
      </c>
      <c r="L407">
        <v>2130</v>
      </c>
      <c r="M407" t="s">
        <v>29</v>
      </c>
      <c r="N407" t="s">
        <v>471</v>
      </c>
      <c r="O407" t="s">
        <v>446</v>
      </c>
      <c r="P407" t="s">
        <v>16</v>
      </c>
      <c r="S407">
        <v>96127</v>
      </c>
      <c r="T407" t="s">
        <v>307</v>
      </c>
    </row>
    <row r="408" spans="2:20" x14ac:dyDescent="0.25">
      <c r="B408" t="s">
        <v>13</v>
      </c>
      <c r="C408" t="s">
        <v>14</v>
      </c>
      <c r="D408" t="s">
        <v>17</v>
      </c>
      <c r="E408" t="s">
        <v>17</v>
      </c>
      <c r="F408">
        <v>7</v>
      </c>
      <c r="G408">
        <v>345</v>
      </c>
      <c r="H408">
        <v>345</v>
      </c>
      <c r="I408">
        <v>1130</v>
      </c>
      <c r="K408" s="1">
        <v>43677</v>
      </c>
      <c r="L408">
        <v>2130</v>
      </c>
      <c r="M408" t="s">
        <v>29</v>
      </c>
      <c r="N408" t="s">
        <v>471</v>
      </c>
      <c r="O408" t="s">
        <v>446</v>
      </c>
      <c r="P408" t="s">
        <v>16</v>
      </c>
      <c r="S408">
        <v>96127</v>
      </c>
      <c r="T408" t="s">
        <v>307</v>
      </c>
    </row>
    <row r="409" spans="2:20" x14ac:dyDescent="0.25">
      <c r="B409" t="s">
        <v>13</v>
      </c>
      <c r="C409" t="s">
        <v>14</v>
      </c>
      <c r="D409" t="s">
        <v>17</v>
      </c>
      <c r="E409" t="s">
        <v>17</v>
      </c>
      <c r="F409">
        <v>7</v>
      </c>
      <c r="G409">
        <v>345</v>
      </c>
      <c r="H409">
        <v>345</v>
      </c>
      <c r="I409">
        <v>1130</v>
      </c>
      <c r="K409" s="1">
        <v>43677</v>
      </c>
      <c r="L409">
        <v>2130</v>
      </c>
      <c r="M409" t="s">
        <v>29</v>
      </c>
      <c r="N409" t="s">
        <v>471</v>
      </c>
      <c r="O409" t="s">
        <v>446</v>
      </c>
      <c r="P409" t="s">
        <v>16</v>
      </c>
      <c r="S409">
        <v>96127</v>
      </c>
      <c r="T409" t="s">
        <v>307</v>
      </c>
    </row>
    <row r="410" spans="2:20" x14ac:dyDescent="0.25">
      <c r="B410" t="s">
        <v>13</v>
      </c>
      <c r="C410" t="s">
        <v>14</v>
      </c>
      <c r="D410" t="s">
        <v>17</v>
      </c>
      <c r="E410" t="s">
        <v>17</v>
      </c>
      <c r="F410">
        <v>7</v>
      </c>
      <c r="G410">
        <v>345</v>
      </c>
      <c r="H410">
        <v>345</v>
      </c>
      <c r="I410">
        <v>1195</v>
      </c>
      <c r="K410" s="1">
        <v>43677</v>
      </c>
      <c r="L410">
        <v>2130</v>
      </c>
      <c r="M410" t="s">
        <v>29</v>
      </c>
      <c r="N410" t="s">
        <v>472</v>
      </c>
      <c r="O410" t="s">
        <v>446</v>
      </c>
      <c r="P410" t="s">
        <v>16</v>
      </c>
      <c r="S410">
        <v>97601</v>
      </c>
      <c r="T410" t="s">
        <v>304</v>
      </c>
    </row>
    <row r="411" spans="2:20" x14ac:dyDescent="0.25">
      <c r="B411" t="s">
        <v>13</v>
      </c>
      <c r="C411" t="s">
        <v>14</v>
      </c>
      <c r="D411" t="s">
        <v>17</v>
      </c>
      <c r="E411" t="s">
        <v>17</v>
      </c>
      <c r="F411">
        <v>8</v>
      </c>
      <c r="G411">
        <v>345</v>
      </c>
      <c r="H411">
        <v>345</v>
      </c>
      <c r="I411">
        <v>1145</v>
      </c>
      <c r="J411" s="14">
        <v>428.15</v>
      </c>
      <c r="K411" s="1">
        <v>43708</v>
      </c>
      <c r="L411">
        <v>366341</v>
      </c>
      <c r="M411" t="s">
        <v>205</v>
      </c>
      <c r="N411" t="s">
        <v>206</v>
      </c>
      <c r="O411" t="s">
        <v>15</v>
      </c>
      <c r="P411" t="s">
        <v>16</v>
      </c>
      <c r="S411">
        <v>98198</v>
      </c>
      <c r="T411" t="s">
        <v>307</v>
      </c>
    </row>
    <row r="412" spans="2:20" x14ac:dyDescent="0.25">
      <c r="B412" t="s">
        <v>13</v>
      </c>
      <c r="C412" t="s">
        <v>14</v>
      </c>
      <c r="D412" t="s">
        <v>17</v>
      </c>
      <c r="E412" t="s">
        <v>17</v>
      </c>
      <c r="F412">
        <v>8</v>
      </c>
      <c r="G412">
        <v>345</v>
      </c>
      <c r="H412">
        <v>345</v>
      </c>
      <c r="I412">
        <v>1130</v>
      </c>
      <c r="J412" s="14">
        <v>37.229999999999997</v>
      </c>
      <c r="K412" s="1">
        <v>43708</v>
      </c>
      <c r="L412">
        <v>366345</v>
      </c>
      <c r="M412" t="s">
        <v>214</v>
      </c>
      <c r="N412" t="s">
        <v>215</v>
      </c>
      <c r="O412" t="s">
        <v>15</v>
      </c>
      <c r="P412" t="s">
        <v>16</v>
      </c>
      <c r="S412">
        <v>96128</v>
      </c>
      <c r="T412" t="s">
        <v>307</v>
      </c>
    </row>
    <row r="413" spans="2:20" x14ac:dyDescent="0.25">
      <c r="B413" t="s">
        <v>56</v>
      </c>
      <c r="C413" t="s">
        <v>60</v>
      </c>
      <c r="D413" t="s">
        <v>17</v>
      </c>
      <c r="E413" t="s">
        <v>17</v>
      </c>
      <c r="F413">
        <v>8</v>
      </c>
      <c r="G413">
        <v>345</v>
      </c>
      <c r="H413">
        <v>2019116</v>
      </c>
      <c r="I413">
        <v>1666</v>
      </c>
      <c r="J413" s="14">
        <v>1.68</v>
      </c>
      <c r="K413" s="1">
        <v>43708</v>
      </c>
      <c r="L413">
        <v>366346</v>
      </c>
      <c r="M413" t="s">
        <v>294</v>
      </c>
      <c r="N413" t="s">
        <v>60</v>
      </c>
      <c r="O413" t="s">
        <v>15</v>
      </c>
      <c r="P413" t="s">
        <v>16</v>
      </c>
      <c r="T413" t="s">
        <v>369</v>
      </c>
    </row>
    <row r="414" spans="2:20" x14ac:dyDescent="0.25">
      <c r="B414" t="s">
        <v>13</v>
      </c>
      <c r="C414" t="s">
        <v>18</v>
      </c>
      <c r="D414" t="s">
        <v>17</v>
      </c>
      <c r="E414" t="s">
        <v>17</v>
      </c>
      <c r="F414">
        <v>8</v>
      </c>
      <c r="G414">
        <v>345</v>
      </c>
      <c r="H414">
        <v>345</v>
      </c>
      <c r="I414">
        <v>1190</v>
      </c>
      <c r="J414" s="14">
        <v>4119.74</v>
      </c>
      <c r="K414" s="1">
        <v>43682</v>
      </c>
      <c r="L414">
        <v>332477</v>
      </c>
      <c r="M414" t="s">
        <v>21</v>
      </c>
      <c r="N414" t="s">
        <v>103</v>
      </c>
      <c r="O414" t="s">
        <v>20</v>
      </c>
      <c r="P414" t="s">
        <v>16</v>
      </c>
      <c r="Q414">
        <v>317259</v>
      </c>
      <c r="R414" t="s">
        <v>41</v>
      </c>
      <c r="S414">
        <v>96448</v>
      </c>
      <c r="T414" t="s">
        <v>304</v>
      </c>
    </row>
    <row r="415" spans="2:20" x14ac:dyDescent="0.25">
      <c r="B415" t="s">
        <v>13</v>
      </c>
      <c r="C415" t="s">
        <v>18</v>
      </c>
      <c r="D415" t="s">
        <v>17</v>
      </c>
      <c r="E415" t="s">
        <v>17</v>
      </c>
      <c r="F415">
        <v>8</v>
      </c>
      <c r="G415">
        <v>345</v>
      </c>
      <c r="H415">
        <v>345</v>
      </c>
      <c r="I415">
        <v>1130</v>
      </c>
      <c r="J415" s="14">
        <v>1327.65</v>
      </c>
      <c r="K415" s="1">
        <v>43683</v>
      </c>
      <c r="L415">
        <v>332618</v>
      </c>
      <c r="M415" t="s">
        <v>38</v>
      </c>
      <c r="N415" t="s">
        <v>99</v>
      </c>
      <c r="O415" t="s">
        <v>20</v>
      </c>
      <c r="P415" t="s">
        <v>16</v>
      </c>
      <c r="Q415">
        <v>318477</v>
      </c>
      <c r="R415" t="s">
        <v>41</v>
      </c>
      <c r="S415">
        <v>96128</v>
      </c>
      <c r="T415" t="s">
        <v>307</v>
      </c>
    </row>
    <row r="416" spans="2:20" x14ac:dyDescent="0.25">
      <c r="B416" t="s">
        <v>13</v>
      </c>
      <c r="C416" t="s">
        <v>18</v>
      </c>
      <c r="D416" t="s">
        <v>17</v>
      </c>
      <c r="E416" t="s">
        <v>17</v>
      </c>
      <c r="F416">
        <v>8</v>
      </c>
      <c r="G416">
        <v>345</v>
      </c>
      <c r="H416">
        <v>345</v>
      </c>
      <c r="I416">
        <v>1125</v>
      </c>
      <c r="J416" s="14">
        <v>2728.93</v>
      </c>
      <c r="K416" s="1">
        <v>43686</v>
      </c>
      <c r="L416">
        <v>333089</v>
      </c>
      <c r="M416" t="s">
        <v>100</v>
      </c>
      <c r="N416" t="s">
        <v>101</v>
      </c>
      <c r="O416" t="s">
        <v>20</v>
      </c>
      <c r="P416" t="s">
        <v>16</v>
      </c>
      <c r="Q416">
        <v>318963</v>
      </c>
      <c r="R416" t="s">
        <v>41</v>
      </c>
      <c r="S416">
        <v>91928</v>
      </c>
      <c r="T416" t="s">
        <v>307</v>
      </c>
    </row>
    <row r="417" spans="2:20" x14ac:dyDescent="0.25">
      <c r="B417" t="s">
        <v>13</v>
      </c>
      <c r="C417" t="s">
        <v>18</v>
      </c>
      <c r="D417" t="s">
        <v>17</v>
      </c>
      <c r="E417" t="s">
        <v>17</v>
      </c>
      <c r="F417">
        <v>8</v>
      </c>
      <c r="G417">
        <v>345</v>
      </c>
      <c r="H417">
        <v>345</v>
      </c>
      <c r="I417">
        <v>1130</v>
      </c>
      <c r="J417" s="14">
        <v>315.88</v>
      </c>
      <c r="K417" s="1">
        <v>43696</v>
      </c>
      <c r="L417">
        <v>333827</v>
      </c>
      <c r="M417" t="s">
        <v>23</v>
      </c>
      <c r="N417" t="s">
        <v>106</v>
      </c>
      <c r="O417" t="s">
        <v>20</v>
      </c>
      <c r="P417" t="s">
        <v>16</v>
      </c>
      <c r="Q417">
        <v>316217</v>
      </c>
      <c r="R417" t="s">
        <v>41</v>
      </c>
      <c r="S417">
        <v>96127</v>
      </c>
      <c r="T417" t="s">
        <v>307</v>
      </c>
    </row>
    <row r="418" spans="2:20" x14ac:dyDescent="0.25">
      <c r="B418" t="s">
        <v>13</v>
      </c>
      <c r="C418" t="s">
        <v>18</v>
      </c>
      <c r="D418" t="s">
        <v>17</v>
      </c>
      <c r="E418" t="s">
        <v>17</v>
      </c>
      <c r="F418">
        <v>8</v>
      </c>
      <c r="G418">
        <v>345</v>
      </c>
      <c r="H418">
        <v>345</v>
      </c>
      <c r="I418">
        <v>1145</v>
      </c>
      <c r="J418" s="14">
        <v>9006.23</v>
      </c>
      <c r="K418" s="1">
        <v>43700</v>
      </c>
      <c r="L418">
        <v>334394</v>
      </c>
      <c r="M418" t="s">
        <v>104</v>
      </c>
      <c r="N418" t="s">
        <v>105</v>
      </c>
      <c r="O418" t="s">
        <v>20</v>
      </c>
      <c r="P418" t="s">
        <v>16</v>
      </c>
      <c r="Q418">
        <v>313218</v>
      </c>
      <c r="R418" t="s">
        <v>41</v>
      </c>
      <c r="S418">
        <v>98198</v>
      </c>
      <c r="T418" t="s">
        <v>307</v>
      </c>
    </row>
    <row r="419" spans="2:20" x14ac:dyDescent="0.25">
      <c r="B419" t="s">
        <v>13</v>
      </c>
      <c r="C419" t="s">
        <v>18</v>
      </c>
      <c r="D419" t="s">
        <v>17</v>
      </c>
      <c r="E419" t="s">
        <v>17</v>
      </c>
      <c r="F419">
        <v>8</v>
      </c>
      <c r="G419">
        <v>345</v>
      </c>
      <c r="H419">
        <v>345</v>
      </c>
      <c r="I419">
        <v>1190</v>
      </c>
      <c r="J419" s="14">
        <v>482.27</v>
      </c>
      <c r="K419" s="1">
        <v>43703</v>
      </c>
      <c r="L419">
        <v>334527</v>
      </c>
      <c r="M419" t="s">
        <v>21</v>
      </c>
      <c r="N419" t="s">
        <v>98</v>
      </c>
      <c r="O419" t="s">
        <v>20</v>
      </c>
      <c r="P419" t="s">
        <v>16</v>
      </c>
      <c r="Q419">
        <v>320198</v>
      </c>
      <c r="R419" t="s">
        <v>41</v>
      </c>
      <c r="S419">
        <v>96448</v>
      </c>
      <c r="T419" t="s">
        <v>304</v>
      </c>
    </row>
    <row r="420" spans="2:20" x14ac:dyDescent="0.25">
      <c r="B420" t="s">
        <v>13</v>
      </c>
      <c r="C420" t="s">
        <v>18</v>
      </c>
      <c r="D420" t="s">
        <v>17</v>
      </c>
      <c r="E420" t="s">
        <v>17</v>
      </c>
      <c r="F420">
        <v>8</v>
      </c>
      <c r="G420">
        <v>345</v>
      </c>
      <c r="H420">
        <v>345</v>
      </c>
      <c r="I420">
        <v>1120</v>
      </c>
      <c r="J420" s="14">
        <v>20.73</v>
      </c>
      <c r="K420" s="1">
        <v>43678</v>
      </c>
      <c r="L420">
        <v>1078020</v>
      </c>
      <c r="M420" t="s">
        <v>90</v>
      </c>
      <c r="N420" t="s">
        <v>91</v>
      </c>
      <c r="O420" t="s">
        <v>24</v>
      </c>
      <c r="P420" t="s">
        <v>16</v>
      </c>
      <c r="S420">
        <v>91594</v>
      </c>
      <c r="T420" t="s">
        <v>307</v>
      </c>
    </row>
    <row r="421" spans="2:20" x14ac:dyDescent="0.25">
      <c r="B421" t="s">
        <v>13</v>
      </c>
      <c r="C421" t="s">
        <v>18</v>
      </c>
      <c r="D421" t="s">
        <v>17</v>
      </c>
      <c r="E421" t="s">
        <v>17</v>
      </c>
      <c r="F421">
        <v>8</v>
      </c>
      <c r="G421">
        <v>345</v>
      </c>
      <c r="H421">
        <v>345</v>
      </c>
      <c r="I421">
        <v>1130</v>
      </c>
      <c r="J421" s="14">
        <v>79.23</v>
      </c>
      <c r="K421" s="1">
        <v>43678</v>
      </c>
      <c r="L421">
        <v>1078041</v>
      </c>
      <c r="M421" t="s">
        <v>23</v>
      </c>
      <c r="N421" t="s">
        <v>108</v>
      </c>
      <c r="O421" t="s">
        <v>24</v>
      </c>
      <c r="P421" t="s">
        <v>16</v>
      </c>
      <c r="Q421">
        <v>310942</v>
      </c>
      <c r="R421" t="s">
        <v>41</v>
      </c>
      <c r="S421">
        <v>96127</v>
      </c>
      <c r="T421" t="s">
        <v>307</v>
      </c>
    </row>
    <row r="422" spans="2:20" x14ac:dyDescent="0.25">
      <c r="B422" t="s">
        <v>13</v>
      </c>
      <c r="C422" t="s">
        <v>18</v>
      </c>
      <c r="D422" t="s">
        <v>17</v>
      </c>
      <c r="E422" t="s">
        <v>17</v>
      </c>
      <c r="F422">
        <v>8</v>
      </c>
      <c r="G422">
        <v>345</v>
      </c>
      <c r="H422">
        <v>345</v>
      </c>
      <c r="I422">
        <v>1130</v>
      </c>
      <c r="J422" s="14">
        <v>59.57</v>
      </c>
      <c r="K422" s="1">
        <v>43683</v>
      </c>
      <c r="L422">
        <v>1079223</v>
      </c>
      <c r="M422" t="s">
        <v>38</v>
      </c>
      <c r="N422" t="s">
        <v>107</v>
      </c>
      <c r="O422" t="s">
        <v>24</v>
      </c>
      <c r="P422" t="s">
        <v>16</v>
      </c>
      <c r="Q422">
        <v>316878</v>
      </c>
      <c r="R422" t="s">
        <v>41</v>
      </c>
      <c r="S422">
        <v>96128</v>
      </c>
      <c r="T422" t="s">
        <v>307</v>
      </c>
    </row>
    <row r="423" spans="2:20" x14ac:dyDescent="0.25">
      <c r="B423" t="s">
        <v>13</v>
      </c>
      <c r="C423" t="s">
        <v>18</v>
      </c>
      <c r="D423" t="s">
        <v>17</v>
      </c>
      <c r="E423" t="s">
        <v>17</v>
      </c>
      <c r="F423">
        <v>8</v>
      </c>
      <c r="G423">
        <v>345</v>
      </c>
      <c r="H423">
        <v>345</v>
      </c>
      <c r="I423">
        <v>1195</v>
      </c>
      <c r="J423" s="14">
        <v>21</v>
      </c>
      <c r="K423" s="1">
        <v>43685</v>
      </c>
      <c r="L423">
        <v>1080266</v>
      </c>
      <c r="M423" t="s">
        <v>74</v>
      </c>
      <c r="N423" t="s">
        <v>102</v>
      </c>
      <c r="O423" t="s">
        <v>24</v>
      </c>
      <c r="P423" t="s">
        <v>16</v>
      </c>
      <c r="Q423">
        <v>314033</v>
      </c>
      <c r="R423" t="s">
        <v>22</v>
      </c>
      <c r="S423">
        <v>97601</v>
      </c>
      <c r="T423" t="s">
        <v>304</v>
      </c>
    </row>
    <row r="424" spans="2:20" x14ac:dyDescent="0.25">
      <c r="B424" t="s">
        <v>13</v>
      </c>
      <c r="C424" t="s">
        <v>18</v>
      </c>
      <c r="D424" t="s">
        <v>17</v>
      </c>
      <c r="E424" t="s">
        <v>17</v>
      </c>
      <c r="F424">
        <v>8</v>
      </c>
      <c r="G424">
        <v>345</v>
      </c>
      <c r="H424">
        <v>345</v>
      </c>
      <c r="I424">
        <v>1125</v>
      </c>
      <c r="J424" s="14">
        <v>190.8</v>
      </c>
      <c r="K424" s="1">
        <v>43685</v>
      </c>
      <c r="L424">
        <v>1080269</v>
      </c>
      <c r="M424" t="s">
        <v>38</v>
      </c>
      <c r="N424" t="s">
        <v>109</v>
      </c>
      <c r="O424" t="s">
        <v>24</v>
      </c>
      <c r="P424" t="s">
        <v>16</v>
      </c>
      <c r="S424">
        <v>91928</v>
      </c>
      <c r="T424" t="s">
        <v>307</v>
      </c>
    </row>
    <row r="425" spans="2:20" x14ac:dyDescent="0.25">
      <c r="B425" t="s">
        <v>13</v>
      </c>
      <c r="C425" t="s">
        <v>18</v>
      </c>
      <c r="D425" t="s">
        <v>17</v>
      </c>
      <c r="E425" t="s">
        <v>17</v>
      </c>
      <c r="F425">
        <v>8</v>
      </c>
      <c r="G425">
        <v>345</v>
      </c>
      <c r="H425">
        <v>345</v>
      </c>
      <c r="I425">
        <v>1130</v>
      </c>
      <c r="J425" s="14">
        <v>31.8</v>
      </c>
      <c r="K425" s="1">
        <v>43698</v>
      </c>
      <c r="L425">
        <v>1083025</v>
      </c>
      <c r="M425" t="s">
        <v>23</v>
      </c>
      <c r="N425" t="s">
        <v>106</v>
      </c>
      <c r="O425" t="s">
        <v>24</v>
      </c>
      <c r="P425" t="s">
        <v>16</v>
      </c>
      <c r="Q425">
        <v>316217</v>
      </c>
      <c r="R425" t="s">
        <v>41</v>
      </c>
      <c r="S425">
        <v>96127</v>
      </c>
      <c r="T425" t="s">
        <v>307</v>
      </c>
    </row>
    <row r="426" spans="2:20" x14ac:dyDescent="0.25">
      <c r="B426" t="s">
        <v>13</v>
      </c>
      <c r="C426" t="s">
        <v>18</v>
      </c>
      <c r="D426" t="s">
        <v>17</v>
      </c>
      <c r="E426" t="s">
        <v>17</v>
      </c>
      <c r="F426">
        <v>8</v>
      </c>
      <c r="G426">
        <v>345</v>
      </c>
      <c r="H426">
        <v>345</v>
      </c>
      <c r="I426">
        <v>1190</v>
      </c>
      <c r="J426" s="14">
        <v>24.9</v>
      </c>
      <c r="K426" s="1">
        <v>43705</v>
      </c>
      <c r="L426">
        <v>1084553</v>
      </c>
      <c r="M426" t="s">
        <v>21</v>
      </c>
      <c r="N426" t="s">
        <v>103</v>
      </c>
      <c r="O426" t="s">
        <v>24</v>
      </c>
      <c r="P426" t="s">
        <v>16</v>
      </c>
      <c r="Q426">
        <v>317259</v>
      </c>
      <c r="R426" t="s">
        <v>41</v>
      </c>
      <c r="S426">
        <v>96448</v>
      </c>
      <c r="T426" t="s">
        <v>304</v>
      </c>
    </row>
    <row r="427" spans="2:20" x14ac:dyDescent="0.25">
      <c r="B427" t="s">
        <v>56</v>
      </c>
      <c r="C427" t="s">
        <v>14</v>
      </c>
      <c r="D427" t="s">
        <v>17</v>
      </c>
      <c r="E427" t="s">
        <v>17</v>
      </c>
      <c r="F427">
        <v>8</v>
      </c>
      <c r="G427">
        <v>345</v>
      </c>
      <c r="H427">
        <v>2019116</v>
      </c>
      <c r="I427">
        <v>1665</v>
      </c>
      <c r="J427" s="14">
        <v>74.459999999999994</v>
      </c>
      <c r="K427" s="1">
        <v>43692</v>
      </c>
      <c r="L427">
        <v>2132</v>
      </c>
      <c r="M427" t="s">
        <v>29</v>
      </c>
      <c r="N427" t="s">
        <v>130</v>
      </c>
      <c r="O427" t="s">
        <v>26</v>
      </c>
      <c r="P427" t="s">
        <v>16</v>
      </c>
      <c r="T427" t="s">
        <v>369</v>
      </c>
    </row>
    <row r="428" spans="2:20" x14ac:dyDescent="0.25">
      <c r="B428" t="s">
        <v>13</v>
      </c>
      <c r="C428" t="s">
        <v>14</v>
      </c>
      <c r="D428" t="s">
        <v>17</v>
      </c>
      <c r="E428" t="s">
        <v>17</v>
      </c>
      <c r="F428">
        <v>8</v>
      </c>
      <c r="G428">
        <v>345</v>
      </c>
      <c r="H428">
        <v>345</v>
      </c>
      <c r="I428">
        <v>1195</v>
      </c>
      <c r="J428" s="14">
        <v>74.459999999999994</v>
      </c>
      <c r="K428" s="1">
        <v>43692</v>
      </c>
      <c r="L428">
        <v>2132</v>
      </c>
      <c r="M428" t="s">
        <v>29</v>
      </c>
      <c r="N428" t="s">
        <v>203</v>
      </c>
      <c r="O428" t="s">
        <v>26</v>
      </c>
      <c r="P428" t="s">
        <v>16</v>
      </c>
      <c r="S428">
        <v>97601</v>
      </c>
      <c r="T428" t="s">
        <v>304</v>
      </c>
    </row>
    <row r="429" spans="2:20" x14ac:dyDescent="0.25">
      <c r="B429" t="s">
        <v>56</v>
      </c>
      <c r="C429" t="s">
        <v>14</v>
      </c>
      <c r="D429" t="s">
        <v>17</v>
      </c>
      <c r="E429" t="s">
        <v>17</v>
      </c>
      <c r="F429">
        <v>8</v>
      </c>
      <c r="G429">
        <v>345</v>
      </c>
      <c r="H429">
        <v>2019116</v>
      </c>
      <c r="I429">
        <v>1665</v>
      </c>
      <c r="J429" s="14">
        <v>37.229999999999997</v>
      </c>
      <c r="K429" s="1">
        <v>43692</v>
      </c>
      <c r="L429">
        <v>2132</v>
      </c>
      <c r="M429" t="s">
        <v>29</v>
      </c>
      <c r="N429" t="s">
        <v>130</v>
      </c>
      <c r="O429" t="s">
        <v>26</v>
      </c>
      <c r="P429" t="s">
        <v>16</v>
      </c>
      <c r="T429" t="s">
        <v>369</v>
      </c>
    </row>
    <row r="430" spans="2:20" x14ac:dyDescent="0.25">
      <c r="B430" t="s">
        <v>56</v>
      </c>
      <c r="C430" t="s">
        <v>14</v>
      </c>
      <c r="D430" t="s">
        <v>17</v>
      </c>
      <c r="E430" t="s">
        <v>17</v>
      </c>
      <c r="F430">
        <v>8</v>
      </c>
      <c r="G430">
        <v>345</v>
      </c>
      <c r="H430">
        <v>2019116</v>
      </c>
      <c r="I430">
        <v>1665</v>
      </c>
      <c r="J430" s="14">
        <v>37.229999999999997</v>
      </c>
      <c r="K430" s="1">
        <v>43692</v>
      </c>
      <c r="L430">
        <v>2132</v>
      </c>
      <c r="M430" t="s">
        <v>29</v>
      </c>
      <c r="N430" t="s">
        <v>130</v>
      </c>
      <c r="O430" t="s">
        <v>26</v>
      </c>
      <c r="P430" t="s">
        <v>16</v>
      </c>
      <c r="T430" t="s">
        <v>369</v>
      </c>
    </row>
    <row r="431" spans="2:20" x14ac:dyDescent="0.25">
      <c r="B431" t="s">
        <v>13</v>
      </c>
      <c r="C431" t="s">
        <v>14</v>
      </c>
      <c r="D431" t="s">
        <v>17</v>
      </c>
      <c r="E431" t="s">
        <v>17</v>
      </c>
      <c r="F431">
        <v>8</v>
      </c>
      <c r="G431">
        <v>345</v>
      </c>
      <c r="H431">
        <v>345</v>
      </c>
      <c r="I431">
        <v>1130</v>
      </c>
      <c r="J431" s="14">
        <v>74.459999999999994</v>
      </c>
      <c r="K431" s="1">
        <v>43692</v>
      </c>
      <c r="L431">
        <v>2132</v>
      </c>
      <c r="M431" t="s">
        <v>29</v>
      </c>
      <c r="N431" t="s">
        <v>43</v>
      </c>
      <c r="O431" t="s">
        <v>26</v>
      </c>
      <c r="P431" t="s">
        <v>16</v>
      </c>
      <c r="S431">
        <v>96128</v>
      </c>
      <c r="T431" t="s">
        <v>307</v>
      </c>
    </row>
    <row r="432" spans="2:20" x14ac:dyDescent="0.25">
      <c r="B432" t="s">
        <v>13</v>
      </c>
      <c r="C432" t="s">
        <v>14</v>
      </c>
      <c r="D432" t="s">
        <v>17</v>
      </c>
      <c r="E432" t="s">
        <v>17</v>
      </c>
      <c r="F432">
        <v>8</v>
      </c>
      <c r="G432">
        <v>345</v>
      </c>
      <c r="H432">
        <v>345</v>
      </c>
      <c r="I432">
        <v>1130</v>
      </c>
      <c r="J432" s="14">
        <v>37.229999999999997</v>
      </c>
      <c r="K432" s="1">
        <v>43692</v>
      </c>
      <c r="L432">
        <v>2132</v>
      </c>
      <c r="M432" t="s">
        <v>29</v>
      </c>
      <c r="N432" t="s">
        <v>43</v>
      </c>
      <c r="O432" t="s">
        <v>26</v>
      </c>
      <c r="P432" t="s">
        <v>16</v>
      </c>
      <c r="S432">
        <v>96128</v>
      </c>
      <c r="T432" t="s">
        <v>307</v>
      </c>
    </row>
    <row r="433" spans="2:20" x14ac:dyDescent="0.25">
      <c r="B433" t="s">
        <v>13</v>
      </c>
      <c r="C433" t="s">
        <v>14</v>
      </c>
      <c r="D433" t="s">
        <v>17</v>
      </c>
      <c r="E433" t="s">
        <v>17</v>
      </c>
      <c r="F433">
        <v>8</v>
      </c>
      <c r="G433">
        <v>345</v>
      </c>
      <c r="H433">
        <v>345</v>
      </c>
      <c r="I433">
        <v>1130</v>
      </c>
      <c r="J433" s="14">
        <v>74.459999999999994</v>
      </c>
      <c r="K433" s="1">
        <v>43692</v>
      </c>
      <c r="L433">
        <v>2132</v>
      </c>
      <c r="M433" t="s">
        <v>29</v>
      </c>
      <c r="N433" t="s">
        <v>43</v>
      </c>
      <c r="O433" t="s">
        <v>26</v>
      </c>
      <c r="P433" t="s">
        <v>16</v>
      </c>
      <c r="S433">
        <v>96128</v>
      </c>
      <c r="T433" t="s">
        <v>307</v>
      </c>
    </row>
    <row r="434" spans="2:20" x14ac:dyDescent="0.25">
      <c r="B434" t="s">
        <v>13</v>
      </c>
      <c r="C434" t="s">
        <v>14</v>
      </c>
      <c r="D434" t="s">
        <v>17</v>
      </c>
      <c r="E434" t="s">
        <v>17</v>
      </c>
      <c r="F434">
        <v>8</v>
      </c>
      <c r="G434">
        <v>345</v>
      </c>
      <c r="H434">
        <v>345</v>
      </c>
      <c r="I434">
        <v>1130</v>
      </c>
      <c r="J434" s="14">
        <v>74.459999999999994</v>
      </c>
      <c r="K434" s="1">
        <v>43692</v>
      </c>
      <c r="L434">
        <v>2132</v>
      </c>
      <c r="M434" t="s">
        <v>29</v>
      </c>
      <c r="N434" t="s">
        <v>43</v>
      </c>
      <c r="O434" t="s">
        <v>26</v>
      </c>
      <c r="P434" t="s">
        <v>16</v>
      </c>
      <c r="S434">
        <v>96127</v>
      </c>
      <c r="T434" t="s">
        <v>307</v>
      </c>
    </row>
    <row r="435" spans="2:20" x14ac:dyDescent="0.25">
      <c r="B435" t="s">
        <v>13</v>
      </c>
      <c r="C435" t="s">
        <v>14</v>
      </c>
      <c r="D435" t="s">
        <v>17</v>
      </c>
      <c r="E435" t="s">
        <v>17</v>
      </c>
      <c r="F435">
        <v>8</v>
      </c>
      <c r="G435">
        <v>345</v>
      </c>
      <c r="H435">
        <v>345</v>
      </c>
      <c r="I435">
        <v>1130</v>
      </c>
      <c r="J435" s="14">
        <v>37.229999999999997</v>
      </c>
      <c r="K435" s="1">
        <v>43692</v>
      </c>
      <c r="L435">
        <v>2132</v>
      </c>
      <c r="M435" t="s">
        <v>29</v>
      </c>
      <c r="N435" t="s">
        <v>43</v>
      </c>
      <c r="O435" t="s">
        <v>26</v>
      </c>
      <c r="P435" t="s">
        <v>16</v>
      </c>
      <c r="S435">
        <v>96127</v>
      </c>
      <c r="T435" t="s">
        <v>307</v>
      </c>
    </row>
    <row r="436" spans="2:20" x14ac:dyDescent="0.25">
      <c r="B436" t="s">
        <v>13</v>
      </c>
      <c r="C436" t="s">
        <v>14</v>
      </c>
      <c r="D436" t="s">
        <v>17</v>
      </c>
      <c r="E436" t="s">
        <v>17</v>
      </c>
      <c r="F436">
        <v>8</v>
      </c>
      <c r="G436">
        <v>345</v>
      </c>
      <c r="H436">
        <v>345</v>
      </c>
      <c r="I436">
        <v>1130</v>
      </c>
      <c r="J436" s="14">
        <v>37.229999999999997</v>
      </c>
      <c r="K436" s="1">
        <v>43692</v>
      </c>
      <c r="L436">
        <v>2132</v>
      </c>
      <c r="M436" t="s">
        <v>29</v>
      </c>
      <c r="N436" t="s">
        <v>43</v>
      </c>
      <c r="O436" t="s">
        <v>26</v>
      </c>
      <c r="P436" t="s">
        <v>16</v>
      </c>
      <c r="S436">
        <v>96127</v>
      </c>
      <c r="T436" t="s">
        <v>307</v>
      </c>
    </row>
    <row r="437" spans="2:20" x14ac:dyDescent="0.25">
      <c r="B437" t="s">
        <v>13</v>
      </c>
      <c r="C437" t="s">
        <v>14</v>
      </c>
      <c r="D437" t="s">
        <v>17</v>
      </c>
      <c r="E437" t="s">
        <v>17</v>
      </c>
      <c r="F437">
        <v>8</v>
      </c>
      <c r="G437">
        <v>345</v>
      </c>
      <c r="H437">
        <v>345</v>
      </c>
      <c r="I437">
        <v>1125</v>
      </c>
      <c r="J437" s="14">
        <v>148.91999999999999</v>
      </c>
      <c r="K437" s="1">
        <v>43692</v>
      </c>
      <c r="L437">
        <v>2132</v>
      </c>
      <c r="M437" t="s">
        <v>29</v>
      </c>
      <c r="N437" t="s">
        <v>37</v>
      </c>
      <c r="O437" t="s">
        <v>26</v>
      </c>
      <c r="P437" t="s">
        <v>16</v>
      </c>
      <c r="S437">
        <v>91928</v>
      </c>
      <c r="T437" t="s">
        <v>307</v>
      </c>
    </row>
    <row r="438" spans="2:20" x14ac:dyDescent="0.25">
      <c r="B438" t="s">
        <v>13</v>
      </c>
      <c r="C438" t="s">
        <v>14</v>
      </c>
      <c r="D438" t="s">
        <v>17</v>
      </c>
      <c r="E438" t="s">
        <v>17</v>
      </c>
      <c r="F438">
        <v>8</v>
      </c>
      <c r="G438">
        <v>345</v>
      </c>
      <c r="H438">
        <v>345</v>
      </c>
      <c r="I438">
        <v>1105</v>
      </c>
      <c r="J438" s="14">
        <v>111.69</v>
      </c>
      <c r="K438" s="1">
        <v>43692</v>
      </c>
      <c r="L438">
        <v>2132</v>
      </c>
      <c r="M438" t="s">
        <v>29</v>
      </c>
      <c r="N438" t="s">
        <v>223</v>
      </c>
      <c r="O438" t="s">
        <v>26</v>
      </c>
      <c r="P438" t="s">
        <v>16</v>
      </c>
      <c r="S438">
        <v>91260</v>
      </c>
      <c r="T438" t="s">
        <v>306</v>
      </c>
    </row>
    <row r="439" spans="2:20" x14ac:dyDescent="0.25">
      <c r="B439" t="s">
        <v>13</v>
      </c>
      <c r="C439" t="s">
        <v>14</v>
      </c>
      <c r="D439" t="s">
        <v>17</v>
      </c>
      <c r="E439" t="s">
        <v>17</v>
      </c>
      <c r="F439">
        <v>8</v>
      </c>
      <c r="G439">
        <v>345</v>
      </c>
      <c r="H439">
        <v>345</v>
      </c>
      <c r="I439">
        <v>1195</v>
      </c>
      <c r="J439" s="14">
        <v>74.459999999999994</v>
      </c>
      <c r="K439" s="1">
        <v>43690</v>
      </c>
      <c r="L439">
        <v>2135</v>
      </c>
      <c r="M439" t="s">
        <v>31</v>
      </c>
      <c r="N439" t="s">
        <v>202</v>
      </c>
      <c r="O439" t="s">
        <v>26</v>
      </c>
      <c r="P439" t="s">
        <v>16</v>
      </c>
      <c r="S439">
        <v>97601</v>
      </c>
      <c r="T439" t="s">
        <v>304</v>
      </c>
    </row>
    <row r="440" spans="2:20" x14ac:dyDescent="0.25">
      <c r="B440" t="s">
        <v>13</v>
      </c>
      <c r="C440" t="s">
        <v>14</v>
      </c>
      <c r="D440" t="s">
        <v>17</v>
      </c>
      <c r="E440" t="s">
        <v>17</v>
      </c>
      <c r="F440">
        <v>8</v>
      </c>
      <c r="G440">
        <v>345</v>
      </c>
      <c r="H440">
        <v>345</v>
      </c>
      <c r="I440">
        <v>1195</v>
      </c>
      <c r="J440" s="14">
        <v>74.459999999999994</v>
      </c>
      <c r="K440" s="1">
        <v>43690</v>
      </c>
      <c r="L440">
        <v>2135</v>
      </c>
      <c r="M440" t="s">
        <v>31</v>
      </c>
      <c r="N440" t="s">
        <v>202</v>
      </c>
      <c r="O440" t="s">
        <v>26</v>
      </c>
      <c r="P440" t="s">
        <v>16</v>
      </c>
      <c r="S440">
        <v>97601</v>
      </c>
      <c r="T440" t="s">
        <v>304</v>
      </c>
    </row>
    <row r="441" spans="2:20" x14ac:dyDescent="0.25">
      <c r="B441" t="s">
        <v>13</v>
      </c>
      <c r="C441" t="s">
        <v>14</v>
      </c>
      <c r="D441" t="s">
        <v>17</v>
      </c>
      <c r="E441" t="s">
        <v>17</v>
      </c>
      <c r="F441">
        <v>8</v>
      </c>
      <c r="G441">
        <v>345</v>
      </c>
      <c r="H441">
        <v>345</v>
      </c>
      <c r="I441">
        <v>1130</v>
      </c>
      <c r="J441" s="14">
        <v>74.459999999999994</v>
      </c>
      <c r="K441" s="1">
        <v>43690</v>
      </c>
      <c r="L441">
        <v>2135</v>
      </c>
      <c r="M441" t="s">
        <v>25</v>
      </c>
      <c r="N441" t="s">
        <v>213</v>
      </c>
      <c r="O441" t="s">
        <v>26</v>
      </c>
      <c r="P441" t="s">
        <v>16</v>
      </c>
      <c r="S441">
        <v>96128</v>
      </c>
      <c r="T441" t="s">
        <v>307</v>
      </c>
    </row>
    <row r="442" spans="2:20" x14ac:dyDescent="0.25">
      <c r="B442" t="s">
        <v>13</v>
      </c>
      <c r="C442" t="s">
        <v>14</v>
      </c>
      <c r="D442" t="s">
        <v>17</v>
      </c>
      <c r="E442" t="s">
        <v>17</v>
      </c>
      <c r="F442">
        <v>8</v>
      </c>
      <c r="G442">
        <v>345</v>
      </c>
      <c r="H442">
        <v>345</v>
      </c>
      <c r="I442">
        <v>1130</v>
      </c>
      <c r="J442" s="14">
        <v>93.08</v>
      </c>
      <c r="K442" s="1">
        <v>43690</v>
      </c>
      <c r="L442">
        <v>2135</v>
      </c>
      <c r="M442" t="s">
        <v>25</v>
      </c>
      <c r="N442" t="s">
        <v>213</v>
      </c>
      <c r="O442" t="s">
        <v>26</v>
      </c>
      <c r="P442" t="s">
        <v>16</v>
      </c>
      <c r="S442">
        <v>96128</v>
      </c>
      <c r="T442" t="s">
        <v>307</v>
      </c>
    </row>
    <row r="443" spans="2:20" x14ac:dyDescent="0.25">
      <c r="B443" t="s">
        <v>13</v>
      </c>
      <c r="C443" t="s">
        <v>14</v>
      </c>
      <c r="D443" t="s">
        <v>17</v>
      </c>
      <c r="E443" t="s">
        <v>17</v>
      </c>
      <c r="F443">
        <v>8</v>
      </c>
      <c r="G443">
        <v>345</v>
      </c>
      <c r="H443">
        <v>345</v>
      </c>
      <c r="I443">
        <v>1130</v>
      </c>
      <c r="J443" s="14">
        <v>148.91999999999999</v>
      </c>
      <c r="K443" s="1">
        <v>43690</v>
      </c>
      <c r="L443">
        <v>2135</v>
      </c>
      <c r="M443" t="s">
        <v>25</v>
      </c>
      <c r="N443" t="s">
        <v>213</v>
      </c>
      <c r="O443" t="s">
        <v>26</v>
      </c>
      <c r="P443" t="s">
        <v>16</v>
      </c>
      <c r="S443">
        <v>96128</v>
      </c>
      <c r="T443" t="s">
        <v>307</v>
      </c>
    </row>
    <row r="444" spans="2:20" x14ac:dyDescent="0.25">
      <c r="B444" t="s">
        <v>13</v>
      </c>
      <c r="C444" t="s">
        <v>14</v>
      </c>
      <c r="D444" t="s">
        <v>17</v>
      </c>
      <c r="E444" t="s">
        <v>17</v>
      </c>
      <c r="F444">
        <v>8</v>
      </c>
      <c r="G444">
        <v>345</v>
      </c>
      <c r="H444">
        <v>345</v>
      </c>
      <c r="I444">
        <v>1130</v>
      </c>
      <c r="J444" s="14">
        <v>74.459999999999994</v>
      </c>
      <c r="K444" s="1">
        <v>43690</v>
      </c>
      <c r="L444">
        <v>2135</v>
      </c>
      <c r="M444" t="s">
        <v>27</v>
      </c>
      <c r="N444" t="s">
        <v>212</v>
      </c>
      <c r="O444" t="s">
        <v>26</v>
      </c>
      <c r="P444" t="s">
        <v>16</v>
      </c>
      <c r="S444">
        <v>96128</v>
      </c>
      <c r="T444" t="s">
        <v>307</v>
      </c>
    </row>
    <row r="445" spans="2:20" x14ac:dyDescent="0.25">
      <c r="B445" t="s">
        <v>13</v>
      </c>
      <c r="C445" t="s">
        <v>14</v>
      </c>
      <c r="D445" t="s">
        <v>17</v>
      </c>
      <c r="E445" t="s">
        <v>17</v>
      </c>
      <c r="F445">
        <v>8</v>
      </c>
      <c r="G445">
        <v>345</v>
      </c>
      <c r="H445">
        <v>345</v>
      </c>
      <c r="I445">
        <v>1195</v>
      </c>
      <c r="J445" s="14">
        <v>74.459999999999994</v>
      </c>
      <c r="K445" s="1">
        <v>43690</v>
      </c>
      <c r="L445">
        <v>2135</v>
      </c>
      <c r="M445" t="s">
        <v>31</v>
      </c>
      <c r="N445" t="s">
        <v>202</v>
      </c>
      <c r="O445" t="s">
        <v>26</v>
      </c>
      <c r="P445" t="s">
        <v>16</v>
      </c>
      <c r="S445">
        <v>97601</v>
      </c>
      <c r="T445" t="s">
        <v>304</v>
      </c>
    </row>
    <row r="446" spans="2:20" x14ac:dyDescent="0.25">
      <c r="B446" t="s">
        <v>13</v>
      </c>
      <c r="C446" t="s">
        <v>14</v>
      </c>
      <c r="D446" t="s">
        <v>17</v>
      </c>
      <c r="E446" t="s">
        <v>17</v>
      </c>
      <c r="F446">
        <v>8</v>
      </c>
      <c r="G446">
        <v>345</v>
      </c>
      <c r="H446">
        <v>345</v>
      </c>
      <c r="I446">
        <v>1125</v>
      </c>
      <c r="J446" s="14">
        <v>186.15</v>
      </c>
      <c r="K446" s="1">
        <v>43690</v>
      </c>
      <c r="L446">
        <v>2135</v>
      </c>
      <c r="M446" t="s">
        <v>27</v>
      </c>
      <c r="N446" t="s">
        <v>219</v>
      </c>
      <c r="O446" t="s">
        <v>26</v>
      </c>
      <c r="P446" t="s">
        <v>16</v>
      </c>
      <c r="S446">
        <v>91928</v>
      </c>
      <c r="T446" t="s">
        <v>307</v>
      </c>
    </row>
    <row r="447" spans="2:20" x14ac:dyDescent="0.25">
      <c r="B447" t="s">
        <v>13</v>
      </c>
      <c r="C447" t="s">
        <v>14</v>
      </c>
      <c r="D447" t="s">
        <v>17</v>
      </c>
      <c r="E447" t="s">
        <v>17</v>
      </c>
      <c r="F447">
        <v>8</v>
      </c>
      <c r="G447">
        <v>345</v>
      </c>
      <c r="H447">
        <v>345</v>
      </c>
      <c r="I447">
        <v>1115</v>
      </c>
      <c r="J447" s="14">
        <v>74.459999999999994</v>
      </c>
      <c r="K447" s="1">
        <v>43690</v>
      </c>
      <c r="L447">
        <v>2135</v>
      </c>
      <c r="M447" t="s">
        <v>31</v>
      </c>
      <c r="N447" t="s">
        <v>220</v>
      </c>
      <c r="O447" t="s">
        <v>26</v>
      </c>
      <c r="P447" t="s">
        <v>16</v>
      </c>
      <c r="S447">
        <v>92930</v>
      </c>
      <c r="T447" t="s">
        <v>306</v>
      </c>
    </row>
    <row r="448" spans="2:20" x14ac:dyDescent="0.25">
      <c r="B448" t="s">
        <v>13</v>
      </c>
      <c r="C448" t="s">
        <v>14</v>
      </c>
      <c r="D448" t="s">
        <v>17</v>
      </c>
      <c r="E448" t="s">
        <v>17</v>
      </c>
      <c r="F448">
        <v>8</v>
      </c>
      <c r="G448">
        <v>345</v>
      </c>
      <c r="H448">
        <v>345</v>
      </c>
      <c r="I448">
        <v>1115</v>
      </c>
      <c r="J448" s="14">
        <v>74.459999999999994</v>
      </c>
      <c r="K448" s="1">
        <v>43690</v>
      </c>
      <c r="L448">
        <v>2135</v>
      </c>
      <c r="M448" t="s">
        <v>31</v>
      </c>
      <c r="N448" t="s">
        <v>220</v>
      </c>
      <c r="O448" t="s">
        <v>26</v>
      </c>
      <c r="P448" t="s">
        <v>16</v>
      </c>
      <c r="S448">
        <v>92930</v>
      </c>
      <c r="T448" t="s">
        <v>306</v>
      </c>
    </row>
    <row r="449" spans="2:20" x14ac:dyDescent="0.25">
      <c r="B449" t="s">
        <v>13</v>
      </c>
      <c r="C449" t="s">
        <v>14</v>
      </c>
      <c r="D449" t="s">
        <v>17</v>
      </c>
      <c r="E449" t="s">
        <v>17</v>
      </c>
      <c r="F449">
        <v>8</v>
      </c>
      <c r="G449">
        <v>345</v>
      </c>
      <c r="H449">
        <v>345</v>
      </c>
      <c r="I449">
        <v>1105</v>
      </c>
      <c r="J449" s="14">
        <v>148.91999999999999</v>
      </c>
      <c r="K449" s="1">
        <v>43690</v>
      </c>
      <c r="L449">
        <v>2135</v>
      </c>
      <c r="M449" t="s">
        <v>31</v>
      </c>
      <c r="N449" t="s">
        <v>222</v>
      </c>
      <c r="O449" t="s">
        <v>26</v>
      </c>
      <c r="P449" t="s">
        <v>16</v>
      </c>
      <c r="S449">
        <v>91260</v>
      </c>
      <c r="T449" t="s">
        <v>306</v>
      </c>
    </row>
    <row r="450" spans="2:20" x14ac:dyDescent="0.25">
      <c r="B450" t="s">
        <v>13</v>
      </c>
      <c r="C450" t="s">
        <v>14</v>
      </c>
      <c r="D450" t="s">
        <v>17</v>
      </c>
      <c r="E450" t="s">
        <v>17</v>
      </c>
      <c r="F450">
        <v>8</v>
      </c>
      <c r="G450">
        <v>345</v>
      </c>
      <c r="H450">
        <v>345</v>
      </c>
      <c r="I450">
        <v>1130</v>
      </c>
      <c r="J450" s="14">
        <v>93.08</v>
      </c>
      <c r="K450" s="1">
        <v>43690</v>
      </c>
      <c r="L450">
        <v>2135</v>
      </c>
      <c r="M450" t="s">
        <v>28</v>
      </c>
      <c r="N450" t="s">
        <v>30</v>
      </c>
      <c r="O450" t="s">
        <v>26</v>
      </c>
      <c r="P450" t="s">
        <v>16</v>
      </c>
      <c r="S450">
        <v>96128</v>
      </c>
      <c r="T450" t="s">
        <v>307</v>
      </c>
    </row>
    <row r="451" spans="2:20" x14ac:dyDescent="0.25">
      <c r="B451" t="s">
        <v>13</v>
      </c>
      <c r="C451" t="s">
        <v>14</v>
      </c>
      <c r="D451" t="s">
        <v>17</v>
      </c>
      <c r="E451" t="s">
        <v>17</v>
      </c>
      <c r="F451">
        <v>8</v>
      </c>
      <c r="G451">
        <v>345</v>
      </c>
      <c r="H451">
        <v>345</v>
      </c>
      <c r="I451">
        <v>1125</v>
      </c>
      <c r="J451" s="14">
        <v>74.459999999999994</v>
      </c>
      <c r="K451" s="1">
        <v>43690</v>
      </c>
      <c r="L451">
        <v>2135</v>
      </c>
      <c r="M451" t="s">
        <v>28</v>
      </c>
      <c r="N451" t="s">
        <v>30</v>
      </c>
      <c r="O451" t="s">
        <v>26</v>
      </c>
      <c r="P451" t="s">
        <v>16</v>
      </c>
      <c r="S451">
        <v>91928</v>
      </c>
      <c r="T451" t="s">
        <v>307</v>
      </c>
    </row>
    <row r="452" spans="2:20" x14ac:dyDescent="0.25">
      <c r="B452" t="s">
        <v>13</v>
      </c>
      <c r="C452" t="s">
        <v>14</v>
      </c>
      <c r="D452" t="s">
        <v>17</v>
      </c>
      <c r="E452" t="s">
        <v>17</v>
      </c>
      <c r="F452">
        <v>8</v>
      </c>
      <c r="G452">
        <v>345</v>
      </c>
      <c r="H452">
        <v>345</v>
      </c>
      <c r="I452">
        <v>1125</v>
      </c>
      <c r="J452" s="14">
        <v>186.15</v>
      </c>
      <c r="K452" s="1">
        <v>43690</v>
      </c>
      <c r="L452">
        <v>2135</v>
      </c>
      <c r="M452" t="s">
        <v>25</v>
      </c>
      <c r="N452" t="s">
        <v>218</v>
      </c>
      <c r="O452" t="s">
        <v>26</v>
      </c>
      <c r="P452" t="s">
        <v>16</v>
      </c>
      <c r="S452">
        <v>91928</v>
      </c>
      <c r="T452" t="s">
        <v>307</v>
      </c>
    </row>
    <row r="453" spans="2:20" x14ac:dyDescent="0.25">
      <c r="B453" t="s">
        <v>13</v>
      </c>
      <c r="C453" t="s">
        <v>14</v>
      </c>
      <c r="D453" t="s">
        <v>17</v>
      </c>
      <c r="E453" t="s">
        <v>17</v>
      </c>
      <c r="F453">
        <v>8</v>
      </c>
      <c r="G453">
        <v>345</v>
      </c>
      <c r="H453">
        <v>345</v>
      </c>
      <c r="I453">
        <v>1130</v>
      </c>
      <c r="J453" s="14">
        <v>223.38</v>
      </c>
      <c r="K453" s="1">
        <v>43704</v>
      </c>
      <c r="L453">
        <v>2138</v>
      </c>
      <c r="M453" t="s">
        <v>25</v>
      </c>
      <c r="N453" t="s">
        <v>210</v>
      </c>
      <c r="O453" t="s">
        <v>26</v>
      </c>
      <c r="P453" t="s">
        <v>16</v>
      </c>
      <c r="S453">
        <v>96128</v>
      </c>
      <c r="T453" t="s">
        <v>307</v>
      </c>
    </row>
    <row r="454" spans="2:20" x14ac:dyDescent="0.25">
      <c r="B454" t="s">
        <v>13</v>
      </c>
      <c r="C454" t="s">
        <v>14</v>
      </c>
      <c r="D454" t="s">
        <v>17</v>
      </c>
      <c r="E454" t="s">
        <v>17</v>
      </c>
      <c r="F454">
        <v>8</v>
      </c>
      <c r="G454">
        <v>345</v>
      </c>
      <c r="H454">
        <v>345</v>
      </c>
      <c r="I454">
        <v>1145</v>
      </c>
      <c r="J454" s="14">
        <v>390.92</v>
      </c>
      <c r="K454" s="1">
        <v>43704</v>
      </c>
      <c r="L454">
        <v>2138</v>
      </c>
      <c r="M454" t="s">
        <v>35</v>
      </c>
      <c r="N454" t="s">
        <v>30</v>
      </c>
      <c r="O454" t="s">
        <v>26</v>
      </c>
      <c r="P454" t="s">
        <v>16</v>
      </c>
      <c r="S454">
        <v>98198</v>
      </c>
      <c r="T454" t="s">
        <v>307</v>
      </c>
    </row>
    <row r="455" spans="2:20" x14ac:dyDescent="0.25">
      <c r="B455" t="s">
        <v>13</v>
      </c>
      <c r="C455" t="s">
        <v>14</v>
      </c>
      <c r="D455" t="s">
        <v>17</v>
      </c>
      <c r="E455" t="s">
        <v>17</v>
      </c>
      <c r="F455">
        <v>8</v>
      </c>
      <c r="G455">
        <v>345</v>
      </c>
      <c r="H455">
        <v>345</v>
      </c>
      <c r="I455">
        <v>1130</v>
      </c>
      <c r="J455" s="14">
        <v>55.85</v>
      </c>
      <c r="K455" s="1">
        <v>43704</v>
      </c>
      <c r="L455">
        <v>2138</v>
      </c>
      <c r="M455" t="s">
        <v>25</v>
      </c>
      <c r="N455" t="s">
        <v>211</v>
      </c>
      <c r="O455" t="s">
        <v>26</v>
      </c>
      <c r="P455" t="s">
        <v>16</v>
      </c>
      <c r="S455">
        <v>96128</v>
      </c>
      <c r="T455" t="s">
        <v>307</v>
      </c>
    </row>
    <row r="456" spans="2:20" x14ac:dyDescent="0.25">
      <c r="B456" t="s">
        <v>13</v>
      </c>
      <c r="C456" t="s">
        <v>14</v>
      </c>
      <c r="D456" t="s">
        <v>17</v>
      </c>
      <c r="E456" t="s">
        <v>17</v>
      </c>
      <c r="F456">
        <v>8</v>
      </c>
      <c r="G456">
        <v>345</v>
      </c>
      <c r="H456">
        <v>345</v>
      </c>
      <c r="I456">
        <v>1130</v>
      </c>
      <c r="J456" s="14">
        <v>260.61</v>
      </c>
      <c r="K456" s="1">
        <v>43704</v>
      </c>
      <c r="L456">
        <v>2138</v>
      </c>
      <c r="M456" t="s">
        <v>25</v>
      </c>
      <c r="N456" t="s">
        <v>210</v>
      </c>
      <c r="O456" t="s">
        <v>26</v>
      </c>
      <c r="P456" t="s">
        <v>16</v>
      </c>
      <c r="S456">
        <v>96128</v>
      </c>
      <c r="T456" t="s">
        <v>307</v>
      </c>
    </row>
    <row r="457" spans="2:20" x14ac:dyDescent="0.25">
      <c r="B457" t="s">
        <v>13</v>
      </c>
      <c r="C457" t="s">
        <v>14</v>
      </c>
      <c r="D457" t="s">
        <v>17</v>
      </c>
      <c r="E457" t="s">
        <v>17</v>
      </c>
      <c r="F457">
        <v>8</v>
      </c>
      <c r="G457">
        <v>345</v>
      </c>
      <c r="H457">
        <v>345</v>
      </c>
      <c r="I457">
        <v>1130</v>
      </c>
      <c r="J457" s="14">
        <v>260.61</v>
      </c>
      <c r="K457" s="1">
        <v>43704</v>
      </c>
      <c r="L457">
        <v>2138</v>
      </c>
      <c r="M457" t="s">
        <v>27</v>
      </c>
      <c r="N457" t="s">
        <v>209</v>
      </c>
      <c r="O457" t="s">
        <v>26</v>
      </c>
      <c r="P457" t="s">
        <v>16</v>
      </c>
      <c r="S457">
        <v>96128</v>
      </c>
      <c r="T457" t="s">
        <v>307</v>
      </c>
    </row>
    <row r="458" spans="2:20" x14ac:dyDescent="0.25">
      <c r="B458" t="s">
        <v>13</v>
      </c>
      <c r="C458" t="s">
        <v>14</v>
      </c>
      <c r="D458" t="s">
        <v>17</v>
      </c>
      <c r="E458" t="s">
        <v>17</v>
      </c>
      <c r="F458">
        <v>8</v>
      </c>
      <c r="G458">
        <v>345</v>
      </c>
      <c r="H458">
        <v>345</v>
      </c>
      <c r="I458">
        <v>1125</v>
      </c>
      <c r="J458" s="14">
        <v>167.54</v>
      </c>
      <c r="K458" s="1">
        <v>43704</v>
      </c>
      <c r="L458">
        <v>2138</v>
      </c>
      <c r="M458" t="s">
        <v>135</v>
      </c>
      <c r="N458" t="s">
        <v>30</v>
      </c>
      <c r="O458" t="s">
        <v>26</v>
      </c>
      <c r="P458" t="s">
        <v>16</v>
      </c>
      <c r="S458">
        <v>91928</v>
      </c>
      <c r="T458" t="s">
        <v>307</v>
      </c>
    </row>
    <row r="459" spans="2:20" x14ac:dyDescent="0.25">
      <c r="B459" t="s">
        <v>13</v>
      </c>
      <c r="C459" t="s">
        <v>14</v>
      </c>
      <c r="D459" t="s">
        <v>17</v>
      </c>
      <c r="E459" t="s">
        <v>17</v>
      </c>
      <c r="F459">
        <v>8</v>
      </c>
      <c r="G459">
        <v>345</v>
      </c>
      <c r="H459">
        <v>345</v>
      </c>
      <c r="I459">
        <v>1125</v>
      </c>
      <c r="J459" s="14">
        <v>279.23</v>
      </c>
      <c r="K459" s="1">
        <v>43704</v>
      </c>
      <c r="L459">
        <v>2138</v>
      </c>
      <c r="M459" t="s">
        <v>25</v>
      </c>
      <c r="N459" t="s">
        <v>217</v>
      </c>
      <c r="O459" t="s">
        <v>26</v>
      </c>
      <c r="P459" t="s">
        <v>16</v>
      </c>
      <c r="S459">
        <v>91928</v>
      </c>
      <c r="T459" t="s">
        <v>307</v>
      </c>
    </row>
    <row r="460" spans="2:20" x14ac:dyDescent="0.25">
      <c r="B460" t="s">
        <v>13</v>
      </c>
      <c r="C460" t="s">
        <v>14</v>
      </c>
      <c r="D460" t="s">
        <v>17</v>
      </c>
      <c r="E460" t="s">
        <v>17</v>
      </c>
      <c r="F460">
        <v>8</v>
      </c>
      <c r="G460">
        <v>345</v>
      </c>
      <c r="H460">
        <v>345</v>
      </c>
      <c r="I460">
        <v>1125</v>
      </c>
      <c r="J460" s="14">
        <v>260.61</v>
      </c>
      <c r="K460" s="1">
        <v>43704</v>
      </c>
      <c r="L460">
        <v>2138</v>
      </c>
      <c r="M460" t="s">
        <v>27</v>
      </c>
      <c r="N460" t="s">
        <v>216</v>
      </c>
      <c r="O460" t="s">
        <v>26</v>
      </c>
      <c r="P460" t="s">
        <v>16</v>
      </c>
      <c r="S460">
        <v>91928</v>
      </c>
      <c r="T460" t="s">
        <v>307</v>
      </c>
    </row>
    <row r="461" spans="2:20" x14ac:dyDescent="0.25">
      <c r="B461" t="s">
        <v>13</v>
      </c>
      <c r="C461" t="s">
        <v>14</v>
      </c>
      <c r="D461" t="s">
        <v>17</v>
      </c>
      <c r="E461" t="s">
        <v>17</v>
      </c>
      <c r="F461">
        <v>8</v>
      </c>
      <c r="G461">
        <v>345</v>
      </c>
      <c r="H461">
        <v>345</v>
      </c>
      <c r="I461">
        <v>1105</v>
      </c>
      <c r="J461" s="14">
        <v>37.229999999999997</v>
      </c>
      <c r="K461" s="1">
        <v>43704</v>
      </c>
      <c r="L461">
        <v>2138</v>
      </c>
      <c r="M461" t="s">
        <v>31</v>
      </c>
      <c r="N461" t="s">
        <v>221</v>
      </c>
      <c r="O461" t="s">
        <v>26</v>
      </c>
      <c r="P461" t="s">
        <v>16</v>
      </c>
      <c r="S461">
        <v>91260</v>
      </c>
      <c r="T461" t="s">
        <v>306</v>
      </c>
    </row>
    <row r="462" spans="2:20" x14ac:dyDescent="0.25">
      <c r="B462" t="s">
        <v>13</v>
      </c>
      <c r="C462" t="s">
        <v>14</v>
      </c>
      <c r="D462" t="s">
        <v>17</v>
      </c>
      <c r="E462" t="s">
        <v>17</v>
      </c>
      <c r="F462">
        <v>8</v>
      </c>
      <c r="G462">
        <v>345</v>
      </c>
      <c r="H462">
        <v>345</v>
      </c>
      <c r="I462">
        <v>1105</v>
      </c>
      <c r="J462" s="14">
        <v>186.15</v>
      </c>
      <c r="K462" s="1">
        <v>43704</v>
      </c>
      <c r="L462">
        <v>2138</v>
      </c>
      <c r="M462" t="s">
        <v>31</v>
      </c>
      <c r="N462" t="s">
        <v>221</v>
      </c>
      <c r="O462" t="s">
        <v>26</v>
      </c>
      <c r="P462" t="s">
        <v>16</v>
      </c>
      <c r="S462">
        <v>91260</v>
      </c>
      <c r="T462" t="s">
        <v>306</v>
      </c>
    </row>
    <row r="463" spans="2:20" x14ac:dyDescent="0.25">
      <c r="B463" t="s">
        <v>13</v>
      </c>
      <c r="C463" t="s">
        <v>14</v>
      </c>
      <c r="D463" t="s">
        <v>17</v>
      </c>
      <c r="E463" t="s">
        <v>17</v>
      </c>
      <c r="F463">
        <v>8</v>
      </c>
      <c r="G463">
        <v>345</v>
      </c>
      <c r="H463">
        <v>345</v>
      </c>
      <c r="I463">
        <v>1125</v>
      </c>
      <c r="J463" s="14">
        <v>279.23</v>
      </c>
      <c r="K463" s="1">
        <v>43704</v>
      </c>
      <c r="L463">
        <v>2138</v>
      </c>
      <c r="M463" t="s">
        <v>28</v>
      </c>
      <c r="N463" t="s">
        <v>30</v>
      </c>
      <c r="O463" t="s">
        <v>26</v>
      </c>
      <c r="P463" t="s">
        <v>16</v>
      </c>
      <c r="S463">
        <v>91928</v>
      </c>
      <c r="T463" t="s">
        <v>307</v>
      </c>
    </row>
    <row r="464" spans="2:20" x14ac:dyDescent="0.25">
      <c r="B464" t="s">
        <v>13</v>
      </c>
      <c r="C464" t="s">
        <v>14</v>
      </c>
      <c r="D464" t="s">
        <v>17</v>
      </c>
      <c r="E464" t="s">
        <v>17</v>
      </c>
      <c r="F464">
        <v>8</v>
      </c>
      <c r="G464">
        <v>345</v>
      </c>
      <c r="H464">
        <v>345</v>
      </c>
      <c r="I464">
        <v>1130</v>
      </c>
      <c r="J464" s="14">
        <v>223.38</v>
      </c>
      <c r="K464" s="1">
        <v>43704</v>
      </c>
      <c r="L464">
        <v>2138</v>
      </c>
      <c r="M464" t="s">
        <v>27</v>
      </c>
      <c r="N464" t="s">
        <v>208</v>
      </c>
      <c r="O464" t="s">
        <v>26</v>
      </c>
      <c r="P464" t="s">
        <v>16</v>
      </c>
      <c r="S464">
        <v>96128</v>
      </c>
      <c r="T464" t="s">
        <v>307</v>
      </c>
    </row>
    <row r="465" spans="2:20" x14ac:dyDescent="0.25">
      <c r="B465" t="s">
        <v>13</v>
      </c>
      <c r="C465" t="s">
        <v>14</v>
      </c>
      <c r="D465" t="s">
        <v>17</v>
      </c>
      <c r="E465" t="s">
        <v>17</v>
      </c>
      <c r="F465">
        <v>8</v>
      </c>
      <c r="G465">
        <v>345</v>
      </c>
      <c r="H465">
        <v>345</v>
      </c>
      <c r="I465">
        <v>1145</v>
      </c>
      <c r="J465" s="14">
        <v>37.229999999999997</v>
      </c>
      <c r="K465" s="1">
        <v>43708</v>
      </c>
      <c r="L465">
        <v>2141</v>
      </c>
      <c r="M465" t="s">
        <v>29</v>
      </c>
      <c r="N465" t="s">
        <v>204</v>
      </c>
      <c r="O465" t="s">
        <v>26</v>
      </c>
      <c r="P465" t="s">
        <v>16</v>
      </c>
      <c r="S465">
        <v>98198</v>
      </c>
      <c r="T465" t="s">
        <v>307</v>
      </c>
    </row>
    <row r="466" spans="2:20" x14ac:dyDescent="0.25">
      <c r="B466" t="s">
        <v>13</v>
      </c>
      <c r="C466" t="s">
        <v>14</v>
      </c>
      <c r="D466" t="s">
        <v>17</v>
      </c>
      <c r="E466" t="s">
        <v>17</v>
      </c>
      <c r="F466">
        <v>8</v>
      </c>
      <c r="G466">
        <v>345</v>
      </c>
      <c r="H466">
        <v>345</v>
      </c>
      <c r="I466">
        <v>1145</v>
      </c>
      <c r="J466" s="14">
        <v>37.229999999999997</v>
      </c>
      <c r="K466" s="1">
        <v>43708</v>
      </c>
      <c r="L466">
        <v>2141</v>
      </c>
      <c r="M466" t="s">
        <v>29</v>
      </c>
      <c r="N466" t="s">
        <v>204</v>
      </c>
      <c r="O466" t="s">
        <v>26</v>
      </c>
      <c r="P466" t="s">
        <v>16</v>
      </c>
      <c r="S466">
        <v>98198</v>
      </c>
      <c r="T466" t="s">
        <v>307</v>
      </c>
    </row>
    <row r="467" spans="2:20" x14ac:dyDescent="0.25">
      <c r="B467" t="s">
        <v>13</v>
      </c>
      <c r="C467" t="s">
        <v>14</v>
      </c>
      <c r="D467" t="s">
        <v>17</v>
      </c>
      <c r="E467" t="s">
        <v>17</v>
      </c>
      <c r="F467">
        <v>8</v>
      </c>
      <c r="G467">
        <v>345</v>
      </c>
      <c r="H467">
        <v>345</v>
      </c>
      <c r="I467">
        <v>1130</v>
      </c>
      <c r="J467" s="14">
        <v>37.229999999999997</v>
      </c>
      <c r="K467" s="1">
        <v>43708</v>
      </c>
      <c r="L467">
        <v>2141</v>
      </c>
      <c r="M467" t="s">
        <v>29</v>
      </c>
      <c r="N467" t="s">
        <v>207</v>
      </c>
      <c r="O467" t="s">
        <v>26</v>
      </c>
      <c r="P467" t="s">
        <v>16</v>
      </c>
      <c r="S467">
        <v>96128</v>
      </c>
      <c r="T467" t="s">
        <v>307</v>
      </c>
    </row>
    <row r="468" spans="2:20" x14ac:dyDescent="0.25">
      <c r="B468" t="s">
        <v>13</v>
      </c>
      <c r="C468" t="s">
        <v>14</v>
      </c>
      <c r="D468" t="s">
        <v>17</v>
      </c>
      <c r="E468" t="s">
        <v>17</v>
      </c>
      <c r="F468">
        <v>8</v>
      </c>
      <c r="G468">
        <v>345</v>
      </c>
      <c r="H468">
        <v>345</v>
      </c>
      <c r="I468">
        <v>1130</v>
      </c>
      <c r="J468" s="14">
        <v>37.229999999999997</v>
      </c>
      <c r="K468" s="1">
        <v>43708</v>
      </c>
      <c r="L468">
        <v>2141</v>
      </c>
      <c r="M468" t="s">
        <v>29</v>
      </c>
      <c r="N468" t="s">
        <v>207</v>
      </c>
      <c r="O468" t="s">
        <v>26</v>
      </c>
      <c r="P468" t="s">
        <v>16</v>
      </c>
      <c r="S468">
        <v>96128</v>
      </c>
      <c r="T468" t="s">
        <v>307</v>
      </c>
    </row>
    <row r="469" spans="2:20" x14ac:dyDescent="0.25">
      <c r="B469" t="s">
        <v>13</v>
      </c>
      <c r="C469" t="s">
        <v>14</v>
      </c>
      <c r="D469" t="s">
        <v>17</v>
      </c>
      <c r="E469" t="s">
        <v>17</v>
      </c>
      <c r="F469">
        <v>8</v>
      </c>
      <c r="G469">
        <v>345</v>
      </c>
      <c r="H469">
        <v>345</v>
      </c>
      <c r="I469">
        <v>1125</v>
      </c>
      <c r="J469" s="14">
        <v>74.459999999999994</v>
      </c>
      <c r="K469" s="1">
        <v>43708</v>
      </c>
      <c r="L469">
        <v>2141</v>
      </c>
      <c r="M469" t="s">
        <v>29</v>
      </c>
      <c r="N469" t="s">
        <v>37</v>
      </c>
      <c r="O469" t="s">
        <v>26</v>
      </c>
      <c r="P469" t="s">
        <v>16</v>
      </c>
      <c r="S469">
        <v>91928</v>
      </c>
      <c r="T469" t="s">
        <v>307</v>
      </c>
    </row>
    <row r="470" spans="2:20" x14ac:dyDescent="0.25">
      <c r="B470" t="s">
        <v>13</v>
      </c>
      <c r="C470" t="s">
        <v>14</v>
      </c>
      <c r="D470" t="s">
        <v>17</v>
      </c>
      <c r="E470" t="s">
        <v>17</v>
      </c>
      <c r="F470">
        <v>8</v>
      </c>
      <c r="G470">
        <v>345</v>
      </c>
      <c r="H470">
        <v>345</v>
      </c>
      <c r="I470">
        <v>1145</v>
      </c>
      <c r="J470" s="14">
        <v>297.83999999999997</v>
      </c>
      <c r="K470" s="1">
        <v>43708</v>
      </c>
      <c r="L470">
        <v>2141</v>
      </c>
      <c r="M470" t="s">
        <v>29</v>
      </c>
      <c r="N470" t="s">
        <v>204</v>
      </c>
      <c r="O470" t="s">
        <v>26</v>
      </c>
      <c r="P470" t="s">
        <v>16</v>
      </c>
      <c r="S470">
        <v>98198</v>
      </c>
      <c r="T470" t="s">
        <v>307</v>
      </c>
    </row>
    <row r="471" spans="2:20" x14ac:dyDescent="0.25">
      <c r="B471" t="s">
        <v>13</v>
      </c>
      <c r="C471" t="s">
        <v>14</v>
      </c>
      <c r="D471" t="s">
        <v>17</v>
      </c>
      <c r="E471" t="s">
        <v>17</v>
      </c>
      <c r="F471">
        <v>8</v>
      </c>
      <c r="G471">
        <v>345</v>
      </c>
      <c r="H471">
        <v>345</v>
      </c>
      <c r="I471">
        <v>1105</v>
      </c>
      <c r="J471" s="14"/>
      <c r="K471" s="1">
        <v>43692</v>
      </c>
      <c r="L471">
        <v>2133</v>
      </c>
      <c r="M471" t="s">
        <v>29</v>
      </c>
      <c r="N471" t="s">
        <v>473</v>
      </c>
      <c r="O471" t="s">
        <v>446</v>
      </c>
      <c r="P471" t="s">
        <v>16</v>
      </c>
      <c r="S471">
        <v>91260</v>
      </c>
      <c r="T471" t="s">
        <v>306</v>
      </c>
    </row>
    <row r="472" spans="2:20" x14ac:dyDescent="0.25">
      <c r="B472" t="s">
        <v>13</v>
      </c>
      <c r="C472" t="s">
        <v>14</v>
      </c>
      <c r="D472" t="s">
        <v>17</v>
      </c>
      <c r="E472" t="s">
        <v>17</v>
      </c>
      <c r="F472">
        <v>8</v>
      </c>
      <c r="G472">
        <v>345</v>
      </c>
      <c r="H472">
        <v>345</v>
      </c>
      <c r="I472">
        <v>1195</v>
      </c>
      <c r="J472" s="14"/>
      <c r="K472" s="1">
        <v>43692</v>
      </c>
      <c r="L472">
        <v>2133</v>
      </c>
      <c r="M472" t="s">
        <v>29</v>
      </c>
      <c r="N472" t="s">
        <v>474</v>
      </c>
      <c r="O472" t="s">
        <v>446</v>
      </c>
      <c r="P472" t="s">
        <v>16</v>
      </c>
      <c r="S472">
        <v>97601</v>
      </c>
      <c r="T472" t="s">
        <v>304</v>
      </c>
    </row>
    <row r="473" spans="2:20" x14ac:dyDescent="0.25">
      <c r="B473" t="s">
        <v>13</v>
      </c>
      <c r="C473" t="s">
        <v>14</v>
      </c>
      <c r="D473" t="s">
        <v>17</v>
      </c>
      <c r="E473" t="s">
        <v>17</v>
      </c>
      <c r="F473">
        <v>8</v>
      </c>
      <c r="G473">
        <v>345</v>
      </c>
      <c r="H473">
        <v>345</v>
      </c>
      <c r="I473">
        <v>1130</v>
      </c>
      <c r="J473" s="14"/>
      <c r="K473" s="1">
        <v>43692</v>
      </c>
      <c r="L473">
        <v>2133</v>
      </c>
      <c r="M473" t="s">
        <v>29</v>
      </c>
      <c r="N473" t="s">
        <v>471</v>
      </c>
      <c r="O473" t="s">
        <v>446</v>
      </c>
      <c r="P473" t="s">
        <v>16</v>
      </c>
      <c r="S473">
        <v>96128</v>
      </c>
      <c r="T473" t="s">
        <v>307</v>
      </c>
    </row>
    <row r="474" spans="2:20" x14ac:dyDescent="0.25">
      <c r="B474" t="s">
        <v>13</v>
      </c>
      <c r="C474" t="s">
        <v>14</v>
      </c>
      <c r="D474" t="s">
        <v>17</v>
      </c>
      <c r="E474" t="s">
        <v>17</v>
      </c>
      <c r="F474">
        <v>8</v>
      </c>
      <c r="G474">
        <v>345</v>
      </c>
      <c r="H474">
        <v>345</v>
      </c>
      <c r="I474">
        <v>1130</v>
      </c>
      <c r="J474" s="14"/>
      <c r="K474" s="1">
        <v>43692</v>
      </c>
      <c r="L474">
        <v>2133</v>
      </c>
      <c r="M474" t="s">
        <v>29</v>
      </c>
      <c r="N474" t="s">
        <v>471</v>
      </c>
      <c r="O474" t="s">
        <v>446</v>
      </c>
      <c r="P474" t="s">
        <v>16</v>
      </c>
      <c r="S474">
        <v>96128</v>
      </c>
      <c r="T474" t="s">
        <v>307</v>
      </c>
    </row>
    <row r="475" spans="2:20" x14ac:dyDescent="0.25">
      <c r="B475" t="s">
        <v>13</v>
      </c>
      <c r="C475" t="s">
        <v>14</v>
      </c>
      <c r="D475" t="s">
        <v>17</v>
      </c>
      <c r="E475" t="s">
        <v>17</v>
      </c>
      <c r="F475">
        <v>8</v>
      </c>
      <c r="G475">
        <v>345</v>
      </c>
      <c r="H475">
        <v>345</v>
      </c>
      <c r="I475">
        <v>1130</v>
      </c>
      <c r="J475" s="14"/>
      <c r="K475" s="1">
        <v>43692</v>
      </c>
      <c r="L475">
        <v>2133</v>
      </c>
      <c r="M475" t="s">
        <v>29</v>
      </c>
      <c r="N475" t="s">
        <v>471</v>
      </c>
      <c r="O475" t="s">
        <v>446</v>
      </c>
      <c r="P475" t="s">
        <v>16</v>
      </c>
      <c r="S475">
        <v>96128</v>
      </c>
      <c r="T475" t="s">
        <v>307</v>
      </c>
    </row>
    <row r="476" spans="2:20" x14ac:dyDescent="0.25">
      <c r="B476" t="s">
        <v>13</v>
      </c>
      <c r="C476" t="s">
        <v>14</v>
      </c>
      <c r="D476" t="s">
        <v>17</v>
      </c>
      <c r="E476" t="s">
        <v>17</v>
      </c>
      <c r="F476">
        <v>8</v>
      </c>
      <c r="G476">
        <v>345</v>
      </c>
      <c r="H476">
        <v>345</v>
      </c>
      <c r="I476">
        <v>1130</v>
      </c>
      <c r="J476" s="14"/>
      <c r="K476" s="1">
        <v>43692</v>
      </c>
      <c r="L476">
        <v>2133</v>
      </c>
      <c r="M476" t="s">
        <v>29</v>
      </c>
      <c r="N476" t="s">
        <v>471</v>
      </c>
      <c r="O476" t="s">
        <v>446</v>
      </c>
      <c r="P476" t="s">
        <v>16</v>
      </c>
      <c r="S476">
        <v>96127</v>
      </c>
      <c r="T476" t="s">
        <v>307</v>
      </c>
    </row>
    <row r="477" spans="2:20" x14ac:dyDescent="0.25">
      <c r="B477" t="s">
        <v>13</v>
      </c>
      <c r="C477" t="s">
        <v>14</v>
      </c>
      <c r="D477" t="s">
        <v>17</v>
      </c>
      <c r="E477" t="s">
        <v>17</v>
      </c>
      <c r="F477">
        <v>8</v>
      </c>
      <c r="G477">
        <v>345</v>
      </c>
      <c r="H477">
        <v>345</v>
      </c>
      <c r="I477">
        <v>1130</v>
      </c>
      <c r="J477" s="14"/>
      <c r="K477" s="1">
        <v>43692</v>
      </c>
      <c r="L477">
        <v>2133</v>
      </c>
      <c r="M477" t="s">
        <v>29</v>
      </c>
      <c r="N477" t="s">
        <v>471</v>
      </c>
      <c r="O477" t="s">
        <v>446</v>
      </c>
      <c r="P477" t="s">
        <v>16</v>
      </c>
      <c r="S477">
        <v>96127</v>
      </c>
      <c r="T477" t="s">
        <v>307</v>
      </c>
    </row>
    <row r="478" spans="2:20" x14ac:dyDescent="0.25">
      <c r="B478" t="s">
        <v>13</v>
      </c>
      <c r="C478" t="s">
        <v>14</v>
      </c>
      <c r="D478" t="s">
        <v>17</v>
      </c>
      <c r="E478" t="s">
        <v>17</v>
      </c>
      <c r="F478">
        <v>8</v>
      </c>
      <c r="G478">
        <v>345</v>
      </c>
      <c r="H478">
        <v>345</v>
      </c>
      <c r="I478">
        <v>1130</v>
      </c>
      <c r="J478" s="14"/>
      <c r="K478" s="1">
        <v>43692</v>
      </c>
      <c r="L478">
        <v>2133</v>
      </c>
      <c r="M478" t="s">
        <v>29</v>
      </c>
      <c r="N478" t="s">
        <v>471</v>
      </c>
      <c r="O478" t="s">
        <v>446</v>
      </c>
      <c r="P478" t="s">
        <v>16</v>
      </c>
      <c r="S478">
        <v>96127</v>
      </c>
      <c r="T478" t="s">
        <v>307</v>
      </c>
    </row>
    <row r="479" spans="2:20" x14ac:dyDescent="0.25">
      <c r="B479" t="s">
        <v>13</v>
      </c>
      <c r="C479" t="s">
        <v>14</v>
      </c>
      <c r="D479" t="s">
        <v>17</v>
      </c>
      <c r="E479" t="s">
        <v>17</v>
      </c>
      <c r="F479">
        <v>8</v>
      </c>
      <c r="G479">
        <v>345</v>
      </c>
      <c r="H479">
        <v>345</v>
      </c>
      <c r="I479">
        <v>1125</v>
      </c>
      <c r="J479" s="14"/>
      <c r="K479" s="1">
        <v>43692</v>
      </c>
      <c r="L479">
        <v>2133</v>
      </c>
      <c r="M479" t="s">
        <v>29</v>
      </c>
      <c r="N479" t="s">
        <v>451</v>
      </c>
      <c r="O479" t="s">
        <v>446</v>
      </c>
      <c r="P479" t="s">
        <v>16</v>
      </c>
      <c r="S479">
        <v>91928</v>
      </c>
      <c r="T479" t="s">
        <v>307</v>
      </c>
    </row>
    <row r="480" spans="2:20" x14ac:dyDescent="0.25">
      <c r="B480" t="s">
        <v>13</v>
      </c>
      <c r="C480" t="s">
        <v>14</v>
      </c>
      <c r="D480" t="s">
        <v>17</v>
      </c>
      <c r="E480" t="s">
        <v>17</v>
      </c>
      <c r="F480">
        <v>8</v>
      </c>
      <c r="G480">
        <v>345</v>
      </c>
      <c r="H480">
        <v>345</v>
      </c>
      <c r="I480">
        <v>1125</v>
      </c>
      <c r="K480" s="1">
        <v>43690</v>
      </c>
      <c r="L480">
        <v>2136</v>
      </c>
      <c r="M480" t="s">
        <v>28</v>
      </c>
      <c r="N480" t="s">
        <v>447</v>
      </c>
      <c r="O480" t="s">
        <v>446</v>
      </c>
      <c r="P480" t="s">
        <v>16</v>
      </c>
      <c r="S480">
        <v>91928</v>
      </c>
      <c r="T480" t="s">
        <v>307</v>
      </c>
    </row>
    <row r="481" spans="2:20" x14ac:dyDescent="0.25">
      <c r="B481" t="s">
        <v>13</v>
      </c>
      <c r="C481" t="s">
        <v>14</v>
      </c>
      <c r="D481" t="s">
        <v>17</v>
      </c>
      <c r="E481" t="s">
        <v>17</v>
      </c>
      <c r="F481">
        <v>8</v>
      </c>
      <c r="G481">
        <v>345</v>
      </c>
      <c r="H481">
        <v>345</v>
      </c>
      <c r="I481">
        <v>1130</v>
      </c>
      <c r="K481" s="1">
        <v>43690</v>
      </c>
      <c r="L481">
        <v>2136</v>
      </c>
      <c r="M481" t="s">
        <v>28</v>
      </c>
      <c r="N481" t="s">
        <v>447</v>
      </c>
      <c r="O481" t="s">
        <v>446</v>
      </c>
      <c r="P481" t="s">
        <v>16</v>
      </c>
      <c r="S481">
        <v>96128</v>
      </c>
      <c r="T481" t="s">
        <v>307</v>
      </c>
    </row>
    <row r="482" spans="2:20" x14ac:dyDescent="0.25">
      <c r="B482" t="s">
        <v>13</v>
      </c>
      <c r="C482" t="s">
        <v>14</v>
      </c>
      <c r="D482" t="s">
        <v>17</v>
      </c>
      <c r="E482" t="s">
        <v>17</v>
      </c>
      <c r="F482">
        <v>8</v>
      </c>
      <c r="G482">
        <v>345</v>
      </c>
      <c r="H482">
        <v>345</v>
      </c>
      <c r="I482">
        <v>1105</v>
      </c>
      <c r="K482" s="1">
        <v>43690</v>
      </c>
      <c r="L482">
        <v>2136</v>
      </c>
      <c r="M482" t="s">
        <v>31</v>
      </c>
      <c r="N482" t="s">
        <v>475</v>
      </c>
      <c r="O482" t="s">
        <v>446</v>
      </c>
      <c r="P482" t="s">
        <v>16</v>
      </c>
      <c r="S482">
        <v>91260</v>
      </c>
      <c r="T482" t="s">
        <v>306</v>
      </c>
    </row>
    <row r="483" spans="2:20" x14ac:dyDescent="0.25">
      <c r="B483" t="s">
        <v>13</v>
      </c>
      <c r="C483" t="s">
        <v>14</v>
      </c>
      <c r="D483" t="s">
        <v>17</v>
      </c>
      <c r="E483" t="s">
        <v>17</v>
      </c>
      <c r="F483">
        <v>8</v>
      </c>
      <c r="G483">
        <v>345</v>
      </c>
      <c r="H483">
        <v>345</v>
      </c>
      <c r="I483">
        <v>1115</v>
      </c>
      <c r="K483" s="1">
        <v>43690</v>
      </c>
      <c r="L483">
        <v>2136</v>
      </c>
      <c r="M483" t="s">
        <v>31</v>
      </c>
      <c r="N483" t="s">
        <v>476</v>
      </c>
      <c r="O483" t="s">
        <v>446</v>
      </c>
      <c r="P483" t="s">
        <v>16</v>
      </c>
      <c r="S483">
        <v>92930</v>
      </c>
      <c r="T483" t="s">
        <v>306</v>
      </c>
    </row>
    <row r="484" spans="2:20" x14ac:dyDescent="0.25">
      <c r="B484" t="s">
        <v>13</v>
      </c>
      <c r="C484" t="s">
        <v>14</v>
      </c>
      <c r="D484" t="s">
        <v>17</v>
      </c>
      <c r="E484" t="s">
        <v>17</v>
      </c>
      <c r="F484">
        <v>8</v>
      </c>
      <c r="G484">
        <v>345</v>
      </c>
      <c r="H484">
        <v>345</v>
      </c>
      <c r="I484">
        <v>1115</v>
      </c>
      <c r="K484" s="1">
        <v>43690</v>
      </c>
      <c r="L484">
        <v>2136</v>
      </c>
      <c r="M484" t="s">
        <v>31</v>
      </c>
      <c r="N484" t="s">
        <v>476</v>
      </c>
      <c r="O484" t="s">
        <v>446</v>
      </c>
      <c r="P484" t="s">
        <v>16</v>
      </c>
      <c r="S484">
        <v>92930</v>
      </c>
      <c r="T484" t="s">
        <v>306</v>
      </c>
    </row>
    <row r="485" spans="2:20" x14ac:dyDescent="0.25">
      <c r="B485" t="s">
        <v>13</v>
      </c>
      <c r="C485" t="s">
        <v>14</v>
      </c>
      <c r="D485" t="s">
        <v>17</v>
      </c>
      <c r="E485" t="s">
        <v>17</v>
      </c>
      <c r="F485">
        <v>8</v>
      </c>
      <c r="G485">
        <v>345</v>
      </c>
      <c r="H485">
        <v>345</v>
      </c>
      <c r="I485">
        <v>1125</v>
      </c>
      <c r="K485" s="1">
        <v>43690</v>
      </c>
      <c r="L485">
        <v>2136</v>
      </c>
      <c r="M485" t="s">
        <v>27</v>
      </c>
      <c r="N485" t="s">
        <v>477</v>
      </c>
      <c r="O485" t="s">
        <v>446</v>
      </c>
      <c r="P485" t="s">
        <v>16</v>
      </c>
      <c r="S485">
        <v>91928</v>
      </c>
      <c r="T485" t="s">
        <v>307</v>
      </c>
    </row>
    <row r="486" spans="2:20" x14ac:dyDescent="0.25">
      <c r="B486" t="s">
        <v>13</v>
      </c>
      <c r="C486" t="s">
        <v>14</v>
      </c>
      <c r="D486" t="s">
        <v>17</v>
      </c>
      <c r="E486" t="s">
        <v>17</v>
      </c>
      <c r="F486">
        <v>8</v>
      </c>
      <c r="G486">
        <v>345</v>
      </c>
      <c r="H486">
        <v>345</v>
      </c>
      <c r="I486">
        <v>1195</v>
      </c>
      <c r="K486" s="1">
        <v>43690</v>
      </c>
      <c r="L486">
        <v>2136</v>
      </c>
      <c r="M486" t="s">
        <v>31</v>
      </c>
      <c r="N486" t="s">
        <v>456</v>
      </c>
      <c r="O486" t="s">
        <v>446</v>
      </c>
      <c r="P486" t="s">
        <v>16</v>
      </c>
      <c r="S486">
        <v>97601</v>
      </c>
      <c r="T486" t="s">
        <v>304</v>
      </c>
    </row>
    <row r="487" spans="2:20" x14ac:dyDescent="0.25">
      <c r="B487" t="s">
        <v>13</v>
      </c>
      <c r="C487" t="s">
        <v>14</v>
      </c>
      <c r="D487" t="s">
        <v>17</v>
      </c>
      <c r="E487" t="s">
        <v>17</v>
      </c>
      <c r="F487">
        <v>8</v>
      </c>
      <c r="G487">
        <v>345</v>
      </c>
      <c r="H487">
        <v>345</v>
      </c>
      <c r="I487">
        <v>1130</v>
      </c>
      <c r="K487" s="1">
        <v>43690</v>
      </c>
      <c r="L487">
        <v>2136</v>
      </c>
      <c r="M487" t="s">
        <v>27</v>
      </c>
      <c r="N487" t="s">
        <v>478</v>
      </c>
      <c r="O487" t="s">
        <v>446</v>
      </c>
      <c r="P487" t="s">
        <v>16</v>
      </c>
      <c r="S487">
        <v>96128</v>
      </c>
      <c r="T487" t="s">
        <v>307</v>
      </c>
    </row>
    <row r="488" spans="2:20" x14ac:dyDescent="0.25">
      <c r="B488" t="s">
        <v>13</v>
      </c>
      <c r="C488" t="s">
        <v>14</v>
      </c>
      <c r="D488" t="s">
        <v>17</v>
      </c>
      <c r="E488" t="s">
        <v>17</v>
      </c>
      <c r="F488">
        <v>8</v>
      </c>
      <c r="G488">
        <v>345</v>
      </c>
      <c r="H488">
        <v>345</v>
      </c>
      <c r="I488">
        <v>1130</v>
      </c>
      <c r="K488" s="1">
        <v>43690</v>
      </c>
      <c r="L488">
        <v>2136</v>
      </c>
      <c r="M488" t="s">
        <v>25</v>
      </c>
      <c r="N488" t="s">
        <v>479</v>
      </c>
      <c r="O488" t="s">
        <v>446</v>
      </c>
      <c r="P488" t="s">
        <v>16</v>
      </c>
      <c r="S488">
        <v>96128</v>
      </c>
      <c r="T488" t="s">
        <v>307</v>
      </c>
    </row>
    <row r="489" spans="2:20" x14ac:dyDescent="0.25">
      <c r="B489" t="s">
        <v>13</v>
      </c>
      <c r="C489" t="s">
        <v>14</v>
      </c>
      <c r="D489" t="s">
        <v>17</v>
      </c>
      <c r="E489" t="s">
        <v>17</v>
      </c>
      <c r="F489">
        <v>8</v>
      </c>
      <c r="G489">
        <v>345</v>
      </c>
      <c r="H489">
        <v>345</v>
      </c>
      <c r="I489">
        <v>1130</v>
      </c>
      <c r="K489" s="1">
        <v>43690</v>
      </c>
      <c r="L489">
        <v>2136</v>
      </c>
      <c r="M489" t="s">
        <v>25</v>
      </c>
      <c r="N489" t="s">
        <v>479</v>
      </c>
      <c r="O489" t="s">
        <v>446</v>
      </c>
      <c r="P489" t="s">
        <v>16</v>
      </c>
      <c r="S489">
        <v>96128</v>
      </c>
      <c r="T489" t="s">
        <v>307</v>
      </c>
    </row>
    <row r="490" spans="2:20" x14ac:dyDescent="0.25">
      <c r="B490" t="s">
        <v>13</v>
      </c>
      <c r="C490" t="s">
        <v>14</v>
      </c>
      <c r="D490" t="s">
        <v>17</v>
      </c>
      <c r="E490" t="s">
        <v>17</v>
      </c>
      <c r="F490">
        <v>8</v>
      </c>
      <c r="G490">
        <v>345</v>
      </c>
      <c r="H490">
        <v>345</v>
      </c>
      <c r="I490">
        <v>1130</v>
      </c>
      <c r="K490" s="1">
        <v>43690</v>
      </c>
      <c r="L490">
        <v>2136</v>
      </c>
      <c r="M490" t="s">
        <v>25</v>
      </c>
      <c r="N490" t="s">
        <v>479</v>
      </c>
      <c r="O490" t="s">
        <v>446</v>
      </c>
      <c r="P490" t="s">
        <v>16</v>
      </c>
      <c r="S490">
        <v>96128</v>
      </c>
      <c r="T490" t="s">
        <v>307</v>
      </c>
    </row>
    <row r="491" spans="2:20" x14ac:dyDescent="0.25">
      <c r="B491" t="s">
        <v>13</v>
      </c>
      <c r="C491" t="s">
        <v>14</v>
      </c>
      <c r="D491" t="s">
        <v>17</v>
      </c>
      <c r="E491" t="s">
        <v>17</v>
      </c>
      <c r="F491">
        <v>8</v>
      </c>
      <c r="G491">
        <v>345</v>
      </c>
      <c r="H491">
        <v>345</v>
      </c>
      <c r="I491">
        <v>1195</v>
      </c>
      <c r="K491" s="1">
        <v>43690</v>
      </c>
      <c r="L491">
        <v>2136</v>
      </c>
      <c r="M491" t="s">
        <v>31</v>
      </c>
      <c r="N491" t="s">
        <v>456</v>
      </c>
      <c r="O491" t="s">
        <v>446</v>
      </c>
      <c r="P491" t="s">
        <v>16</v>
      </c>
      <c r="S491">
        <v>97601</v>
      </c>
      <c r="T491" t="s">
        <v>304</v>
      </c>
    </row>
    <row r="492" spans="2:20" x14ac:dyDescent="0.25">
      <c r="B492" t="s">
        <v>13</v>
      </c>
      <c r="C492" t="s">
        <v>14</v>
      </c>
      <c r="D492" t="s">
        <v>17</v>
      </c>
      <c r="E492" t="s">
        <v>17</v>
      </c>
      <c r="F492">
        <v>8</v>
      </c>
      <c r="G492">
        <v>345</v>
      </c>
      <c r="H492">
        <v>345</v>
      </c>
      <c r="I492">
        <v>1195</v>
      </c>
      <c r="K492" s="1">
        <v>43690</v>
      </c>
      <c r="L492">
        <v>2136</v>
      </c>
      <c r="M492" t="s">
        <v>31</v>
      </c>
      <c r="N492" t="s">
        <v>456</v>
      </c>
      <c r="O492" t="s">
        <v>446</v>
      </c>
      <c r="P492" t="s">
        <v>16</v>
      </c>
      <c r="S492">
        <v>97601</v>
      </c>
      <c r="T492" t="s">
        <v>304</v>
      </c>
    </row>
    <row r="493" spans="2:20" x14ac:dyDescent="0.25">
      <c r="B493" t="s">
        <v>13</v>
      </c>
      <c r="C493" t="s">
        <v>14</v>
      </c>
      <c r="D493" t="s">
        <v>17</v>
      </c>
      <c r="E493" t="s">
        <v>17</v>
      </c>
      <c r="F493">
        <v>8</v>
      </c>
      <c r="G493">
        <v>345</v>
      </c>
      <c r="H493">
        <v>345</v>
      </c>
      <c r="I493">
        <v>1125</v>
      </c>
      <c r="K493" s="1">
        <v>43690</v>
      </c>
      <c r="L493">
        <v>2136</v>
      </c>
      <c r="M493" t="s">
        <v>25</v>
      </c>
      <c r="N493" t="s">
        <v>480</v>
      </c>
      <c r="O493" t="s">
        <v>446</v>
      </c>
      <c r="P493" t="s">
        <v>16</v>
      </c>
      <c r="S493">
        <v>91928</v>
      </c>
      <c r="T493" t="s">
        <v>307</v>
      </c>
    </row>
    <row r="494" spans="2:20" x14ac:dyDescent="0.25">
      <c r="B494" t="s">
        <v>13</v>
      </c>
      <c r="C494" t="s">
        <v>14</v>
      </c>
      <c r="D494" t="s">
        <v>17</v>
      </c>
      <c r="E494" t="s">
        <v>17</v>
      </c>
      <c r="F494">
        <v>8</v>
      </c>
      <c r="G494">
        <v>345</v>
      </c>
      <c r="H494">
        <v>345</v>
      </c>
      <c r="I494">
        <v>1125</v>
      </c>
      <c r="K494" s="1">
        <v>43704</v>
      </c>
      <c r="L494">
        <v>2139</v>
      </c>
      <c r="M494" t="s">
        <v>27</v>
      </c>
      <c r="N494" t="s">
        <v>481</v>
      </c>
      <c r="O494" t="s">
        <v>446</v>
      </c>
      <c r="P494" t="s">
        <v>16</v>
      </c>
      <c r="S494">
        <v>91928</v>
      </c>
      <c r="T494" t="s">
        <v>307</v>
      </c>
    </row>
    <row r="495" spans="2:20" x14ac:dyDescent="0.25">
      <c r="B495" t="s">
        <v>13</v>
      </c>
      <c r="C495" t="s">
        <v>14</v>
      </c>
      <c r="D495" t="s">
        <v>17</v>
      </c>
      <c r="E495" t="s">
        <v>17</v>
      </c>
      <c r="F495">
        <v>8</v>
      </c>
      <c r="G495">
        <v>345</v>
      </c>
      <c r="H495">
        <v>345</v>
      </c>
      <c r="I495">
        <v>1125</v>
      </c>
      <c r="K495" s="1">
        <v>43704</v>
      </c>
      <c r="L495">
        <v>2139</v>
      </c>
      <c r="M495" t="s">
        <v>25</v>
      </c>
      <c r="N495" t="s">
        <v>482</v>
      </c>
      <c r="O495" t="s">
        <v>446</v>
      </c>
      <c r="P495" t="s">
        <v>16</v>
      </c>
      <c r="S495">
        <v>91928</v>
      </c>
      <c r="T495" t="s">
        <v>307</v>
      </c>
    </row>
    <row r="496" spans="2:20" x14ac:dyDescent="0.25">
      <c r="B496" t="s">
        <v>13</v>
      </c>
      <c r="C496" t="s">
        <v>14</v>
      </c>
      <c r="D496" t="s">
        <v>17</v>
      </c>
      <c r="E496" t="s">
        <v>17</v>
      </c>
      <c r="F496">
        <v>8</v>
      </c>
      <c r="G496">
        <v>345</v>
      </c>
      <c r="H496">
        <v>345</v>
      </c>
      <c r="I496">
        <v>1145</v>
      </c>
      <c r="K496" s="1">
        <v>43704</v>
      </c>
      <c r="L496">
        <v>2139</v>
      </c>
      <c r="M496" t="s">
        <v>132</v>
      </c>
      <c r="N496" t="s">
        <v>447</v>
      </c>
      <c r="O496" t="s">
        <v>446</v>
      </c>
      <c r="P496" t="s">
        <v>16</v>
      </c>
      <c r="S496">
        <v>98198</v>
      </c>
      <c r="T496" t="s">
        <v>307</v>
      </c>
    </row>
    <row r="497" spans="2:20" x14ac:dyDescent="0.25">
      <c r="B497" t="s">
        <v>13</v>
      </c>
      <c r="C497" t="s">
        <v>14</v>
      </c>
      <c r="D497" t="s">
        <v>17</v>
      </c>
      <c r="E497" t="s">
        <v>17</v>
      </c>
      <c r="F497">
        <v>8</v>
      </c>
      <c r="G497">
        <v>345</v>
      </c>
      <c r="H497">
        <v>345</v>
      </c>
      <c r="I497">
        <v>1130</v>
      </c>
      <c r="K497" s="1">
        <v>43704</v>
      </c>
      <c r="L497">
        <v>2139</v>
      </c>
      <c r="M497" t="s">
        <v>27</v>
      </c>
      <c r="N497" t="s">
        <v>483</v>
      </c>
      <c r="O497" t="s">
        <v>446</v>
      </c>
      <c r="P497" t="s">
        <v>16</v>
      </c>
      <c r="S497">
        <v>96128</v>
      </c>
      <c r="T497" t="s">
        <v>307</v>
      </c>
    </row>
    <row r="498" spans="2:20" x14ac:dyDescent="0.25">
      <c r="B498" t="s">
        <v>13</v>
      </c>
      <c r="C498" t="s">
        <v>14</v>
      </c>
      <c r="D498" t="s">
        <v>17</v>
      </c>
      <c r="E498" t="s">
        <v>17</v>
      </c>
      <c r="F498">
        <v>8</v>
      </c>
      <c r="G498">
        <v>345</v>
      </c>
      <c r="H498">
        <v>345</v>
      </c>
      <c r="I498">
        <v>1130</v>
      </c>
      <c r="K498" s="1">
        <v>43704</v>
      </c>
      <c r="L498">
        <v>2139</v>
      </c>
      <c r="M498" t="s">
        <v>27</v>
      </c>
      <c r="N498" t="s">
        <v>484</v>
      </c>
      <c r="O498" t="s">
        <v>446</v>
      </c>
      <c r="P498" t="s">
        <v>16</v>
      </c>
      <c r="S498">
        <v>96128</v>
      </c>
      <c r="T498" t="s">
        <v>307</v>
      </c>
    </row>
    <row r="499" spans="2:20" x14ac:dyDescent="0.25">
      <c r="B499" t="s">
        <v>13</v>
      </c>
      <c r="C499" t="s">
        <v>14</v>
      </c>
      <c r="D499" t="s">
        <v>17</v>
      </c>
      <c r="E499" t="s">
        <v>17</v>
      </c>
      <c r="F499">
        <v>8</v>
      </c>
      <c r="G499">
        <v>345</v>
      </c>
      <c r="H499">
        <v>345</v>
      </c>
      <c r="I499">
        <v>1130</v>
      </c>
      <c r="K499" s="1">
        <v>43704</v>
      </c>
      <c r="L499">
        <v>2139</v>
      </c>
      <c r="M499" t="s">
        <v>25</v>
      </c>
      <c r="N499" t="s">
        <v>485</v>
      </c>
      <c r="O499" t="s">
        <v>446</v>
      </c>
      <c r="P499" t="s">
        <v>16</v>
      </c>
      <c r="S499">
        <v>96128</v>
      </c>
      <c r="T499" t="s">
        <v>307</v>
      </c>
    </row>
    <row r="500" spans="2:20" x14ac:dyDescent="0.25">
      <c r="B500" t="s">
        <v>13</v>
      </c>
      <c r="C500" t="s">
        <v>14</v>
      </c>
      <c r="D500" t="s">
        <v>17</v>
      </c>
      <c r="E500" t="s">
        <v>17</v>
      </c>
      <c r="F500">
        <v>8</v>
      </c>
      <c r="G500">
        <v>345</v>
      </c>
      <c r="H500">
        <v>345</v>
      </c>
      <c r="I500">
        <v>1125</v>
      </c>
      <c r="K500" s="1">
        <v>43704</v>
      </c>
      <c r="L500">
        <v>2139</v>
      </c>
      <c r="M500" t="s">
        <v>135</v>
      </c>
      <c r="N500" t="s">
        <v>447</v>
      </c>
      <c r="O500" t="s">
        <v>446</v>
      </c>
      <c r="P500" t="s">
        <v>16</v>
      </c>
      <c r="S500">
        <v>91928</v>
      </c>
      <c r="T500" t="s">
        <v>307</v>
      </c>
    </row>
    <row r="501" spans="2:20" x14ac:dyDescent="0.25">
      <c r="B501" t="s">
        <v>13</v>
      </c>
      <c r="C501" t="s">
        <v>14</v>
      </c>
      <c r="D501" t="s">
        <v>17</v>
      </c>
      <c r="E501" t="s">
        <v>17</v>
      </c>
      <c r="F501">
        <v>8</v>
      </c>
      <c r="G501">
        <v>345</v>
      </c>
      <c r="H501">
        <v>345</v>
      </c>
      <c r="I501">
        <v>1130</v>
      </c>
      <c r="K501" s="1">
        <v>43704</v>
      </c>
      <c r="L501">
        <v>2139</v>
      </c>
      <c r="M501" t="s">
        <v>25</v>
      </c>
      <c r="N501" t="s">
        <v>486</v>
      </c>
      <c r="O501" t="s">
        <v>446</v>
      </c>
      <c r="P501" t="s">
        <v>16</v>
      </c>
      <c r="S501">
        <v>96128</v>
      </c>
      <c r="T501" t="s">
        <v>307</v>
      </c>
    </row>
    <row r="502" spans="2:20" x14ac:dyDescent="0.25">
      <c r="B502" t="s">
        <v>13</v>
      </c>
      <c r="C502" t="s">
        <v>14</v>
      </c>
      <c r="D502" t="s">
        <v>17</v>
      </c>
      <c r="E502" t="s">
        <v>17</v>
      </c>
      <c r="F502">
        <v>8</v>
      </c>
      <c r="G502">
        <v>345</v>
      </c>
      <c r="H502">
        <v>345</v>
      </c>
      <c r="I502">
        <v>1145</v>
      </c>
      <c r="K502" s="1">
        <v>43704</v>
      </c>
      <c r="L502">
        <v>2139</v>
      </c>
      <c r="M502" t="s">
        <v>35</v>
      </c>
      <c r="N502" t="s">
        <v>447</v>
      </c>
      <c r="O502" t="s">
        <v>446</v>
      </c>
      <c r="P502" t="s">
        <v>16</v>
      </c>
      <c r="S502">
        <v>98198</v>
      </c>
      <c r="T502" t="s">
        <v>307</v>
      </c>
    </row>
    <row r="503" spans="2:20" x14ac:dyDescent="0.25">
      <c r="B503" t="s">
        <v>13</v>
      </c>
      <c r="C503" t="s">
        <v>14</v>
      </c>
      <c r="D503" t="s">
        <v>17</v>
      </c>
      <c r="E503" t="s">
        <v>17</v>
      </c>
      <c r="F503">
        <v>8</v>
      </c>
      <c r="G503">
        <v>345</v>
      </c>
      <c r="H503">
        <v>345</v>
      </c>
      <c r="I503">
        <v>1105</v>
      </c>
      <c r="K503" s="1">
        <v>43704</v>
      </c>
      <c r="L503">
        <v>2139</v>
      </c>
      <c r="M503" t="s">
        <v>31</v>
      </c>
      <c r="N503" t="s">
        <v>487</v>
      </c>
      <c r="O503" t="s">
        <v>446</v>
      </c>
      <c r="P503" t="s">
        <v>16</v>
      </c>
      <c r="S503">
        <v>91260</v>
      </c>
      <c r="T503" t="s">
        <v>306</v>
      </c>
    </row>
    <row r="504" spans="2:20" x14ac:dyDescent="0.25">
      <c r="B504" t="s">
        <v>13</v>
      </c>
      <c r="C504" t="s">
        <v>14</v>
      </c>
      <c r="D504" t="s">
        <v>17</v>
      </c>
      <c r="E504" t="s">
        <v>17</v>
      </c>
      <c r="F504">
        <v>8</v>
      </c>
      <c r="G504">
        <v>345</v>
      </c>
      <c r="H504">
        <v>345</v>
      </c>
      <c r="I504">
        <v>1105</v>
      </c>
      <c r="K504" s="1">
        <v>43704</v>
      </c>
      <c r="L504">
        <v>2139</v>
      </c>
      <c r="M504" t="s">
        <v>31</v>
      </c>
      <c r="N504" t="s">
        <v>487</v>
      </c>
      <c r="O504" t="s">
        <v>446</v>
      </c>
      <c r="P504" t="s">
        <v>16</v>
      </c>
      <c r="S504">
        <v>91260</v>
      </c>
      <c r="T504" t="s">
        <v>306</v>
      </c>
    </row>
    <row r="505" spans="2:20" x14ac:dyDescent="0.25">
      <c r="B505" t="s">
        <v>13</v>
      </c>
      <c r="C505" t="s">
        <v>14</v>
      </c>
      <c r="D505" t="s">
        <v>17</v>
      </c>
      <c r="E505" t="s">
        <v>17</v>
      </c>
      <c r="F505">
        <v>8</v>
      </c>
      <c r="G505">
        <v>345</v>
      </c>
      <c r="H505">
        <v>345</v>
      </c>
      <c r="I505">
        <v>1125</v>
      </c>
      <c r="K505" s="1">
        <v>43704</v>
      </c>
      <c r="L505">
        <v>2139</v>
      </c>
      <c r="M505" t="s">
        <v>28</v>
      </c>
      <c r="N505" t="s">
        <v>447</v>
      </c>
      <c r="O505" t="s">
        <v>446</v>
      </c>
      <c r="P505" t="s">
        <v>16</v>
      </c>
      <c r="S505">
        <v>91928</v>
      </c>
      <c r="T505" t="s">
        <v>307</v>
      </c>
    </row>
    <row r="506" spans="2:20" x14ac:dyDescent="0.25">
      <c r="B506" t="s">
        <v>13</v>
      </c>
      <c r="C506" t="s">
        <v>14</v>
      </c>
      <c r="D506" t="s">
        <v>17</v>
      </c>
      <c r="E506" t="s">
        <v>17</v>
      </c>
      <c r="F506">
        <v>8</v>
      </c>
      <c r="G506">
        <v>345</v>
      </c>
      <c r="H506">
        <v>345</v>
      </c>
      <c r="I506">
        <v>1130</v>
      </c>
      <c r="K506" s="1">
        <v>43704</v>
      </c>
      <c r="L506">
        <v>2139</v>
      </c>
      <c r="M506" t="s">
        <v>25</v>
      </c>
      <c r="N506" t="s">
        <v>485</v>
      </c>
      <c r="O506" t="s">
        <v>446</v>
      </c>
      <c r="P506" t="s">
        <v>16</v>
      </c>
      <c r="S506">
        <v>96128</v>
      </c>
      <c r="T506" t="s">
        <v>307</v>
      </c>
    </row>
    <row r="507" spans="2:20" x14ac:dyDescent="0.25">
      <c r="B507" t="s">
        <v>13</v>
      </c>
      <c r="C507" t="s">
        <v>14</v>
      </c>
      <c r="D507" t="s">
        <v>17</v>
      </c>
      <c r="E507" t="s">
        <v>17</v>
      </c>
      <c r="F507">
        <v>8</v>
      </c>
      <c r="G507">
        <v>345</v>
      </c>
      <c r="H507">
        <v>345</v>
      </c>
      <c r="I507">
        <v>1130</v>
      </c>
      <c r="K507" s="1">
        <v>43708</v>
      </c>
      <c r="L507">
        <v>2142</v>
      </c>
      <c r="M507" t="s">
        <v>29</v>
      </c>
      <c r="N507" t="s">
        <v>488</v>
      </c>
      <c r="O507" t="s">
        <v>446</v>
      </c>
      <c r="P507" t="s">
        <v>16</v>
      </c>
      <c r="S507">
        <v>96128</v>
      </c>
      <c r="T507" t="s">
        <v>307</v>
      </c>
    </row>
    <row r="508" spans="2:20" x14ac:dyDescent="0.25">
      <c r="B508" t="s">
        <v>13</v>
      </c>
      <c r="C508" t="s">
        <v>14</v>
      </c>
      <c r="D508" t="s">
        <v>17</v>
      </c>
      <c r="E508" t="s">
        <v>17</v>
      </c>
      <c r="F508">
        <v>8</v>
      </c>
      <c r="G508">
        <v>345</v>
      </c>
      <c r="H508">
        <v>345</v>
      </c>
      <c r="I508">
        <v>1125</v>
      </c>
      <c r="K508" s="1">
        <v>43708</v>
      </c>
      <c r="L508">
        <v>2142</v>
      </c>
      <c r="M508" t="s">
        <v>29</v>
      </c>
      <c r="N508" t="s">
        <v>451</v>
      </c>
      <c r="O508" t="s">
        <v>446</v>
      </c>
      <c r="P508" t="s">
        <v>16</v>
      </c>
      <c r="S508">
        <v>91928</v>
      </c>
      <c r="T508" t="s">
        <v>307</v>
      </c>
    </row>
    <row r="509" spans="2:20" x14ac:dyDescent="0.25">
      <c r="B509" t="s">
        <v>13</v>
      </c>
      <c r="C509" t="s">
        <v>14</v>
      </c>
      <c r="D509" t="s">
        <v>17</v>
      </c>
      <c r="E509" t="s">
        <v>17</v>
      </c>
      <c r="F509">
        <v>8</v>
      </c>
      <c r="G509">
        <v>345</v>
      </c>
      <c r="H509">
        <v>345</v>
      </c>
      <c r="I509">
        <v>1130</v>
      </c>
      <c r="K509" s="1">
        <v>43708</v>
      </c>
      <c r="L509">
        <v>2142</v>
      </c>
      <c r="M509" t="s">
        <v>29</v>
      </c>
      <c r="N509" t="s">
        <v>488</v>
      </c>
      <c r="O509" t="s">
        <v>446</v>
      </c>
      <c r="P509" t="s">
        <v>16</v>
      </c>
      <c r="S509">
        <v>96128</v>
      </c>
      <c r="T509" t="s">
        <v>307</v>
      </c>
    </row>
    <row r="510" spans="2:20" x14ac:dyDescent="0.25">
      <c r="B510" t="s">
        <v>13</v>
      </c>
      <c r="C510" t="s">
        <v>14</v>
      </c>
      <c r="D510" t="s">
        <v>17</v>
      </c>
      <c r="E510" t="s">
        <v>17</v>
      </c>
      <c r="F510">
        <v>8</v>
      </c>
      <c r="G510">
        <v>345</v>
      </c>
      <c r="H510">
        <v>345</v>
      </c>
      <c r="I510">
        <v>1145</v>
      </c>
      <c r="K510" s="1">
        <v>43708</v>
      </c>
      <c r="L510">
        <v>2142</v>
      </c>
      <c r="M510" t="s">
        <v>29</v>
      </c>
      <c r="N510" t="s">
        <v>489</v>
      </c>
      <c r="O510" t="s">
        <v>446</v>
      </c>
      <c r="P510" t="s">
        <v>16</v>
      </c>
      <c r="S510">
        <v>98198</v>
      </c>
      <c r="T510" t="s">
        <v>307</v>
      </c>
    </row>
    <row r="511" spans="2:20" x14ac:dyDescent="0.25">
      <c r="B511" t="s">
        <v>13</v>
      </c>
      <c r="C511" t="s">
        <v>14</v>
      </c>
      <c r="D511" t="s">
        <v>17</v>
      </c>
      <c r="E511" t="s">
        <v>17</v>
      </c>
      <c r="F511">
        <v>8</v>
      </c>
      <c r="G511">
        <v>345</v>
      </c>
      <c r="H511">
        <v>345</v>
      </c>
      <c r="I511">
        <v>1145</v>
      </c>
      <c r="K511" s="1">
        <v>43708</v>
      </c>
      <c r="L511">
        <v>2142</v>
      </c>
      <c r="M511" t="s">
        <v>29</v>
      </c>
      <c r="N511" t="s">
        <v>489</v>
      </c>
      <c r="O511" t="s">
        <v>446</v>
      </c>
      <c r="P511" t="s">
        <v>16</v>
      </c>
      <c r="S511">
        <v>98198</v>
      </c>
      <c r="T511" t="s">
        <v>307</v>
      </c>
    </row>
    <row r="512" spans="2:20" x14ac:dyDescent="0.25">
      <c r="B512" t="s">
        <v>13</v>
      </c>
      <c r="C512" t="s">
        <v>14</v>
      </c>
      <c r="D512" t="s">
        <v>17</v>
      </c>
      <c r="E512" t="s">
        <v>17</v>
      </c>
      <c r="F512">
        <v>8</v>
      </c>
      <c r="G512">
        <v>345</v>
      </c>
      <c r="H512">
        <v>345</v>
      </c>
      <c r="I512">
        <v>1145</v>
      </c>
      <c r="K512" s="1">
        <v>43708</v>
      </c>
      <c r="L512">
        <v>2142</v>
      </c>
      <c r="M512" t="s">
        <v>29</v>
      </c>
      <c r="N512" t="s">
        <v>489</v>
      </c>
      <c r="O512" t="s">
        <v>446</v>
      </c>
      <c r="P512" t="s">
        <v>16</v>
      </c>
      <c r="S512">
        <v>98198</v>
      </c>
      <c r="T512" t="s">
        <v>307</v>
      </c>
    </row>
    <row r="513" spans="2:20" x14ac:dyDescent="0.25">
      <c r="B513" t="s">
        <v>13</v>
      </c>
      <c r="C513" t="s">
        <v>14</v>
      </c>
      <c r="D513" t="s">
        <v>17</v>
      </c>
      <c r="E513" t="s">
        <v>17</v>
      </c>
      <c r="F513">
        <v>9</v>
      </c>
      <c r="G513">
        <v>345</v>
      </c>
      <c r="H513">
        <v>345</v>
      </c>
      <c r="I513">
        <v>1125</v>
      </c>
      <c r="J513" s="58">
        <v>148.91999999999999</v>
      </c>
      <c r="K513" s="1">
        <v>43738</v>
      </c>
      <c r="L513">
        <v>366682</v>
      </c>
      <c r="M513" t="s">
        <v>195</v>
      </c>
      <c r="N513" t="s">
        <v>196</v>
      </c>
      <c r="O513" t="s">
        <v>15</v>
      </c>
      <c r="P513" t="s">
        <v>16</v>
      </c>
      <c r="S513">
        <v>91928</v>
      </c>
      <c r="T513" t="s">
        <v>307</v>
      </c>
    </row>
    <row r="514" spans="2:20" x14ac:dyDescent="0.25">
      <c r="B514" t="s">
        <v>13</v>
      </c>
      <c r="C514" t="s">
        <v>14</v>
      </c>
      <c r="D514" t="s">
        <v>17</v>
      </c>
      <c r="E514" t="s">
        <v>17</v>
      </c>
      <c r="F514">
        <v>9</v>
      </c>
      <c r="G514">
        <v>345</v>
      </c>
      <c r="H514">
        <v>345</v>
      </c>
      <c r="I514">
        <v>1130</v>
      </c>
      <c r="J514" s="58">
        <v>111.69</v>
      </c>
      <c r="K514" s="1">
        <v>43738</v>
      </c>
      <c r="L514">
        <v>366682</v>
      </c>
      <c r="M514" t="s">
        <v>195</v>
      </c>
      <c r="N514" t="s">
        <v>197</v>
      </c>
      <c r="O514" t="s">
        <v>15</v>
      </c>
      <c r="P514" t="s">
        <v>16</v>
      </c>
      <c r="S514">
        <v>96128</v>
      </c>
      <c r="T514" t="s">
        <v>307</v>
      </c>
    </row>
    <row r="515" spans="2:20" x14ac:dyDescent="0.25">
      <c r="B515" t="s">
        <v>13</v>
      </c>
      <c r="C515" t="s">
        <v>14</v>
      </c>
      <c r="D515" t="s">
        <v>17</v>
      </c>
      <c r="E515" t="s">
        <v>17</v>
      </c>
      <c r="F515">
        <v>9</v>
      </c>
      <c r="G515">
        <v>345</v>
      </c>
      <c r="H515">
        <v>345</v>
      </c>
      <c r="I515">
        <v>1130</v>
      </c>
      <c r="J515" s="58">
        <v>74.459999999999994</v>
      </c>
      <c r="K515" s="1">
        <v>43738</v>
      </c>
      <c r="L515">
        <v>366682</v>
      </c>
      <c r="M515" t="s">
        <v>195</v>
      </c>
      <c r="N515" t="s">
        <v>196</v>
      </c>
      <c r="O515" t="s">
        <v>15</v>
      </c>
      <c r="P515" t="s">
        <v>16</v>
      </c>
      <c r="S515">
        <v>96128</v>
      </c>
      <c r="T515" t="s">
        <v>307</v>
      </c>
    </row>
    <row r="516" spans="2:20" x14ac:dyDescent="0.25">
      <c r="B516" t="s">
        <v>56</v>
      </c>
      <c r="C516" t="s">
        <v>60</v>
      </c>
      <c r="D516" t="s">
        <v>17</v>
      </c>
      <c r="E516" t="s">
        <v>17</v>
      </c>
      <c r="F516">
        <v>9</v>
      </c>
      <c r="G516">
        <v>345</v>
      </c>
      <c r="H516">
        <v>2019116</v>
      </c>
      <c r="I516">
        <v>1666</v>
      </c>
      <c r="J516" s="58">
        <v>22.6</v>
      </c>
      <c r="K516" s="1">
        <v>43738</v>
      </c>
      <c r="L516">
        <v>366685</v>
      </c>
      <c r="M516" t="s">
        <v>293</v>
      </c>
      <c r="N516" t="s">
        <v>60</v>
      </c>
      <c r="O516" t="s">
        <v>15</v>
      </c>
      <c r="P516" t="s">
        <v>16</v>
      </c>
      <c r="T516" t="s">
        <v>369</v>
      </c>
    </row>
    <row r="517" spans="2:20" x14ac:dyDescent="0.25">
      <c r="B517" t="s">
        <v>13</v>
      </c>
      <c r="C517" t="s">
        <v>18</v>
      </c>
      <c r="D517" t="s">
        <v>17</v>
      </c>
      <c r="E517" t="s">
        <v>17</v>
      </c>
      <c r="F517">
        <v>9</v>
      </c>
      <c r="G517">
        <v>345</v>
      </c>
      <c r="H517">
        <v>345</v>
      </c>
      <c r="I517">
        <v>1195</v>
      </c>
      <c r="J517" s="58">
        <v>1246.8599999999999</v>
      </c>
      <c r="K517" s="1">
        <v>43718</v>
      </c>
      <c r="L517">
        <v>335890</v>
      </c>
      <c r="M517" t="s">
        <v>21</v>
      </c>
      <c r="N517" t="s">
        <v>97</v>
      </c>
      <c r="O517" t="s">
        <v>20</v>
      </c>
      <c r="P517" t="s">
        <v>16</v>
      </c>
      <c r="Q517">
        <v>321211</v>
      </c>
      <c r="R517" t="s">
        <v>22</v>
      </c>
      <c r="S517">
        <v>97601</v>
      </c>
      <c r="T517" t="s">
        <v>304</v>
      </c>
    </row>
    <row r="518" spans="2:20" x14ac:dyDescent="0.25">
      <c r="B518" t="s">
        <v>13</v>
      </c>
      <c r="C518" t="s">
        <v>18</v>
      </c>
      <c r="D518" t="s">
        <v>17</v>
      </c>
      <c r="E518" t="s">
        <v>17</v>
      </c>
      <c r="F518">
        <v>9</v>
      </c>
      <c r="G518">
        <v>345</v>
      </c>
      <c r="H518">
        <v>345</v>
      </c>
      <c r="I518">
        <v>1125</v>
      </c>
      <c r="J518" s="58">
        <v>2600.14</v>
      </c>
      <c r="K518" s="1">
        <v>43721</v>
      </c>
      <c r="L518">
        <v>336406</v>
      </c>
      <c r="M518" t="s">
        <v>100</v>
      </c>
      <c r="N518" t="s">
        <v>101</v>
      </c>
      <c r="O518" t="s">
        <v>20</v>
      </c>
      <c r="P518" t="s">
        <v>16</v>
      </c>
      <c r="Q518">
        <v>322097</v>
      </c>
      <c r="R518" t="s">
        <v>41</v>
      </c>
      <c r="S518">
        <v>91928</v>
      </c>
      <c r="T518" t="s">
        <v>307</v>
      </c>
    </row>
    <row r="519" spans="2:20" x14ac:dyDescent="0.25">
      <c r="B519" t="s">
        <v>56</v>
      </c>
      <c r="C519" t="s">
        <v>18</v>
      </c>
      <c r="D519" t="s">
        <v>17</v>
      </c>
      <c r="E519" t="s">
        <v>17</v>
      </c>
      <c r="F519">
        <v>9</v>
      </c>
      <c r="G519">
        <v>345</v>
      </c>
      <c r="H519">
        <v>2019116</v>
      </c>
      <c r="I519">
        <v>1667</v>
      </c>
      <c r="J519" s="58">
        <v>3200</v>
      </c>
      <c r="K519" s="1">
        <v>43726</v>
      </c>
      <c r="L519">
        <v>336897</v>
      </c>
      <c r="M519" t="s">
        <v>94</v>
      </c>
      <c r="N519" t="s">
        <v>95</v>
      </c>
      <c r="O519" t="s">
        <v>20</v>
      </c>
      <c r="P519" t="s">
        <v>16</v>
      </c>
      <c r="Q519">
        <v>322691</v>
      </c>
      <c r="R519" t="s">
        <v>41</v>
      </c>
      <c r="T519" t="s">
        <v>369</v>
      </c>
    </row>
    <row r="520" spans="2:20" x14ac:dyDescent="0.25">
      <c r="B520" t="s">
        <v>13</v>
      </c>
      <c r="C520" t="s">
        <v>18</v>
      </c>
      <c r="D520" t="s">
        <v>17</v>
      </c>
      <c r="E520" t="s">
        <v>17</v>
      </c>
      <c r="F520">
        <v>9</v>
      </c>
      <c r="G520">
        <v>345</v>
      </c>
      <c r="H520">
        <v>345</v>
      </c>
      <c r="I520">
        <v>1130</v>
      </c>
      <c r="J520" s="58">
        <v>1180</v>
      </c>
      <c r="K520" s="1">
        <v>43727</v>
      </c>
      <c r="L520">
        <v>336970</v>
      </c>
      <c r="M520" t="s">
        <v>38</v>
      </c>
      <c r="N520" t="s">
        <v>99</v>
      </c>
      <c r="O520" t="s">
        <v>20</v>
      </c>
      <c r="P520" t="s">
        <v>16</v>
      </c>
      <c r="Q520">
        <v>319191</v>
      </c>
      <c r="R520" t="s">
        <v>41</v>
      </c>
      <c r="S520">
        <v>96127</v>
      </c>
      <c r="T520" t="s">
        <v>307</v>
      </c>
    </row>
    <row r="521" spans="2:20" x14ac:dyDescent="0.25">
      <c r="B521" t="s">
        <v>13</v>
      </c>
      <c r="C521" t="s">
        <v>18</v>
      </c>
      <c r="D521" t="s">
        <v>17</v>
      </c>
      <c r="E521" t="s">
        <v>17</v>
      </c>
      <c r="F521">
        <v>9</v>
      </c>
      <c r="G521">
        <v>345</v>
      </c>
      <c r="H521">
        <v>345</v>
      </c>
      <c r="I521">
        <v>1130</v>
      </c>
      <c r="J521" s="58">
        <v>1345.33</v>
      </c>
      <c r="K521" s="1">
        <v>43732</v>
      </c>
      <c r="L521">
        <v>337370</v>
      </c>
      <c r="M521" t="s">
        <v>38</v>
      </c>
      <c r="N521" t="s">
        <v>42</v>
      </c>
      <c r="O521" t="s">
        <v>20</v>
      </c>
      <c r="P521" t="s">
        <v>16</v>
      </c>
      <c r="Q521">
        <v>317859</v>
      </c>
      <c r="R521" t="s">
        <v>41</v>
      </c>
      <c r="S521">
        <v>96128</v>
      </c>
      <c r="T521" t="s">
        <v>307</v>
      </c>
    </row>
    <row r="522" spans="2:20" x14ac:dyDescent="0.25">
      <c r="B522" t="s">
        <v>13</v>
      </c>
      <c r="C522" t="s">
        <v>18</v>
      </c>
      <c r="D522" t="s">
        <v>17</v>
      </c>
      <c r="E522" t="s">
        <v>17</v>
      </c>
      <c r="F522">
        <v>9</v>
      </c>
      <c r="G522">
        <v>345</v>
      </c>
      <c r="H522">
        <v>345</v>
      </c>
      <c r="I522">
        <v>1105</v>
      </c>
      <c r="J522" s="58">
        <v>343.09</v>
      </c>
      <c r="K522" s="1">
        <v>43734</v>
      </c>
      <c r="L522">
        <v>337541</v>
      </c>
      <c r="M522" t="s">
        <v>68</v>
      </c>
      <c r="N522" t="s">
        <v>93</v>
      </c>
      <c r="O522" t="s">
        <v>20</v>
      </c>
      <c r="P522" t="s">
        <v>16</v>
      </c>
      <c r="Q522">
        <v>317395</v>
      </c>
      <c r="R522" t="s">
        <v>41</v>
      </c>
      <c r="S522">
        <v>91260</v>
      </c>
      <c r="T522" t="s">
        <v>306</v>
      </c>
    </row>
    <row r="523" spans="2:20" x14ac:dyDescent="0.25">
      <c r="B523" t="s">
        <v>13</v>
      </c>
      <c r="C523" t="s">
        <v>18</v>
      </c>
      <c r="D523" t="s">
        <v>17</v>
      </c>
      <c r="E523" t="s">
        <v>17</v>
      </c>
      <c r="F523">
        <v>9</v>
      </c>
      <c r="G523">
        <v>345</v>
      </c>
      <c r="H523">
        <v>345</v>
      </c>
      <c r="I523">
        <v>1200</v>
      </c>
      <c r="J523" s="58">
        <v>1049.79</v>
      </c>
      <c r="K523" s="1">
        <v>43734</v>
      </c>
      <c r="L523">
        <v>337542</v>
      </c>
      <c r="M523" t="s">
        <v>21</v>
      </c>
      <c r="N523" t="s">
        <v>96</v>
      </c>
      <c r="O523" t="s">
        <v>20</v>
      </c>
      <c r="P523" t="s">
        <v>16</v>
      </c>
      <c r="Q523">
        <v>317662</v>
      </c>
      <c r="R523" t="s">
        <v>41</v>
      </c>
      <c r="S523">
        <v>1005960</v>
      </c>
      <c r="T523" t="s">
        <v>304</v>
      </c>
    </row>
    <row r="524" spans="2:20" x14ac:dyDescent="0.25">
      <c r="B524" t="s">
        <v>13</v>
      </c>
      <c r="C524" t="s">
        <v>18</v>
      </c>
      <c r="D524" t="s">
        <v>17</v>
      </c>
      <c r="E524" t="s">
        <v>17</v>
      </c>
      <c r="F524">
        <v>9</v>
      </c>
      <c r="G524">
        <v>345</v>
      </c>
      <c r="H524">
        <v>345</v>
      </c>
      <c r="I524">
        <v>1190</v>
      </c>
      <c r="J524" s="58">
        <v>26.34</v>
      </c>
      <c r="K524" s="1">
        <v>43717</v>
      </c>
      <c r="L524">
        <v>1088141</v>
      </c>
      <c r="M524" t="s">
        <v>21</v>
      </c>
      <c r="N524" t="s">
        <v>98</v>
      </c>
      <c r="O524" t="s">
        <v>24</v>
      </c>
      <c r="P524" t="s">
        <v>16</v>
      </c>
      <c r="Q524">
        <v>320198</v>
      </c>
      <c r="R524" t="s">
        <v>41</v>
      </c>
      <c r="S524">
        <v>96448</v>
      </c>
      <c r="T524" t="s">
        <v>304</v>
      </c>
    </row>
    <row r="525" spans="2:20" x14ac:dyDescent="0.25">
      <c r="B525" t="s">
        <v>13</v>
      </c>
      <c r="C525" t="s">
        <v>18</v>
      </c>
      <c r="D525" t="s">
        <v>17</v>
      </c>
      <c r="E525" t="s">
        <v>17</v>
      </c>
      <c r="F525">
        <v>9</v>
      </c>
      <c r="G525">
        <v>345</v>
      </c>
      <c r="H525">
        <v>345</v>
      </c>
      <c r="I525">
        <v>1195</v>
      </c>
      <c r="J525" s="58">
        <v>74.81</v>
      </c>
      <c r="K525" s="1">
        <v>43732</v>
      </c>
      <c r="L525">
        <v>1093330</v>
      </c>
      <c r="M525" t="s">
        <v>21</v>
      </c>
      <c r="N525" t="s">
        <v>97</v>
      </c>
      <c r="O525" t="s">
        <v>24</v>
      </c>
      <c r="P525" t="s">
        <v>16</v>
      </c>
      <c r="Q525">
        <v>321211</v>
      </c>
      <c r="R525" t="s">
        <v>22</v>
      </c>
      <c r="S525">
        <v>97601</v>
      </c>
      <c r="T525" t="s">
        <v>304</v>
      </c>
    </row>
    <row r="526" spans="2:20" x14ac:dyDescent="0.25">
      <c r="B526" t="s">
        <v>13</v>
      </c>
      <c r="C526" t="s">
        <v>18</v>
      </c>
      <c r="D526" t="s">
        <v>17</v>
      </c>
      <c r="E526" t="s">
        <v>17</v>
      </c>
      <c r="F526">
        <v>9</v>
      </c>
      <c r="G526">
        <v>345</v>
      </c>
      <c r="H526">
        <v>345</v>
      </c>
      <c r="I526">
        <v>1130</v>
      </c>
      <c r="J526" s="58">
        <v>70.8</v>
      </c>
      <c r="K526" s="1">
        <v>43732</v>
      </c>
      <c r="L526">
        <v>1093520</v>
      </c>
      <c r="M526" t="s">
        <v>38</v>
      </c>
      <c r="N526" t="s">
        <v>99</v>
      </c>
      <c r="O526" t="s">
        <v>24</v>
      </c>
      <c r="P526" t="s">
        <v>16</v>
      </c>
      <c r="Q526">
        <v>319191</v>
      </c>
      <c r="R526" t="s">
        <v>41</v>
      </c>
      <c r="S526">
        <v>96127</v>
      </c>
      <c r="T526" t="s">
        <v>307</v>
      </c>
    </row>
    <row r="527" spans="2:20" x14ac:dyDescent="0.25">
      <c r="B527" t="s">
        <v>13</v>
      </c>
      <c r="C527" t="s">
        <v>18</v>
      </c>
      <c r="D527" t="s">
        <v>17</v>
      </c>
      <c r="E527" t="s">
        <v>17</v>
      </c>
      <c r="F527">
        <v>9</v>
      </c>
      <c r="G527">
        <v>345</v>
      </c>
      <c r="H527">
        <v>345</v>
      </c>
      <c r="I527">
        <v>1130</v>
      </c>
      <c r="J527" s="58">
        <v>0.08</v>
      </c>
      <c r="K527" s="1">
        <v>43734</v>
      </c>
      <c r="L527">
        <v>1094985</v>
      </c>
      <c r="M527" t="s">
        <v>38</v>
      </c>
      <c r="N527" t="s">
        <v>42</v>
      </c>
      <c r="O527" t="s">
        <v>24</v>
      </c>
      <c r="P527" t="s">
        <v>16</v>
      </c>
      <c r="Q527">
        <v>317859</v>
      </c>
      <c r="R527" t="s">
        <v>41</v>
      </c>
      <c r="S527">
        <v>96128</v>
      </c>
      <c r="T527" t="s">
        <v>307</v>
      </c>
    </row>
    <row r="528" spans="2:20" x14ac:dyDescent="0.25">
      <c r="B528" t="s">
        <v>13</v>
      </c>
      <c r="C528" t="s">
        <v>18</v>
      </c>
      <c r="D528" t="s">
        <v>17</v>
      </c>
      <c r="E528" t="s">
        <v>17</v>
      </c>
      <c r="F528">
        <v>9</v>
      </c>
      <c r="G528">
        <v>345</v>
      </c>
      <c r="H528">
        <v>345</v>
      </c>
      <c r="I528">
        <v>1200</v>
      </c>
      <c r="J528" s="58">
        <v>8.66</v>
      </c>
      <c r="K528" s="1">
        <v>43734</v>
      </c>
      <c r="L528">
        <v>1094990</v>
      </c>
      <c r="M528" t="s">
        <v>21</v>
      </c>
      <c r="N528" t="s">
        <v>96</v>
      </c>
      <c r="O528" t="s">
        <v>24</v>
      </c>
      <c r="P528" t="s">
        <v>16</v>
      </c>
      <c r="Q528">
        <v>317662</v>
      </c>
      <c r="R528" t="s">
        <v>41</v>
      </c>
      <c r="S528">
        <v>1005960</v>
      </c>
      <c r="T528" t="s">
        <v>304</v>
      </c>
    </row>
    <row r="529" spans="2:20" x14ac:dyDescent="0.25">
      <c r="B529" t="s">
        <v>13</v>
      </c>
      <c r="C529" t="s">
        <v>14</v>
      </c>
      <c r="D529" t="s">
        <v>17</v>
      </c>
      <c r="E529" t="s">
        <v>17</v>
      </c>
      <c r="F529">
        <v>9</v>
      </c>
      <c r="G529">
        <v>345</v>
      </c>
      <c r="H529">
        <v>345</v>
      </c>
      <c r="I529">
        <v>1130</v>
      </c>
      <c r="J529" s="58">
        <v>93.08</v>
      </c>
      <c r="K529" s="1">
        <v>43718</v>
      </c>
      <c r="L529">
        <v>2144</v>
      </c>
      <c r="M529" t="s">
        <v>25</v>
      </c>
      <c r="N529" t="s">
        <v>136</v>
      </c>
      <c r="O529" t="s">
        <v>26</v>
      </c>
      <c r="P529" t="s">
        <v>16</v>
      </c>
      <c r="S529">
        <v>96128</v>
      </c>
      <c r="T529" t="s">
        <v>307</v>
      </c>
    </row>
    <row r="530" spans="2:20" x14ac:dyDescent="0.25">
      <c r="B530" t="s">
        <v>13</v>
      </c>
      <c r="C530" t="s">
        <v>14</v>
      </c>
      <c r="D530" t="s">
        <v>17</v>
      </c>
      <c r="E530" t="s">
        <v>17</v>
      </c>
      <c r="F530">
        <v>9</v>
      </c>
      <c r="G530">
        <v>345</v>
      </c>
      <c r="H530">
        <v>345</v>
      </c>
      <c r="I530">
        <v>1125</v>
      </c>
      <c r="J530" s="58">
        <v>148.91999999999999</v>
      </c>
      <c r="K530" s="1">
        <v>43718</v>
      </c>
      <c r="L530">
        <v>2144</v>
      </c>
      <c r="M530" t="s">
        <v>135</v>
      </c>
      <c r="N530" t="s">
        <v>30</v>
      </c>
      <c r="O530" t="s">
        <v>26</v>
      </c>
      <c r="P530" t="s">
        <v>16</v>
      </c>
      <c r="S530">
        <v>91928</v>
      </c>
      <c r="T530" t="s">
        <v>307</v>
      </c>
    </row>
    <row r="531" spans="2:20" x14ac:dyDescent="0.25">
      <c r="B531" t="s">
        <v>13</v>
      </c>
      <c r="C531" t="s">
        <v>14</v>
      </c>
      <c r="D531" t="s">
        <v>17</v>
      </c>
      <c r="E531" t="s">
        <v>17</v>
      </c>
      <c r="F531">
        <v>9</v>
      </c>
      <c r="G531">
        <v>345</v>
      </c>
      <c r="H531">
        <v>345</v>
      </c>
      <c r="I531">
        <v>1115</v>
      </c>
      <c r="J531" s="58">
        <v>297.83999999999997</v>
      </c>
      <c r="K531" s="1">
        <v>43718</v>
      </c>
      <c r="L531">
        <v>2144</v>
      </c>
      <c r="M531" t="s">
        <v>31</v>
      </c>
      <c r="N531" t="s">
        <v>201</v>
      </c>
      <c r="O531" t="s">
        <v>26</v>
      </c>
      <c r="P531" t="s">
        <v>16</v>
      </c>
      <c r="S531">
        <v>92930</v>
      </c>
      <c r="T531" t="s">
        <v>306</v>
      </c>
    </row>
    <row r="532" spans="2:20" x14ac:dyDescent="0.25">
      <c r="B532" t="s">
        <v>13</v>
      </c>
      <c r="C532" t="s">
        <v>14</v>
      </c>
      <c r="D532" t="s">
        <v>17</v>
      </c>
      <c r="E532" t="s">
        <v>17</v>
      </c>
      <c r="F532">
        <v>9</v>
      </c>
      <c r="G532">
        <v>345</v>
      </c>
      <c r="H532">
        <v>345</v>
      </c>
      <c r="I532">
        <v>1115</v>
      </c>
      <c r="J532" s="58">
        <v>37.229999999999997</v>
      </c>
      <c r="K532" s="1">
        <v>43718</v>
      </c>
      <c r="L532">
        <v>2144</v>
      </c>
      <c r="M532" t="s">
        <v>31</v>
      </c>
      <c r="N532" t="s">
        <v>200</v>
      </c>
      <c r="O532" t="s">
        <v>26</v>
      </c>
      <c r="P532" t="s">
        <v>16</v>
      </c>
      <c r="S532">
        <v>92930</v>
      </c>
      <c r="T532" t="s">
        <v>306</v>
      </c>
    </row>
    <row r="533" spans="2:20" x14ac:dyDescent="0.25">
      <c r="B533" t="s">
        <v>13</v>
      </c>
      <c r="C533" t="s">
        <v>14</v>
      </c>
      <c r="D533" t="s">
        <v>17</v>
      </c>
      <c r="E533" t="s">
        <v>17</v>
      </c>
      <c r="F533">
        <v>9</v>
      </c>
      <c r="G533">
        <v>345</v>
      </c>
      <c r="H533">
        <v>345</v>
      </c>
      <c r="I533">
        <v>1115</v>
      </c>
      <c r="J533" s="58">
        <v>335.07</v>
      </c>
      <c r="K533" s="1">
        <v>43718</v>
      </c>
      <c r="L533">
        <v>2144</v>
      </c>
      <c r="M533" t="s">
        <v>36</v>
      </c>
      <c r="N533" t="s">
        <v>199</v>
      </c>
      <c r="O533" t="s">
        <v>26</v>
      </c>
      <c r="P533" t="s">
        <v>16</v>
      </c>
      <c r="S533">
        <v>92930</v>
      </c>
      <c r="T533" t="s">
        <v>306</v>
      </c>
    </row>
    <row r="534" spans="2:20" x14ac:dyDescent="0.25">
      <c r="B534" t="s">
        <v>13</v>
      </c>
      <c r="C534" t="s">
        <v>14</v>
      </c>
      <c r="D534" t="s">
        <v>17</v>
      </c>
      <c r="E534" t="s">
        <v>17</v>
      </c>
      <c r="F534">
        <v>9</v>
      </c>
      <c r="G534">
        <v>345</v>
      </c>
      <c r="H534">
        <v>345</v>
      </c>
      <c r="I534">
        <v>1130</v>
      </c>
      <c r="J534" s="58">
        <v>74.459999999999994</v>
      </c>
      <c r="K534" s="1">
        <v>43718</v>
      </c>
      <c r="L534">
        <v>2144</v>
      </c>
      <c r="M534" t="s">
        <v>135</v>
      </c>
      <c r="N534" t="s">
        <v>30</v>
      </c>
      <c r="O534" t="s">
        <v>26</v>
      </c>
      <c r="P534" t="s">
        <v>16</v>
      </c>
      <c r="S534">
        <v>96128</v>
      </c>
      <c r="T534" t="s">
        <v>307</v>
      </c>
    </row>
    <row r="535" spans="2:20" x14ac:dyDescent="0.25">
      <c r="B535" t="s">
        <v>13</v>
      </c>
      <c r="C535" t="s">
        <v>14</v>
      </c>
      <c r="D535" t="s">
        <v>17</v>
      </c>
      <c r="E535" t="s">
        <v>17</v>
      </c>
      <c r="F535">
        <v>9</v>
      </c>
      <c r="G535">
        <v>345</v>
      </c>
      <c r="H535">
        <v>345</v>
      </c>
      <c r="I535">
        <v>1130</v>
      </c>
      <c r="J535" s="58">
        <v>186.15</v>
      </c>
      <c r="K535" s="1">
        <v>43718</v>
      </c>
      <c r="L535">
        <v>2144</v>
      </c>
      <c r="M535" t="s">
        <v>25</v>
      </c>
      <c r="N535" t="s">
        <v>194</v>
      </c>
      <c r="O535" t="s">
        <v>26</v>
      </c>
      <c r="P535" t="s">
        <v>16</v>
      </c>
      <c r="S535">
        <v>96128</v>
      </c>
      <c r="T535" t="s">
        <v>307</v>
      </c>
    </row>
    <row r="536" spans="2:20" x14ac:dyDescent="0.25">
      <c r="B536" t="s">
        <v>13</v>
      </c>
      <c r="C536" t="s">
        <v>14</v>
      </c>
      <c r="D536" t="s">
        <v>17</v>
      </c>
      <c r="E536" t="s">
        <v>17</v>
      </c>
      <c r="F536">
        <v>9</v>
      </c>
      <c r="G536">
        <v>345</v>
      </c>
      <c r="H536">
        <v>345</v>
      </c>
      <c r="I536">
        <v>1125</v>
      </c>
      <c r="J536" s="58">
        <v>167.54</v>
      </c>
      <c r="K536" s="1">
        <v>43718</v>
      </c>
      <c r="L536">
        <v>2144</v>
      </c>
      <c r="M536" t="s">
        <v>25</v>
      </c>
      <c r="N536" t="s">
        <v>198</v>
      </c>
      <c r="O536" t="s">
        <v>26</v>
      </c>
      <c r="P536" t="s">
        <v>16</v>
      </c>
      <c r="S536">
        <v>91928</v>
      </c>
      <c r="T536" t="s">
        <v>307</v>
      </c>
    </row>
    <row r="537" spans="2:20" x14ac:dyDescent="0.25">
      <c r="B537" t="s">
        <v>13</v>
      </c>
      <c r="C537" t="s">
        <v>14</v>
      </c>
      <c r="D537" t="s">
        <v>17</v>
      </c>
      <c r="E537" t="s">
        <v>17</v>
      </c>
      <c r="F537">
        <v>9</v>
      </c>
      <c r="G537">
        <v>345</v>
      </c>
      <c r="H537">
        <v>345</v>
      </c>
      <c r="I537">
        <v>1130</v>
      </c>
      <c r="J537" s="58">
        <v>111.69</v>
      </c>
      <c r="K537" s="1">
        <v>43718</v>
      </c>
      <c r="L537">
        <v>2144</v>
      </c>
      <c r="M537" t="s">
        <v>135</v>
      </c>
      <c r="N537" t="s">
        <v>30</v>
      </c>
      <c r="O537" t="s">
        <v>26</v>
      </c>
      <c r="P537" t="s">
        <v>16</v>
      </c>
      <c r="S537">
        <v>96128</v>
      </c>
      <c r="T537" t="s">
        <v>307</v>
      </c>
    </row>
    <row r="538" spans="2:20" x14ac:dyDescent="0.25">
      <c r="B538" t="s">
        <v>13</v>
      </c>
      <c r="C538" t="s">
        <v>14</v>
      </c>
      <c r="D538" t="s">
        <v>17</v>
      </c>
      <c r="E538" t="s">
        <v>17</v>
      </c>
      <c r="F538">
        <v>9</v>
      </c>
      <c r="G538">
        <v>345</v>
      </c>
      <c r="H538">
        <v>345</v>
      </c>
      <c r="I538">
        <v>1130</v>
      </c>
      <c r="J538" s="58">
        <v>111.69</v>
      </c>
      <c r="K538" s="1">
        <v>43718</v>
      </c>
      <c r="L538">
        <v>2144</v>
      </c>
      <c r="M538" t="s">
        <v>28</v>
      </c>
      <c r="N538" t="s">
        <v>30</v>
      </c>
      <c r="O538" t="s">
        <v>26</v>
      </c>
      <c r="P538" t="s">
        <v>16</v>
      </c>
      <c r="S538">
        <v>96128</v>
      </c>
      <c r="T538" t="s">
        <v>307</v>
      </c>
    </row>
    <row r="539" spans="2:20" x14ac:dyDescent="0.25">
      <c r="B539" t="s">
        <v>13</v>
      </c>
      <c r="C539" t="s">
        <v>14</v>
      </c>
      <c r="D539" t="s">
        <v>17</v>
      </c>
      <c r="E539" t="s">
        <v>17</v>
      </c>
      <c r="F539">
        <v>9</v>
      </c>
      <c r="G539">
        <v>345</v>
      </c>
      <c r="H539">
        <v>345</v>
      </c>
      <c r="I539">
        <v>1125</v>
      </c>
      <c r="J539" s="58">
        <v>148.91999999999999</v>
      </c>
      <c r="K539" s="1">
        <v>43718</v>
      </c>
      <c r="L539">
        <v>2144</v>
      </c>
      <c r="M539" t="s">
        <v>28</v>
      </c>
      <c r="N539" t="s">
        <v>30</v>
      </c>
      <c r="O539" t="s">
        <v>26</v>
      </c>
      <c r="P539" t="s">
        <v>16</v>
      </c>
      <c r="S539">
        <v>91928</v>
      </c>
      <c r="T539" t="s">
        <v>307</v>
      </c>
    </row>
    <row r="540" spans="2:20" x14ac:dyDescent="0.25">
      <c r="B540" t="s">
        <v>13</v>
      </c>
      <c r="C540" t="s">
        <v>14</v>
      </c>
      <c r="D540" t="s">
        <v>17</v>
      </c>
      <c r="E540" t="s">
        <v>17</v>
      </c>
      <c r="F540">
        <v>9</v>
      </c>
      <c r="G540">
        <v>345</v>
      </c>
      <c r="H540">
        <v>345</v>
      </c>
      <c r="I540">
        <v>1130</v>
      </c>
      <c r="J540" s="58">
        <v>170.2</v>
      </c>
      <c r="K540" s="1">
        <v>43732</v>
      </c>
      <c r="L540">
        <v>2150</v>
      </c>
      <c r="M540" t="s">
        <v>27</v>
      </c>
      <c r="N540" t="s">
        <v>193</v>
      </c>
      <c r="O540" t="s">
        <v>26</v>
      </c>
      <c r="P540" t="s">
        <v>16</v>
      </c>
      <c r="S540">
        <v>96128</v>
      </c>
      <c r="T540" t="s">
        <v>307</v>
      </c>
    </row>
    <row r="541" spans="2:20" x14ac:dyDescent="0.25">
      <c r="B541" t="s">
        <v>13</v>
      </c>
      <c r="C541" t="s">
        <v>14</v>
      </c>
      <c r="D541" t="s">
        <v>17</v>
      </c>
      <c r="E541" t="s">
        <v>17</v>
      </c>
      <c r="F541">
        <v>9</v>
      </c>
      <c r="G541">
        <v>345</v>
      </c>
      <c r="H541">
        <v>345</v>
      </c>
      <c r="I541">
        <v>1195</v>
      </c>
      <c r="J541" s="58">
        <v>111.69</v>
      </c>
      <c r="K541" s="1">
        <v>43732</v>
      </c>
      <c r="L541">
        <v>2150</v>
      </c>
      <c r="M541" t="s">
        <v>31</v>
      </c>
      <c r="N541" t="s">
        <v>190</v>
      </c>
      <c r="O541" t="s">
        <v>26</v>
      </c>
      <c r="P541" t="s">
        <v>16</v>
      </c>
      <c r="S541">
        <v>97601</v>
      </c>
      <c r="T541" t="s">
        <v>304</v>
      </c>
    </row>
    <row r="542" spans="2:20" x14ac:dyDescent="0.25">
      <c r="B542" t="s">
        <v>13</v>
      </c>
      <c r="C542" t="s">
        <v>14</v>
      </c>
      <c r="D542" t="s">
        <v>17</v>
      </c>
      <c r="E542" t="s">
        <v>17</v>
      </c>
      <c r="F542">
        <v>9</v>
      </c>
      <c r="G542">
        <v>345</v>
      </c>
      <c r="H542">
        <v>345</v>
      </c>
      <c r="I542">
        <v>1130</v>
      </c>
      <c r="J542" s="58">
        <v>191.48</v>
      </c>
      <c r="K542" s="1">
        <v>43732</v>
      </c>
      <c r="L542">
        <v>2150</v>
      </c>
      <c r="M542" t="s">
        <v>25</v>
      </c>
      <c r="N542" t="s">
        <v>30</v>
      </c>
      <c r="O542" t="s">
        <v>26</v>
      </c>
      <c r="P542" t="s">
        <v>16</v>
      </c>
      <c r="S542">
        <v>96128</v>
      </c>
      <c r="T542" t="s">
        <v>307</v>
      </c>
    </row>
    <row r="543" spans="2:20" x14ac:dyDescent="0.25">
      <c r="B543" t="s">
        <v>13</v>
      </c>
      <c r="C543" t="s">
        <v>14</v>
      </c>
      <c r="D543" t="s">
        <v>17</v>
      </c>
      <c r="E543" t="s">
        <v>17</v>
      </c>
      <c r="F543">
        <v>9</v>
      </c>
      <c r="G543">
        <v>345</v>
      </c>
      <c r="H543">
        <v>345</v>
      </c>
      <c r="I543">
        <v>1135</v>
      </c>
      <c r="J543" s="58">
        <v>42.55</v>
      </c>
      <c r="K543" s="1">
        <v>43738</v>
      </c>
      <c r="L543">
        <v>2153</v>
      </c>
      <c r="M543" t="s">
        <v>29</v>
      </c>
      <c r="N543" t="s">
        <v>192</v>
      </c>
      <c r="O543" t="s">
        <v>26</v>
      </c>
      <c r="P543" t="s">
        <v>16</v>
      </c>
      <c r="S543">
        <v>97906</v>
      </c>
      <c r="T543" t="s">
        <v>307</v>
      </c>
    </row>
    <row r="544" spans="2:20" x14ac:dyDescent="0.25">
      <c r="B544" t="s">
        <v>13</v>
      </c>
      <c r="C544" t="s">
        <v>14</v>
      </c>
      <c r="D544" t="s">
        <v>17</v>
      </c>
      <c r="E544" t="s">
        <v>17</v>
      </c>
      <c r="F544">
        <v>9</v>
      </c>
      <c r="G544">
        <v>345</v>
      </c>
      <c r="H544">
        <v>345</v>
      </c>
      <c r="I544">
        <v>1135</v>
      </c>
      <c r="J544" s="58">
        <v>42.55</v>
      </c>
      <c r="K544" s="1">
        <v>43738</v>
      </c>
      <c r="L544">
        <v>2153</v>
      </c>
      <c r="M544" t="s">
        <v>29</v>
      </c>
      <c r="N544" t="s">
        <v>192</v>
      </c>
      <c r="O544" t="s">
        <v>26</v>
      </c>
      <c r="P544" t="s">
        <v>16</v>
      </c>
      <c r="S544">
        <v>97906</v>
      </c>
      <c r="T544" t="s">
        <v>307</v>
      </c>
    </row>
    <row r="545" spans="2:20" x14ac:dyDescent="0.25">
      <c r="B545" t="s">
        <v>56</v>
      </c>
      <c r="C545" t="s">
        <v>14</v>
      </c>
      <c r="D545" t="s">
        <v>17</v>
      </c>
      <c r="E545" t="s">
        <v>17</v>
      </c>
      <c r="F545">
        <v>9</v>
      </c>
      <c r="G545">
        <v>345</v>
      </c>
      <c r="H545">
        <v>2019116</v>
      </c>
      <c r="I545">
        <v>1665</v>
      </c>
      <c r="J545" s="58">
        <v>42.55</v>
      </c>
      <c r="K545" s="1">
        <v>43738</v>
      </c>
      <c r="L545">
        <v>2153</v>
      </c>
      <c r="M545" t="s">
        <v>29</v>
      </c>
      <c r="N545" t="s">
        <v>130</v>
      </c>
      <c r="O545" t="s">
        <v>26</v>
      </c>
      <c r="P545" t="s">
        <v>16</v>
      </c>
      <c r="T545" t="s">
        <v>369</v>
      </c>
    </row>
    <row r="546" spans="2:20" x14ac:dyDescent="0.25">
      <c r="B546" t="s">
        <v>13</v>
      </c>
      <c r="C546" t="s">
        <v>14</v>
      </c>
      <c r="D546" t="s">
        <v>17</v>
      </c>
      <c r="E546" t="s">
        <v>17</v>
      </c>
      <c r="F546">
        <v>9</v>
      </c>
      <c r="G546">
        <v>345</v>
      </c>
      <c r="H546">
        <v>345</v>
      </c>
      <c r="I546">
        <v>1145</v>
      </c>
      <c r="J546" s="58">
        <v>42.55</v>
      </c>
      <c r="K546" s="1">
        <v>43738</v>
      </c>
      <c r="L546">
        <v>2153</v>
      </c>
      <c r="M546" t="s">
        <v>29</v>
      </c>
      <c r="N546" t="s">
        <v>191</v>
      </c>
      <c r="O546" t="s">
        <v>26</v>
      </c>
      <c r="P546" t="s">
        <v>16</v>
      </c>
      <c r="S546">
        <v>98198</v>
      </c>
      <c r="T546" t="s">
        <v>307</v>
      </c>
    </row>
    <row r="547" spans="2:20" x14ac:dyDescent="0.25">
      <c r="B547" t="s">
        <v>13</v>
      </c>
      <c r="C547" t="s">
        <v>14</v>
      </c>
      <c r="D547" t="s">
        <v>17</v>
      </c>
      <c r="E547" t="s">
        <v>17</v>
      </c>
      <c r="F547">
        <v>9</v>
      </c>
      <c r="G547">
        <v>345</v>
      </c>
      <c r="H547">
        <v>345</v>
      </c>
      <c r="I547">
        <v>1145</v>
      </c>
      <c r="J547" s="58">
        <v>42.55</v>
      </c>
      <c r="K547" s="1">
        <v>43738</v>
      </c>
      <c r="L547">
        <v>2153</v>
      </c>
      <c r="M547" t="s">
        <v>29</v>
      </c>
      <c r="N547" t="s">
        <v>191</v>
      </c>
      <c r="O547" t="s">
        <v>26</v>
      </c>
      <c r="P547" t="s">
        <v>16</v>
      </c>
      <c r="S547">
        <v>98198</v>
      </c>
      <c r="T547" t="s">
        <v>307</v>
      </c>
    </row>
    <row r="548" spans="2:20" x14ac:dyDescent="0.25">
      <c r="B548" t="s">
        <v>13</v>
      </c>
      <c r="C548" t="s">
        <v>14</v>
      </c>
      <c r="D548" t="s">
        <v>17</v>
      </c>
      <c r="E548" t="s">
        <v>17</v>
      </c>
      <c r="F548">
        <v>9</v>
      </c>
      <c r="G548">
        <v>345</v>
      </c>
      <c r="H548">
        <v>345</v>
      </c>
      <c r="I548">
        <v>1140</v>
      </c>
      <c r="J548" s="58">
        <v>42.55</v>
      </c>
      <c r="K548" s="1">
        <v>43738</v>
      </c>
      <c r="L548">
        <v>2153</v>
      </c>
      <c r="M548" t="s">
        <v>29</v>
      </c>
      <c r="N548" t="s">
        <v>34</v>
      </c>
      <c r="O548" t="s">
        <v>26</v>
      </c>
      <c r="P548" t="s">
        <v>16</v>
      </c>
      <c r="S548">
        <v>93264</v>
      </c>
      <c r="T548" t="s">
        <v>307</v>
      </c>
    </row>
    <row r="549" spans="2:20" x14ac:dyDescent="0.25">
      <c r="B549" t="s">
        <v>13</v>
      </c>
      <c r="C549" t="s">
        <v>14</v>
      </c>
      <c r="D549" t="s">
        <v>17</v>
      </c>
      <c r="E549" t="s">
        <v>17</v>
      </c>
      <c r="F549">
        <v>9</v>
      </c>
      <c r="G549">
        <v>345</v>
      </c>
      <c r="H549">
        <v>345</v>
      </c>
      <c r="I549">
        <v>1130</v>
      </c>
      <c r="J549" s="58">
        <v>85.1</v>
      </c>
      <c r="K549" s="1">
        <v>43738</v>
      </c>
      <c r="L549">
        <v>2153</v>
      </c>
      <c r="M549" t="s">
        <v>29</v>
      </c>
      <c r="N549" t="s">
        <v>43</v>
      </c>
      <c r="O549" t="s">
        <v>26</v>
      </c>
      <c r="P549" t="s">
        <v>16</v>
      </c>
      <c r="S549">
        <v>96128</v>
      </c>
      <c r="T549" t="s">
        <v>307</v>
      </c>
    </row>
    <row r="550" spans="2:20" x14ac:dyDescent="0.25">
      <c r="B550" t="s">
        <v>13</v>
      </c>
      <c r="C550" t="s">
        <v>14</v>
      </c>
      <c r="D550" t="s">
        <v>17</v>
      </c>
      <c r="E550" t="s">
        <v>17</v>
      </c>
      <c r="F550">
        <v>9</v>
      </c>
      <c r="G550">
        <v>345</v>
      </c>
      <c r="H550">
        <v>345</v>
      </c>
      <c r="I550">
        <v>1135</v>
      </c>
      <c r="J550" s="58">
        <v>42.55</v>
      </c>
      <c r="K550" s="1">
        <v>43738</v>
      </c>
      <c r="L550">
        <v>2153</v>
      </c>
      <c r="M550" t="s">
        <v>29</v>
      </c>
      <c r="N550" t="s">
        <v>192</v>
      </c>
      <c r="O550" t="s">
        <v>26</v>
      </c>
      <c r="P550" t="s">
        <v>16</v>
      </c>
      <c r="S550">
        <v>97906</v>
      </c>
      <c r="T550" t="s">
        <v>307</v>
      </c>
    </row>
    <row r="551" spans="2:20" x14ac:dyDescent="0.25">
      <c r="B551" t="s">
        <v>13</v>
      </c>
      <c r="C551" t="s">
        <v>14</v>
      </c>
      <c r="D551" t="s">
        <v>17</v>
      </c>
      <c r="E551" t="s">
        <v>17</v>
      </c>
      <c r="F551">
        <v>9</v>
      </c>
      <c r="G551">
        <v>345</v>
      </c>
      <c r="H551">
        <v>345</v>
      </c>
      <c r="I551">
        <v>1140</v>
      </c>
      <c r="J551" s="58">
        <v>170.2</v>
      </c>
      <c r="K551" s="1">
        <v>43738</v>
      </c>
      <c r="L551">
        <v>2153</v>
      </c>
      <c r="M551" t="s">
        <v>29</v>
      </c>
      <c r="N551" t="s">
        <v>34</v>
      </c>
      <c r="O551" t="s">
        <v>26</v>
      </c>
      <c r="P551" t="s">
        <v>16</v>
      </c>
      <c r="S551">
        <v>93264</v>
      </c>
      <c r="T551" t="s">
        <v>307</v>
      </c>
    </row>
    <row r="552" spans="2:20" x14ac:dyDescent="0.25">
      <c r="B552" t="s">
        <v>56</v>
      </c>
      <c r="C552" t="s">
        <v>60</v>
      </c>
      <c r="D552" t="s">
        <v>17</v>
      </c>
      <c r="E552" t="s">
        <v>17</v>
      </c>
      <c r="F552">
        <v>10</v>
      </c>
      <c r="G552">
        <v>345</v>
      </c>
      <c r="H552">
        <v>2019116</v>
      </c>
      <c r="I552">
        <v>1666</v>
      </c>
      <c r="J552" s="58">
        <v>24.24</v>
      </c>
      <c r="K552" s="1">
        <v>43769</v>
      </c>
      <c r="L552">
        <v>367105</v>
      </c>
      <c r="M552" t="s">
        <v>292</v>
      </c>
      <c r="N552" t="s">
        <v>60</v>
      </c>
      <c r="O552" t="s">
        <v>15</v>
      </c>
      <c r="P552" t="s">
        <v>16</v>
      </c>
      <c r="T552" t="s">
        <v>369</v>
      </c>
    </row>
    <row r="553" spans="2:20" x14ac:dyDescent="0.25">
      <c r="B553" t="s">
        <v>13</v>
      </c>
      <c r="C553" t="s">
        <v>18</v>
      </c>
      <c r="D553" t="s">
        <v>17</v>
      </c>
      <c r="E553" t="s">
        <v>17</v>
      </c>
      <c r="F553">
        <v>10</v>
      </c>
      <c r="G553">
        <v>345</v>
      </c>
      <c r="H553">
        <v>345</v>
      </c>
      <c r="I553">
        <v>1125</v>
      </c>
      <c r="J553" s="58">
        <v>760</v>
      </c>
      <c r="K553" s="1">
        <v>43742</v>
      </c>
      <c r="L553">
        <v>338477</v>
      </c>
      <c r="M553" t="s">
        <v>50</v>
      </c>
      <c r="N553" t="s">
        <v>490</v>
      </c>
      <c r="O553" t="s">
        <v>20</v>
      </c>
      <c r="P553" t="s">
        <v>16</v>
      </c>
      <c r="Q553">
        <v>324148</v>
      </c>
      <c r="R553" t="s">
        <v>41</v>
      </c>
      <c r="S553">
        <v>91928</v>
      </c>
      <c r="T553" t="s">
        <v>307</v>
      </c>
    </row>
    <row r="554" spans="2:20" x14ac:dyDescent="0.25">
      <c r="B554" t="s">
        <v>13</v>
      </c>
      <c r="C554" t="s">
        <v>51</v>
      </c>
      <c r="D554" t="s">
        <v>17</v>
      </c>
      <c r="E554" t="s">
        <v>17</v>
      </c>
      <c r="F554">
        <v>10</v>
      </c>
      <c r="G554">
        <v>860</v>
      </c>
      <c r="H554">
        <v>860</v>
      </c>
      <c r="I554">
        <v>1555</v>
      </c>
      <c r="J554" s="58">
        <v>477</v>
      </c>
      <c r="K554" s="1">
        <v>43752</v>
      </c>
      <c r="L554">
        <v>339004</v>
      </c>
      <c r="M554" t="s">
        <v>288</v>
      </c>
      <c r="N554" t="s">
        <v>289</v>
      </c>
      <c r="O554" t="s">
        <v>20</v>
      </c>
      <c r="P554" t="s">
        <v>16</v>
      </c>
      <c r="Q554">
        <v>324710</v>
      </c>
      <c r="R554" t="s">
        <v>41</v>
      </c>
      <c r="T554" t="s">
        <v>51</v>
      </c>
    </row>
    <row r="555" spans="2:20" x14ac:dyDescent="0.25">
      <c r="B555" t="s">
        <v>13</v>
      </c>
      <c r="C555" t="s">
        <v>18</v>
      </c>
      <c r="D555" t="s">
        <v>17</v>
      </c>
      <c r="E555" t="s">
        <v>17</v>
      </c>
      <c r="F555">
        <v>10</v>
      </c>
      <c r="G555">
        <v>345</v>
      </c>
      <c r="H555">
        <v>345</v>
      </c>
      <c r="I555">
        <v>1135</v>
      </c>
      <c r="J555" s="58">
        <v>954</v>
      </c>
      <c r="K555" s="1">
        <v>43752</v>
      </c>
      <c r="L555">
        <v>339067</v>
      </c>
      <c r="M555" t="s">
        <v>88</v>
      </c>
      <c r="N555" t="s">
        <v>89</v>
      </c>
      <c r="O555" t="s">
        <v>20</v>
      </c>
      <c r="P555" t="s">
        <v>16</v>
      </c>
      <c r="Q555">
        <v>323510</v>
      </c>
      <c r="R555" t="s">
        <v>41</v>
      </c>
      <c r="S555">
        <v>97906</v>
      </c>
      <c r="T555" t="s">
        <v>307</v>
      </c>
    </row>
    <row r="556" spans="2:20" x14ac:dyDescent="0.25">
      <c r="B556" t="s">
        <v>13</v>
      </c>
      <c r="C556" t="s">
        <v>18</v>
      </c>
      <c r="D556" t="s">
        <v>17</v>
      </c>
      <c r="E556" t="s">
        <v>17</v>
      </c>
      <c r="F556">
        <v>10</v>
      </c>
      <c r="G556">
        <v>345</v>
      </c>
      <c r="H556">
        <v>345</v>
      </c>
      <c r="I556">
        <v>1145</v>
      </c>
      <c r="J556" s="58">
        <v>3679.17</v>
      </c>
      <c r="K556" s="1">
        <v>43760</v>
      </c>
      <c r="L556">
        <v>339740</v>
      </c>
      <c r="M556" t="s">
        <v>21</v>
      </c>
      <c r="N556" t="s">
        <v>87</v>
      </c>
      <c r="O556" t="s">
        <v>20</v>
      </c>
      <c r="P556" t="s">
        <v>16</v>
      </c>
      <c r="Q556">
        <v>323860</v>
      </c>
      <c r="R556" t="s">
        <v>41</v>
      </c>
      <c r="S556">
        <v>98198</v>
      </c>
      <c r="T556" t="s">
        <v>307</v>
      </c>
    </row>
    <row r="557" spans="2:20" x14ac:dyDescent="0.25">
      <c r="B557" t="s">
        <v>13</v>
      </c>
      <c r="C557" t="s">
        <v>18</v>
      </c>
      <c r="D557" t="s">
        <v>17</v>
      </c>
      <c r="E557" t="s">
        <v>17</v>
      </c>
      <c r="F557">
        <v>10</v>
      </c>
      <c r="G557">
        <v>345</v>
      </c>
      <c r="H557">
        <v>345</v>
      </c>
      <c r="I557">
        <v>1105</v>
      </c>
      <c r="J557" s="58">
        <v>-44.3</v>
      </c>
      <c r="K557" s="1">
        <v>43762</v>
      </c>
      <c r="L557">
        <v>340026</v>
      </c>
      <c r="M557" t="s">
        <v>68</v>
      </c>
      <c r="N557" t="s">
        <v>93</v>
      </c>
      <c r="O557" t="s">
        <v>20</v>
      </c>
      <c r="P557" t="s">
        <v>16</v>
      </c>
      <c r="Q557">
        <v>317395</v>
      </c>
      <c r="R557" t="s">
        <v>41</v>
      </c>
      <c r="S557">
        <v>91260</v>
      </c>
      <c r="T557" t="s">
        <v>306</v>
      </c>
    </row>
    <row r="558" spans="2:20" x14ac:dyDescent="0.25">
      <c r="B558" t="s">
        <v>13</v>
      </c>
      <c r="C558" t="s">
        <v>18</v>
      </c>
      <c r="D558" t="s">
        <v>17</v>
      </c>
      <c r="E558" t="s">
        <v>17</v>
      </c>
      <c r="F558">
        <v>10</v>
      </c>
      <c r="G558">
        <v>345</v>
      </c>
      <c r="H558">
        <v>345</v>
      </c>
      <c r="I558">
        <v>1055</v>
      </c>
      <c r="J558" s="58">
        <v>3909</v>
      </c>
      <c r="K558" s="1">
        <v>43763</v>
      </c>
      <c r="L558">
        <v>340145</v>
      </c>
      <c r="M558" t="s">
        <v>53</v>
      </c>
      <c r="N558" t="s">
        <v>86</v>
      </c>
      <c r="O558" t="s">
        <v>20</v>
      </c>
      <c r="P558" t="s">
        <v>16</v>
      </c>
      <c r="Q558">
        <v>324090</v>
      </c>
      <c r="R558" t="s">
        <v>41</v>
      </c>
      <c r="S558">
        <v>92262</v>
      </c>
      <c r="T558" t="s">
        <v>306</v>
      </c>
    </row>
    <row r="559" spans="2:20" x14ac:dyDescent="0.25">
      <c r="B559" t="s">
        <v>13</v>
      </c>
      <c r="C559" t="s">
        <v>18</v>
      </c>
      <c r="D559" t="s">
        <v>17</v>
      </c>
      <c r="E559" t="s">
        <v>17</v>
      </c>
      <c r="F559">
        <v>10</v>
      </c>
      <c r="G559">
        <v>345</v>
      </c>
      <c r="H559">
        <v>345</v>
      </c>
      <c r="I559">
        <v>1115</v>
      </c>
      <c r="J559" s="58">
        <v>-603.95000000000005</v>
      </c>
      <c r="K559" s="1">
        <v>43762</v>
      </c>
      <c r="L559">
        <v>1102812</v>
      </c>
      <c r="M559" t="s">
        <v>21</v>
      </c>
      <c r="N559">
        <v>345102</v>
      </c>
      <c r="O559" t="s">
        <v>47</v>
      </c>
      <c r="P559" t="s">
        <v>16</v>
      </c>
      <c r="S559">
        <v>92930</v>
      </c>
      <c r="T559" t="s">
        <v>306</v>
      </c>
    </row>
    <row r="560" spans="2:20" x14ac:dyDescent="0.25">
      <c r="B560" t="s">
        <v>13</v>
      </c>
      <c r="C560" t="s">
        <v>18</v>
      </c>
      <c r="D560" t="s">
        <v>17</v>
      </c>
      <c r="E560" t="s">
        <v>17</v>
      </c>
      <c r="F560">
        <v>10</v>
      </c>
      <c r="G560">
        <v>345</v>
      </c>
      <c r="H560">
        <v>345</v>
      </c>
      <c r="I560">
        <v>1120</v>
      </c>
      <c r="J560" s="58">
        <v>-42.39</v>
      </c>
      <c r="K560" s="1">
        <v>43762</v>
      </c>
      <c r="L560">
        <v>1102698</v>
      </c>
      <c r="M560" t="s">
        <v>92</v>
      </c>
      <c r="N560" t="s">
        <v>91</v>
      </c>
      <c r="O560" t="s">
        <v>24</v>
      </c>
      <c r="P560" t="s">
        <v>16</v>
      </c>
      <c r="S560">
        <v>91594</v>
      </c>
      <c r="T560" t="s">
        <v>307</v>
      </c>
    </row>
    <row r="561" spans="2:20" x14ac:dyDescent="0.25">
      <c r="B561" t="s">
        <v>13</v>
      </c>
      <c r="C561" t="s">
        <v>18</v>
      </c>
      <c r="D561" t="s">
        <v>17</v>
      </c>
      <c r="E561" t="s">
        <v>17</v>
      </c>
      <c r="F561">
        <v>10</v>
      </c>
      <c r="G561">
        <v>345</v>
      </c>
      <c r="H561">
        <v>345</v>
      </c>
      <c r="I561">
        <v>1120</v>
      </c>
      <c r="J561" s="58">
        <v>42.39</v>
      </c>
      <c r="K561" s="1">
        <v>43761</v>
      </c>
      <c r="L561">
        <v>1102698</v>
      </c>
      <c r="M561" t="s">
        <v>92</v>
      </c>
      <c r="N561" t="s">
        <v>91</v>
      </c>
      <c r="O561" t="s">
        <v>24</v>
      </c>
      <c r="P561" t="s">
        <v>16</v>
      </c>
      <c r="S561">
        <v>91594</v>
      </c>
      <c r="T561" t="s">
        <v>307</v>
      </c>
    </row>
    <row r="562" spans="2:20" x14ac:dyDescent="0.25">
      <c r="B562" t="s">
        <v>13</v>
      </c>
      <c r="C562" t="s">
        <v>18</v>
      </c>
      <c r="D562" t="s">
        <v>17</v>
      </c>
      <c r="E562" t="s">
        <v>17</v>
      </c>
      <c r="F562">
        <v>10</v>
      </c>
      <c r="G562">
        <v>345</v>
      </c>
      <c r="H562">
        <v>345</v>
      </c>
      <c r="I562">
        <v>1120</v>
      </c>
      <c r="J562" s="58">
        <v>42.39</v>
      </c>
      <c r="K562" s="1">
        <v>43766</v>
      </c>
      <c r="L562">
        <v>1103461</v>
      </c>
      <c r="M562" t="s">
        <v>90</v>
      </c>
      <c r="N562" t="s">
        <v>91</v>
      </c>
      <c r="O562" t="s">
        <v>24</v>
      </c>
      <c r="P562" t="s">
        <v>16</v>
      </c>
      <c r="S562">
        <v>91594</v>
      </c>
      <c r="T562" t="s">
        <v>307</v>
      </c>
    </row>
    <row r="563" spans="2:20" x14ac:dyDescent="0.25">
      <c r="B563" t="s">
        <v>13</v>
      </c>
      <c r="C563" t="s">
        <v>18</v>
      </c>
      <c r="D563" t="s">
        <v>17</v>
      </c>
      <c r="E563" t="s">
        <v>17</v>
      </c>
      <c r="F563">
        <v>10</v>
      </c>
      <c r="G563">
        <v>345</v>
      </c>
      <c r="H563">
        <v>345</v>
      </c>
      <c r="I563">
        <v>1145</v>
      </c>
      <c r="J563" s="58">
        <v>11.7</v>
      </c>
      <c r="K563" s="1">
        <v>43766</v>
      </c>
      <c r="L563">
        <v>1103476</v>
      </c>
      <c r="M563" t="s">
        <v>21</v>
      </c>
      <c r="N563" t="s">
        <v>87</v>
      </c>
      <c r="O563" t="s">
        <v>24</v>
      </c>
      <c r="P563" t="s">
        <v>16</v>
      </c>
      <c r="Q563">
        <v>323860</v>
      </c>
      <c r="R563" t="s">
        <v>41</v>
      </c>
      <c r="S563">
        <v>98198</v>
      </c>
      <c r="T563" t="s">
        <v>307</v>
      </c>
    </row>
    <row r="564" spans="2:20" x14ac:dyDescent="0.25">
      <c r="B564" t="s">
        <v>13</v>
      </c>
      <c r="C564" t="s">
        <v>14</v>
      </c>
      <c r="D564" t="s">
        <v>17</v>
      </c>
      <c r="E564" t="s">
        <v>17</v>
      </c>
      <c r="F564">
        <v>10</v>
      </c>
      <c r="G564">
        <v>345</v>
      </c>
      <c r="H564">
        <v>345</v>
      </c>
      <c r="I564">
        <v>1125</v>
      </c>
      <c r="J564" s="58">
        <v>276.58</v>
      </c>
      <c r="K564" s="1">
        <v>43746</v>
      </c>
      <c r="L564">
        <v>2156</v>
      </c>
      <c r="M564" t="s">
        <v>27</v>
      </c>
      <c r="N564" t="s">
        <v>187</v>
      </c>
      <c r="O564" t="s">
        <v>26</v>
      </c>
      <c r="P564" t="s">
        <v>16</v>
      </c>
      <c r="S564">
        <v>91928</v>
      </c>
      <c r="T564" t="s">
        <v>307</v>
      </c>
    </row>
    <row r="565" spans="2:20" x14ac:dyDescent="0.25">
      <c r="B565" t="s">
        <v>13</v>
      </c>
      <c r="C565" t="s">
        <v>14</v>
      </c>
      <c r="D565" t="s">
        <v>17</v>
      </c>
      <c r="E565" t="s">
        <v>17</v>
      </c>
      <c r="F565">
        <v>10</v>
      </c>
      <c r="G565">
        <v>345</v>
      </c>
      <c r="H565">
        <v>345</v>
      </c>
      <c r="I565">
        <v>1130</v>
      </c>
      <c r="J565" s="58">
        <v>127.65</v>
      </c>
      <c r="K565" s="1">
        <v>43746</v>
      </c>
      <c r="L565">
        <v>2156</v>
      </c>
      <c r="M565" t="s">
        <v>27</v>
      </c>
      <c r="N565" t="s">
        <v>184</v>
      </c>
      <c r="O565" t="s">
        <v>26</v>
      </c>
      <c r="P565" t="s">
        <v>16</v>
      </c>
      <c r="S565">
        <v>96128</v>
      </c>
      <c r="T565" t="s">
        <v>307</v>
      </c>
    </row>
    <row r="566" spans="2:20" x14ac:dyDescent="0.25">
      <c r="B566" t="s">
        <v>13</v>
      </c>
      <c r="C566" t="s">
        <v>14</v>
      </c>
      <c r="D566" t="s">
        <v>17</v>
      </c>
      <c r="E566" t="s">
        <v>17</v>
      </c>
      <c r="F566">
        <v>10</v>
      </c>
      <c r="G566">
        <v>345</v>
      </c>
      <c r="H566">
        <v>345</v>
      </c>
      <c r="I566">
        <v>1130</v>
      </c>
      <c r="J566" s="58">
        <v>127.65</v>
      </c>
      <c r="K566" s="1">
        <v>43746</v>
      </c>
      <c r="L566">
        <v>2156</v>
      </c>
      <c r="M566" t="s">
        <v>25</v>
      </c>
      <c r="N566" t="s">
        <v>183</v>
      </c>
      <c r="O566" t="s">
        <v>26</v>
      </c>
      <c r="P566" t="s">
        <v>16</v>
      </c>
      <c r="S566">
        <v>96128</v>
      </c>
      <c r="T566" t="s">
        <v>307</v>
      </c>
    </row>
    <row r="567" spans="2:20" x14ac:dyDescent="0.25">
      <c r="B567" t="s">
        <v>13</v>
      </c>
      <c r="C567" t="s">
        <v>14</v>
      </c>
      <c r="D567" t="s">
        <v>17</v>
      </c>
      <c r="E567" t="s">
        <v>17</v>
      </c>
      <c r="F567">
        <v>10</v>
      </c>
      <c r="G567">
        <v>345</v>
      </c>
      <c r="H567">
        <v>345</v>
      </c>
      <c r="I567">
        <v>1130</v>
      </c>
      <c r="J567" s="58">
        <v>170.2</v>
      </c>
      <c r="K567" s="1">
        <v>43746</v>
      </c>
      <c r="L567">
        <v>2156</v>
      </c>
      <c r="M567" t="s">
        <v>25</v>
      </c>
      <c r="N567" t="s">
        <v>182</v>
      </c>
      <c r="O567" t="s">
        <v>26</v>
      </c>
      <c r="P567" t="s">
        <v>16</v>
      </c>
      <c r="S567">
        <v>96128</v>
      </c>
      <c r="T567" t="s">
        <v>307</v>
      </c>
    </row>
    <row r="568" spans="2:20" x14ac:dyDescent="0.25">
      <c r="B568" t="s">
        <v>13</v>
      </c>
      <c r="C568" t="s">
        <v>14</v>
      </c>
      <c r="D568" t="s">
        <v>17</v>
      </c>
      <c r="E568" t="s">
        <v>17</v>
      </c>
      <c r="F568">
        <v>10</v>
      </c>
      <c r="G568">
        <v>345</v>
      </c>
      <c r="H568">
        <v>345</v>
      </c>
      <c r="I568">
        <v>1125</v>
      </c>
      <c r="J568" s="58">
        <v>276.58</v>
      </c>
      <c r="K568" s="1">
        <v>43746</v>
      </c>
      <c r="L568">
        <v>2156</v>
      </c>
      <c r="M568" t="s">
        <v>25</v>
      </c>
      <c r="N568" t="s">
        <v>186</v>
      </c>
      <c r="O568" t="s">
        <v>26</v>
      </c>
      <c r="P568" t="s">
        <v>16</v>
      </c>
      <c r="S568">
        <v>91928</v>
      </c>
      <c r="T568" t="s">
        <v>307</v>
      </c>
    </row>
    <row r="569" spans="2:20" x14ac:dyDescent="0.25">
      <c r="B569" t="s">
        <v>13</v>
      </c>
      <c r="C569" t="s">
        <v>14</v>
      </c>
      <c r="D569" t="s">
        <v>17</v>
      </c>
      <c r="E569" t="s">
        <v>17</v>
      </c>
      <c r="F569">
        <v>10</v>
      </c>
      <c r="G569">
        <v>345</v>
      </c>
      <c r="H569">
        <v>345</v>
      </c>
      <c r="I569">
        <v>1125</v>
      </c>
      <c r="J569" s="58">
        <v>85.1</v>
      </c>
      <c r="K569" s="1">
        <v>43746</v>
      </c>
      <c r="L569">
        <v>2156</v>
      </c>
      <c r="M569" t="s">
        <v>33</v>
      </c>
      <c r="N569" t="s">
        <v>30</v>
      </c>
      <c r="O569" t="s">
        <v>26</v>
      </c>
      <c r="P569" t="s">
        <v>16</v>
      </c>
      <c r="S569">
        <v>91928</v>
      </c>
      <c r="T569" t="s">
        <v>307</v>
      </c>
    </row>
    <row r="570" spans="2:20" x14ac:dyDescent="0.25">
      <c r="B570" t="s">
        <v>13</v>
      </c>
      <c r="C570" t="s">
        <v>14</v>
      </c>
      <c r="D570" t="s">
        <v>17</v>
      </c>
      <c r="E570" t="s">
        <v>17</v>
      </c>
      <c r="F570">
        <v>10</v>
      </c>
      <c r="G570">
        <v>345</v>
      </c>
      <c r="H570">
        <v>345</v>
      </c>
      <c r="I570">
        <v>1125</v>
      </c>
      <c r="J570" s="58">
        <v>255.3</v>
      </c>
      <c r="K570" s="1">
        <v>43746</v>
      </c>
      <c r="L570">
        <v>2156</v>
      </c>
      <c r="M570" t="s">
        <v>33</v>
      </c>
      <c r="N570" t="s">
        <v>30</v>
      </c>
      <c r="O570" t="s">
        <v>26</v>
      </c>
      <c r="P570" t="s">
        <v>16</v>
      </c>
      <c r="S570">
        <v>91928</v>
      </c>
      <c r="T570" t="s">
        <v>307</v>
      </c>
    </row>
    <row r="571" spans="2:20" x14ac:dyDescent="0.25">
      <c r="B571" t="s">
        <v>13</v>
      </c>
      <c r="C571" t="s">
        <v>14</v>
      </c>
      <c r="D571" t="s">
        <v>17</v>
      </c>
      <c r="E571" t="s">
        <v>17</v>
      </c>
      <c r="F571">
        <v>10</v>
      </c>
      <c r="G571">
        <v>345</v>
      </c>
      <c r="H571">
        <v>345</v>
      </c>
      <c r="I571">
        <v>1125</v>
      </c>
      <c r="J571" s="58">
        <v>276.58</v>
      </c>
      <c r="K571" s="1">
        <v>43746</v>
      </c>
      <c r="L571">
        <v>2156</v>
      </c>
      <c r="M571" t="s">
        <v>28</v>
      </c>
      <c r="N571" t="s">
        <v>30</v>
      </c>
      <c r="O571" t="s">
        <v>26</v>
      </c>
      <c r="P571" t="s">
        <v>16</v>
      </c>
      <c r="S571">
        <v>91928</v>
      </c>
      <c r="T571" t="s">
        <v>307</v>
      </c>
    </row>
    <row r="572" spans="2:20" x14ac:dyDescent="0.25">
      <c r="B572" t="s">
        <v>13</v>
      </c>
      <c r="C572" t="s">
        <v>14</v>
      </c>
      <c r="D572" t="s">
        <v>17</v>
      </c>
      <c r="E572" t="s">
        <v>17</v>
      </c>
      <c r="F572">
        <v>10</v>
      </c>
      <c r="G572">
        <v>345</v>
      </c>
      <c r="H572">
        <v>345</v>
      </c>
      <c r="I572">
        <v>1130</v>
      </c>
      <c r="J572" s="58">
        <v>127.65</v>
      </c>
      <c r="K572" s="1">
        <v>43746</v>
      </c>
      <c r="L572">
        <v>2156</v>
      </c>
      <c r="M572" t="s">
        <v>27</v>
      </c>
      <c r="N572" t="s">
        <v>181</v>
      </c>
      <c r="O572" t="s">
        <v>26</v>
      </c>
      <c r="P572" t="s">
        <v>16</v>
      </c>
      <c r="S572">
        <v>96128</v>
      </c>
      <c r="T572" t="s">
        <v>307</v>
      </c>
    </row>
    <row r="573" spans="2:20" x14ac:dyDescent="0.25">
      <c r="B573" t="s">
        <v>56</v>
      </c>
      <c r="C573" t="s">
        <v>14</v>
      </c>
      <c r="D573" t="s">
        <v>17</v>
      </c>
      <c r="E573" t="s">
        <v>17</v>
      </c>
      <c r="F573">
        <v>10</v>
      </c>
      <c r="G573">
        <v>345</v>
      </c>
      <c r="H573">
        <v>2019116</v>
      </c>
      <c r="I573">
        <v>1665</v>
      </c>
      <c r="J573" s="58">
        <v>85.1</v>
      </c>
      <c r="K573" s="1">
        <v>43753</v>
      </c>
      <c r="L573">
        <v>2159</v>
      </c>
      <c r="M573" t="s">
        <v>29</v>
      </c>
      <c r="N573" t="s">
        <v>130</v>
      </c>
      <c r="O573" t="s">
        <v>26</v>
      </c>
      <c r="P573" t="s">
        <v>16</v>
      </c>
      <c r="T573" t="s">
        <v>369</v>
      </c>
    </row>
    <row r="574" spans="2:20" x14ac:dyDescent="0.25">
      <c r="B574" t="s">
        <v>13</v>
      </c>
      <c r="C574" t="s">
        <v>14</v>
      </c>
      <c r="D574" t="s">
        <v>17</v>
      </c>
      <c r="E574" t="s">
        <v>17</v>
      </c>
      <c r="F574">
        <v>10</v>
      </c>
      <c r="G574">
        <v>345</v>
      </c>
      <c r="H574">
        <v>345</v>
      </c>
      <c r="I574">
        <v>1125</v>
      </c>
      <c r="J574" s="58">
        <v>85.1</v>
      </c>
      <c r="K574" s="1">
        <v>43753</v>
      </c>
      <c r="L574">
        <v>2159</v>
      </c>
      <c r="M574" t="s">
        <v>29</v>
      </c>
      <c r="N574" t="s">
        <v>30</v>
      </c>
      <c r="O574" t="s">
        <v>26</v>
      </c>
      <c r="P574" t="s">
        <v>16</v>
      </c>
      <c r="S574">
        <v>91928</v>
      </c>
      <c r="T574" t="s">
        <v>307</v>
      </c>
    </row>
    <row r="575" spans="2:20" x14ac:dyDescent="0.25">
      <c r="B575" t="s">
        <v>56</v>
      </c>
      <c r="C575" t="s">
        <v>14</v>
      </c>
      <c r="D575" t="s">
        <v>17</v>
      </c>
      <c r="E575" t="s">
        <v>17</v>
      </c>
      <c r="F575">
        <v>10</v>
      </c>
      <c r="G575">
        <v>345</v>
      </c>
      <c r="H575">
        <v>2019116</v>
      </c>
      <c r="I575">
        <v>1665</v>
      </c>
      <c r="J575" s="58">
        <v>42.55</v>
      </c>
      <c r="K575" s="1">
        <v>43753</v>
      </c>
      <c r="L575">
        <v>2159</v>
      </c>
      <c r="M575" t="s">
        <v>29</v>
      </c>
      <c r="N575" t="s">
        <v>130</v>
      </c>
      <c r="O575" t="s">
        <v>26</v>
      </c>
      <c r="P575" t="s">
        <v>16</v>
      </c>
      <c r="T575" t="s">
        <v>369</v>
      </c>
    </row>
    <row r="576" spans="2:20" x14ac:dyDescent="0.25">
      <c r="B576" t="s">
        <v>13</v>
      </c>
      <c r="C576" t="s">
        <v>14</v>
      </c>
      <c r="D576" t="s">
        <v>17</v>
      </c>
      <c r="E576" t="s">
        <v>17</v>
      </c>
      <c r="F576">
        <v>10</v>
      </c>
      <c r="G576">
        <v>345</v>
      </c>
      <c r="H576">
        <v>345</v>
      </c>
      <c r="I576">
        <v>1125</v>
      </c>
      <c r="J576" s="58">
        <v>170.2</v>
      </c>
      <c r="K576" s="1">
        <v>43753</v>
      </c>
      <c r="L576">
        <v>2159</v>
      </c>
      <c r="M576" t="s">
        <v>29</v>
      </c>
      <c r="N576" t="s">
        <v>30</v>
      </c>
      <c r="O576" t="s">
        <v>26</v>
      </c>
      <c r="P576" t="s">
        <v>16</v>
      </c>
      <c r="S576">
        <v>91928</v>
      </c>
      <c r="T576" t="s">
        <v>307</v>
      </c>
    </row>
    <row r="577" spans="2:20" x14ac:dyDescent="0.25">
      <c r="B577" t="s">
        <v>13</v>
      </c>
      <c r="C577" t="s">
        <v>14</v>
      </c>
      <c r="D577" t="s">
        <v>17</v>
      </c>
      <c r="E577" t="s">
        <v>17</v>
      </c>
      <c r="F577">
        <v>10</v>
      </c>
      <c r="G577">
        <v>345</v>
      </c>
      <c r="H577">
        <v>345</v>
      </c>
      <c r="I577">
        <v>1125</v>
      </c>
      <c r="J577" s="58">
        <v>42.55</v>
      </c>
      <c r="K577" s="1">
        <v>43753</v>
      </c>
      <c r="L577">
        <v>2159</v>
      </c>
      <c r="M577" t="s">
        <v>29</v>
      </c>
      <c r="N577" t="s">
        <v>185</v>
      </c>
      <c r="O577" t="s">
        <v>26</v>
      </c>
      <c r="P577" t="s">
        <v>16</v>
      </c>
      <c r="S577">
        <v>91928</v>
      </c>
      <c r="T577" t="s">
        <v>307</v>
      </c>
    </row>
    <row r="578" spans="2:20" x14ac:dyDescent="0.25">
      <c r="B578" t="s">
        <v>13</v>
      </c>
      <c r="C578" t="s">
        <v>14</v>
      </c>
      <c r="D578" t="s">
        <v>17</v>
      </c>
      <c r="E578" t="s">
        <v>17</v>
      </c>
      <c r="F578">
        <v>10</v>
      </c>
      <c r="G578">
        <v>345</v>
      </c>
      <c r="H578">
        <v>345</v>
      </c>
      <c r="I578">
        <v>1105</v>
      </c>
      <c r="J578" s="58">
        <v>42.55</v>
      </c>
      <c r="K578" s="1">
        <v>43753</v>
      </c>
      <c r="L578">
        <v>2159</v>
      </c>
      <c r="M578" t="s">
        <v>29</v>
      </c>
      <c r="N578" t="s">
        <v>30</v>
      </c>
      <c r="O578" t="s">
        <v>26</v>
      </c>
      <c r="P578" t="s">
        <v>16</v>
      </c>
      <c r="S578">
        <v>91260</v>
      </c>
      <c r="T578" t="s">
        <v>306</v>
      </c>
    </row>
    <row r="579" spans="2:20" x14ac:dyDescent="0.25">
      <c r="B579" t="s">
        <v>13</v>
      </c>
      <c r="C579" t="s">
        <v>14</v>
      </c>
      <c r="D579" t="s">
        <v>17</v>
      </c>
      <c r="E579" t="s">
        <v>17</v>
      </c>
      <c r="F579">
        <v>10</v>
      </c>
      <c r="G579">
        <v>345</v>
      </c>
      <c r="H579">
        <v>345</v>
      </c>
      <c r="I579">
        <v>1105</v>
      </c>
      <c r="J579" s="58">
        <v>85.1</v>
      </c>
      <c r="K579" s="1">
        <v>43753</v>
      </c>
      <c r="L579">
        <v>2159</v>
      </c>
      <c r="M579" t="s">
        <v>29</v>
      </c>
      <c r="N579" t="s">
        <v>30</v>
      </c>
      <c r="O579" t="s">
        <v>26</v>
      </c>
      <c r="P579" t="s">
        <v>16</v>
      </c>
      <c r="S579">
        <v>91260</v>
      </c>
      <c r="T579" t="s">
        <v>306</v>
      </c>
    </row>
    <row r="580" spans="2:20" x14ac:dyDescent="0.25">
      <c r="B580" t="s">
        <v>13</v>
      </c>
      <c r="C580" t="s">
        <v>14</v>
      </c>
      <c r="D580" t="s">
        <v>17</v>
      </c>
      <c r="E580" t="s">
        <v>17</v>
      </c>
      <c r="F580">
        <v>10</v>
      </c>
      <c r="G580">
        <v>345</v>
      </c>
      <c r="H580">
        <v>345</v>
      </c>
      <c r="I580">
        <v>1190</v>
      </c>
      <c r="J580" s="58">
        <v>85.1</v>
      </c>
      <c r="K580" s="1">
        <v>43753</v>
      </c>
      <c r="L580">
        <v>2159</v>
      </c>
      <c r="M580" t="s">
        <v>29</v>
      </c>
      <c r="N580" t="s">
        <v>30</v>
      </c>
      <c r="O580" t="s">
        <v>26</v>
      </c>
      <c r="P580" t="s">
        <v>16</v>
      </c>
      <c r="S580">
        <v>96449</v>
      </c>
      <c r="T580" t="s">
        <v>304</v>
      </c>
    </row>
    <row r="581" spans="2:20" x14ac:dyDescent="0.25">
      <c r="B581" t="s">
        <v>13</v>
      </c>
      <c r="C581" t="s">
        <v>14</v>
      </c>
      <c r="D581" t="s">
        <v>17</v>
      </c>
      <c r="E581" t="s">
        <v>17</v>
      </c>
      <c r="F581">
        <v>10</v>
      </c>
      <c r="G581">
        <v>345</v>
      </c>
      <c r="H581">
        <v>345</v>
      </c>
      <c r="I581">
        <v>1145</v>
      </c>
      <c r="J581" s="58">
        <v>42.55</v>
      </c>
      <c r="K581" s="1">
        <v>43753</v>
      </c>
      <c r="L581">
        <v>2159</v>
      </c>
      <c r="M581" t="s">
        <v>29</v>
      </c>
      <c r="N581" t="s">
        <v>174</v>
      </c>
      <c r="O581" t="s">
        <v>26</v>
      </c>
      <c r="P581" t="s">
        <v>16</v>
      </c>
      <c r="S581">
        <v>98198</v>
      </c>
      <c r="T581" t="s">
        <v>307</v>
      </c>
    </row>
    <row r="582" spans="2:20" x14ac:dyDescent="0.25">
      <c r="B582" t="s">
        <v>13</v>
      </c>
      <c r="C582" t="s">
        <v>14</v>
      </c>
      <c r="D582" t="s">
        <v>17</v>
      </c>
      <c r="E582" t="s">
        <v>17</v>
      </c>
      <c r="F582">
        <v>10</v>
      </c>
      <c r="G582">
        <v>345</v>
      </c>
      <c r="H582">
        <v>345</v>
      </c>
      <c r="I582">
        <v>1135</v>
      </c>
      <c r="J582" s="58">
        <v>42.55</v>
      </c>
      <c r="K582" s="1">
        <v>43753</v>
      </c>
      <c r="L582">
        <v>2159</v>
      </c>
      <c r="M582" t="s">
        <v>29</v>
      </c>
      <c r="N582" t="s">
        <v>30</v>
      </c>
      <c r="O582" t="s">
        <v>26</v>
      </c>
      <c r="P582" t="s">
        <v>16</v>
      </c>
      <c r="S582">
        <v>97906</v>
      </c>
      <c r="T582" t="s">
        <v>307</v>
      </c>
    </row>
    <row r="583" spans="2:20" x14ac:dyDescent="0.25">
      <c r="B583" t="s">
        <v>13</v>
      </c>
      <c r="C583" t="s">
        <v>14</v>
      </c>
      <c r="D583" t="s">
        <v>17</v>
      </c>
      <c r="E583" t="s">
        <v>17</v>
      </c>
      <c r="F583">
        <v>10</v>
      </c>
      <c r="G583">
        <v>345</v>
      </c>
      <c r="H583">
        <v>345</v>
      </c>
      <c r="I583">
        <v>1130</v>
      </c>
      <c r="J583" s="58">
        <v>127.65</v>
      </c>
      <c r="K583" s="1">
        <v>43760</v>
      </c>
      <c r="L583">
        <v>2162</v>
      </c>
      <c r="M583" t="s">
        <v>25</v>
      </c>
      <c r="N583" t="s">
        <v>180</v>
      </c>
      <c r="O583" t="s">
        <v>26</v>
      </c>
      <c r="P583" t="s">
        <v>16</v>
      </c>
      <c r="S583">
        <v>96128</v>
      </c>
      <c r="T583" t="s">
        <v>307</v>
      </c>
    </row>
    <row r="584" spans="2:20" x14ac:dyDescent="0.25">
      <c r="B584" t="s">
        <v>13</v>
      </c>
      <c r="C584" t="s">
        <v>14</v>
      </c>
      <c r="D584" t="s">
        <v>17</v>
      </c>
      <c r="E584" t="s">
        <v>17</v>
      </c>
      <c r="F584">
        <v>10</v>
      </c>
      <c r="G584">
        <v>345</v>
      </c>
      <c r="H584">
        <v>345</v>
      </c>
      <c r="I584">
        <v>1130</v>
      </c>
      <c r="J584" s="58">
        <v>170.2</v>
      </c>
      <c r="K584" s="1">
        <v>43760</v>
      </c>
      <c r="L584">
        <v>2162</v>
      </c>
      <c r="M584" t="s">
        <v>25</v>
      </c>
      <c r="N584" t="s">
        <v>179</v>
      </c>
      <c r="O584" t="s">
        <v>26</v>
      </c>
      <c r="P584" t="s">
        <v>16</v>
      </c>
      <c r="S584">
        <v>96128</v>
      </c>
      <c r="T584" t="s">
        <v>307</v>
      </c>
    </row>
    <row r="585" spans="2:20" x14ac:dyDescent="0.25">
      <c r="B585" t="s">
        <v>13</v>
      </c>
      <c r="C585" t="s">
        <v>14</v>
      </c>
      <c r="D585" t="s">
        <v>17</v>
      </c>
      <c r="E585" t="s">
        <v>17</v>
      </c>
      <c r="F585">
        <v>10</v>
      </c>
      <c r="G585">
        <v>345</v>
      </c>
      <c r="H585">
        <v>345</v>
      </c>
      <c r="I585">
        <v>1130</v>
      </c>
      <c r="J585" s="58">
        <v>170.2</v>
      </c>
      <c r="K585" s="1">
        <v>43760</v>
      </c>
      <c r="L585">
        <v>2162</v>
      </c>
      <c r="M585" t="s">
        <v>35</v>
      </c>
      <c r="N585" t="s">
        <v>30</v>
      </c>
      <c r="O585" t="s">
        <v>26</v>
      </c>
      <c r="P585" t="s">
        <v>16</v>
      </c>
      <c r="S585">
        <v>96127</v>
      </c>
      <c r="T585" t="s">
        <v>307</v>
      </c>
    </row>
    <row r="586" spans="2:20" x14ac:dyDescent="0.25">
      <c r="B586" t="s">
        <v>13</v>
      </c>
      <c r="C586" t="s">
        <v>14</v>
      </c>
      <c r="D586" t="s">
        <v>17</v>
      </c>
      <c r="E586" t="s">
        <v>17</v>
      </c>
      <c r="F586">
        <v>10</v>
      </c>
      <c r="G586">
        <v>345</v>
      </c>
      <c r="H586">
        <v>345</v>
      </c>
      <c r="I586">
        <v>1130</v>
      </c>
      <c r="J586" s="58">
        <v>127.65</v>
      </c>
      <c r="K586" s="1">
        <v>43760</v>
      </c>
      <c r="L586">
        <v>2162</v>
      </c>
      <c r="M586" t="s">
        <v>27</v>
      </c>
      <c r="N586" t="s">
        <v>178</v>
      </c>
      <c r="O586" t="s">
        <v>26</v>
      </c>
      <c r="P586" t="s">
        <v>16</v>
      </c>
      <c r="S586">
        <v>96128</v>
      </c>
      <c r="T586" t="s">
        <v>307</v>
      </c>
    </row>
    <row r="587" spans="2:20" x14ac:dyDescent="0.25">
      <c r="B587" t="s">
        <v>13</v>
      </c>
      <c r="C587" t="s">
        <v>14</v>
      </c>
      <c r="D587" t="s">
        <v>17</v>
      </c>
      <c r="E587" t="s">
        <v>17</v>
      </c>
      <c r="F587">
        <v>10</v>
      </c>
      <c r="G587">
        <v>345</v>
      </c>
      <c r="H587">
        <v>345</v>
      </c>
      <c r="I587">
        <v>1130</v>
      </c>
      <c r="J587" s="58">
        <v>170.2</v>
      </c>
      <c r="K587" s="1">
        <v>43760</v>
      </c>
      <c r="L587">
        <v>2162</v>
      </c>
      <c r="M587" t="s">
        <v>27</v>
      </c>
      <c r="N587" t="s">
        <v>177</v>
      </c>
      <c r="O587" t="s">
        <v>26</v>
      </c>
      <c r="P587" t="s">
        <v>16</v>
      </c>
      <c r="S587">
        <v>96128</v>
      </c>
      <c r="T587" t="s">
        <v>307</v>
      </c>
    </row>
    <row r="588" spans="2:20" x14ac:dyDescent="0.25">
      <c r="B588" t="s">
        <v>13</v>
      </c>
      <c r="C588" t="s">
        <v>14</v>
      </c>
      <c r="D588" t="s">
        <v>17</v>
      </c>
      <c r="E588" t="s">
        <v>17</v>
      </c>
      <c r="F588">
        <v>10</v>
      </c>
      <c r="G588">
        <v>345</v>
      </c>
      <c r="H588">
        <v>345</v>
      </c>
      <c r="I588">
        <v>1130</v>
      </c>
      <c r="J588" s="58">
        <v>170.2</v>
      </c>
      <c r="K588" s="1">
        <v>43760</v>
      </c>
      <c r="L588">
        <v>2162</v>
      </c>
      <c r="M588" t="s">
        <v>132</v>
      </c>
      <c r="N588" t="s">
        <v>30</v>
      </c>
      <c r="O588" t="s">
        <v>26</v>
      </c>
      <c r="P588" t="s">
        <v>16</v>
      </c>
      <c r="S588">
        <v>96127</v>
      </c>
      <c r="T588" t="s">
        <v>307</v>
      </c>
    </row>
    <row r="589" spans="2:20" x14ac:dyDescent="0.25">
      <c r="B589" t="s">
        <v>13</v>
      </c>
      <c r="C589" t="s">
        <v>14</v>
      </c>
      <c r="D589" t="s">
        <v>17</v>
      </c>
      <c r="E589" t="s">
        <v>17</v>
      </c>
      <c r="F589">
        <v>10</v>
      </c>
      <c r="G589">
        <v>345</v>
      </c>
      <c r="H589">
        <v>345</v>
      </c>
      <c r="I589">
        <v>1195</v>
      </c>
      <c r="J589" s="58">
        <v>212.75</v>
      </c>
      <c r="K589" s="1">
        <v>43760</v>
      </c>
      <c r="L589">
        <v>2162</v>
      </c>
      <c r="M589" t="s">
        <v>25</v>
      </c>
      <c r="N589" t="s">
        <v>172</v>
      </c>
      <c r="O589" t="s">
        <v>26</v>
      </c>
      <c r="P589" t="s">
        <v>16</v>
      </c>
      <c r="S589">
        <v>97601</v>
      </c>
      <c r="T589" t="s">
        <v>304</v>
      </c>
    </row>
    <row r="590" spans="2:20" x14ac:dyDescent="0.25">
      <c r="B590" t="s">
        <v>56</v>
      </c>
      <c r="C590" t="s">
        <v>14</v>
      </c>
      <c r="D590" t="s">
        <v>17</v>
      </c>
      <c r="E590" t="s">
        <v>17</v>
      </c>
      <c r="F590">
        <v>10</v>
      </c>
      <c r="G590">
        <v>345</v>
      </c>
      <c r="H590">
        <v>2019116</v>
      </c>
      <c r="I590">
        <v>1665</v>
      </c>
      <c r="J590" s="58">
        <v>42.55</v>
      </c>
      <c r="K590" s="1">
        <v>43769</v>
      </c>
      <c r="L590">
        <v>2165</v>
      </c>
      <c r="M590" t="s">
        <v>29</v>
      </c>
      <c r="N590" t="s">
        <v>130</v>
      </c>
      <c r="O590" t="s">
        <v>26</v>
      </c>
      <c r="P590" t="s">
        <v>16</v>
      </c>
      <c r="T590" t="s">
        <v>369</v>
      </c>
    </row>
    <row r="591" spans="2:20" x14ac:dyDescent="0.25">
      <c r="B591" t="s">
        <v>13</v>
      </c>
      <c r="C591" t="s">
        <v>14</v>
      </c>
      <c r="D591" t="s">
        <v>17</v>
      </c>
      <c r="E591" t="s">
        <v>17</v>
      </c>
      <c r="F591">
        <v>10</v>
      </c>
      <c r="G591">
        <v>345</v>
      </c>
      <c r="H591">
        <v>345</v>
      </c>
      <c r="I591">
        <v>1195</v>
      </c>
      <c r="J591" s="58">
        <v>42.55</v>
      </c>
      <c r="K591" s="1">
        <v>43769</v>
      </c>
      <c r="L591">
        <v>2165</v>
      </c>
      <c r="M591" t="s">
        <v>29</v>
      </c>
      <c r="N591" t="s">
        <v>171</v>
      </c>
      <c r="O591" t="s">
        <v>26</v>
      </c>
      <c r="P591" t="s">
        <v>16</v>
      </c>
      <c r="S591">
        <v>97601</v>
      </c>
      <c r="T591" t="s">
        <v>304</v>
      </c>
    </row>
    <row r="592" spans="2:20" x14ac:dyDescent="0.25">
      <c r="B592" t="s">
        <v>56</v>
      </c>
      <c r="C592" t="s">
        <v>14</v>
      </c>
      <c r="D592" t="s">
        <v>17</v>
      </c>
      <c r="E592" t="s">
        <v>17</v>
      </c>
      <c r="F592">
        <v>10</v>
      </c>
      <c r="G592">
        <v>345</v>
      </c>
      <c r="H592">
        <v>2019116</v>
      </c>
      <c r="I592">
        <v>1665</v>
      </c>
      <c r="J592" s="58">
        <v>42.55</v>
      </c>
      <c r="K592" s="1">
        <v>43769</v>
      </c>
      <c r="L592">
        <v>2165</v>
      </c>
      <c r="M592" t="s">
        <v>29</v>
      </c>
      <c r="N592" t="s">
        <v>130</v>
      </c>
      <c r="O592" t="s">
        <v>26</v>
      </c>
      <c r="P592" t="s">
        <v>16</v>
      </c>
      <c r="T592" t="s">
        <v>369</v>
      </c>
    </row>
    <row r="593" spans="2:20" x14ac:dyDescent="0.25">
      <c r="B593" t="s">
        <v>56</v>
      </c>
      <c r="C593" t="s">
        <v>14</v>
      </c>
      <c r="D593" t="s">
        <v>17</v>
      </c>
      <c r="E593" t="s">
        <v>17</v>
      </c>
      <c r="F593">
        <v>10</v>
      </c>
      <c r="G593">
        <v>345</v>
      </c>
      <c r="H593">
        <v>2019116</v>
      </c>
      <c r="I593">
        <v>1665</v>
      </c>
      <c r="J593" s="58">
        <v>42.55</v>
      </c>
      <c r="K593" s="1">
        <v>43769</v>
      </c>
      <c r="L593">
        <v>2165</v>
      </c>
      <c r="M593" t="s">
        <v>29</v>
      </c>
      <c r="N593" t="s">
        <v>130</v>
      </c>
      <c r="O593" t="s">
        <v>26</v>
      </c>
      <c r="P593" t="s">
        <v>16</v>
      </c>
      <c r="T593" t="s">
        <v>369</v>
      </c>
    </row>
    <row r="594" spans="2:20" x14ac:dyDescent="0.25">
      <c r="B594" t="s">
        <v>13</v>
      </c>
      <c r="C594" t="s">
        <v>14</v>
      </c>
      <c r="D594" t="s">
        <v>17</v>
      </c>
      <c r="E594" t="s">
        <v>17</v>
      </c>
      <c r="F594">
        <v>10</v>
      </c>
      <c r="G594">
        <v>345</v>
      </c>
      <c r="H594">
        <v>345</v>
      </c>
      <c r="I594">
        <v>1190</v>
      </c>
      <c r="J594" s="58">
        <v>42.55</v>
      </c>
      <c r="K594" s="1">
        <v>43769</v>
      </c>
      <c r="L594">
        <v>2165</v>
      </c>
      <c r="M594" t="s">
        <v>29</v>
      </c>
      <c r="N594" t="s">
        <v>173</v>
      </c>
      <c r="O594" t="s">
        <v>26</v>
      </c>
      <c r="P594" t="s">
        <v>16</v>
      </c>
      <c r="S594">
        <v>96449</v>
      </c>
      <c r="T594" t="s">
        <v>304</v>
      </c>
    </row>
    <row r="595" spans="2:20" x14ac:dyDescent="0.25">
      <c r="B595" t="s">
        <v>13</v>
      </c>
      <c r="C595" t="s">
        <v>14</v>
      </c>
      <c r="D595" t="s">
        <v>17</v>
      </c>
      <c r="E595" t="s">
        <v>17</v>
      </c>
      <c r="F595">
        <v>10</v>
      </c>
      <c r="G595">
        <v>345</v>
      </c>
      <c r="H595">
        <v>345</v>
      </c>
      <c r="I595">
        <v>1145</v>
      </c>
      <c r="J595" s="58">
        <v>42.55</v>
      </c>
      <c r="K595" s="1">
        <v>43769</v>
      </c>
      <c r="L595">
        <v>2165</v>
      </c>
      <c r="M595" t="s">
        <v>29</v>
      </c>
      <c r="N595" t="s">
        <v>174</v>
      </c>
      <c r="O595" t="s">
        <v>26</v>
      </c>
      <c r="P595" t="s">
        <v>16</v>
      </c>
      <c r="S595">
        <v>98198</v>
      </c>
      <c r="T595" t="s">
        <v>307</v>
      </c>
    </row>
    <row r="596" spans="2:20" x14ac:dyDescent="0.25">
      <c r="B596" t="s">
        <v>13</v>
      </c>
      <c r="C596" t="s">
        <v>14</v>
      </c>
      <c r="D596" t="s">
        <v>17</v>
      </c>
      <c r="E596" t="s">
        <v>17</v>
      </c>
      <c r="F596">
        <v>10</v>
      </c>
      <c r="G596">
        <v>345</v>
      </c>
      <c r="H596">
        <v>345</v>
      </c>
      <c r="I596">
        <v>1145</v>
      </c>
      <c r="J596" s="58">
        <v>42.55</v>
      </c>
      <c r="K596" s="1">
        <v>43769</v>
      </c>
      <c r="L596">
        <v>2165</v>
      </c>
      <c r="M596" t="s">
        <v>29</v>
      </c>
      <c r="N596" t="s">
        <v>174</v>
      </c>
      <c r="O596" t="s">
        <v>26</v>
      </c>
      <c r="P596" t="s">
        <v>16</v>
      </c>
      <c r="S596">
        <v>98198</v>
      </c>
      <c r="T596" t="s">
        <v>307</v>
      </c>
    </row>
    <row r="597" spans="2:20" x14ac:dyDescent="0.25">
      <c r="B597" t="s">
        <v>13</v>
      </c>
      <c r="C597" t="s">
        <v>14</v>
      </c>
      <c r="D597" t="s">
        <v>17</v>
      </c>
      <c r="E597" t="s">
        <v>17</v>
      </c>
      <c r="F597">
        <v>10</v>
      </c>
      <c r="G597">
        <v>345</v>
      </c>
      <c r="H597">
        <v>345</v>
      </c>
      <c r="I597">
        <v>1130</v>
      </c>
      <c r="J597" s="58">
        <v>42.55</v>
      </c>
      <c r="K597" s="1">
        <v>43769</v>
      </c>
      <c r="L597">
        <v>2165</v>
      </c>
      <c r="M597" t="s">
        <v>29</v>
      </c>
      <c r="N597" t="s">
        <v>176</v>
      </c>
      <c r="O597" t="s">
        <v>26</v>
      </c>
      <c r="P597" t="s">
        <v>16</v>
      </c>
      <c r="S597">
        <v>96128</v>
      </c>
      <c r="T597" t="s">
        <v>307</v>
      </c>
    </row>
    <row r="598" spans="2:20" x14ac:dyDescent="0.25">
      <c r="B598" t="s">
        <v>13</v>
      </c>
      <c r="C598" t="s">
        <v>14</v>
      </c>
      <c r="D598" t="s">
        <v>17</v>
      </c>
      <c r="E598" t="s">
        <v>17</v>
      </c>
      <c r="F598">
        <v>10</v>
      </c>
      <c r="G598">
        <v>345</v>
      </c>
      <c r="H598">
        <v>345</v>
      </c>
      <c r="I598">
        <v>1130</v>
      </c>
      <c r="J598" s="58">
        <v>85.1</v>
      </c>
      <c r="K598" s="1">
        <v>43769</v>
      </c>
      <c r="L598">
        <v>2165</v>
      </c>
      <c r="M598" t="s">
        <v>29</v>
      </c>
      <c r="N598" t="s">
        <v>176</v>
      </c>
      <c r="O598" t="s">
        <v>26</v>
      </c>
      <c r="P598" t="s">
        <v>16</v>
      </c>
      <c r="S598">
        <v>96128</v>
      </c>
      <c r="T598" t="s">
        <v>307</v>
      </c>
    </row>
    <row r="599" spans="2:20" x14ac:dyDescent="0.25">
      <c r="B599" t="s">
        <v>13</v>
      </c>
      <c r="C599" t="s">
        <v>14</v>
      </c>
      <c r="D599" t="s">
        <v>17</v>
      </c>
      <c r="E599" t="s">
        <v>17</v>
      </c>
      <c r="F599">
        <v>10</v>
      </c>
      <c r="G599">
        <v>345</v>
      </c>
      <c r="H599">
        <v>345</v>
      </c>
      <c r="I599">
        <v>1130</v>
      </c>
      <c r="J599" s="58">
        <v>42.55</v>
      </c>
      <c r="K599" s="1">
        <v>43769</v>
      </c>
      <c r="L599">
        <v>2165</v>
      </c>
      <c r="M599" t="s">
        <v>29</v>
      </c>
      <c r="N599" t="s">
        <v>175</v>
      </c>
      <c r="O599" t="s">
        <v>26</v>
      </c>
      <c r="P599" t="s">
        <v>16</v>
      </c>
      <c r="S599">
        <v>96127</v>
      </c>
      <c r="T599" t="s">
        <v>307</v>
      </c>
    </row>
    <row r="600" spans="2:20" x14ac:dyDescent="0.25">
      <c r="B600" t="s">
        <v>13</v>
      </c>
      <c r="C600" t="s">
        <v>14</v>
      </c>
      <c r="D600" t="s">
        <v>17</v>
      </c>
      <c r="E600" t="s">
        <v>17</v>
      </c>
      <c r="F600">
        <v>10</v>
      </c>
      <c r="G600">
        <v>345</v>
      </c>
      <c r="H600">
        <v>345</v>
      </c>
      <c r="I600">
        <v>1130</v>
      </c>
      <c r="J600" s="58">
        <v>42.55</v>
      </c>
      <c r="K600" s="1">
        <v>43769</v>
      </c>
      <c r="L600">
        <v>2165</v>
      </c>
      <c r="M600" t="s">
        <v>29</v>
      </c>
      <c r="N600" t="s">
        <v>175</v>
      </c>
      <c r="O600" t="s">
        <v>26</v>
      </c>
      <c r="P600" t="s">
        <v>16</v>
      </c>
      <c r="S600">
        <v>96127</v>
      </c>
      <c r="T600" t="s">
        <v>307</v>
      </c>
    </row>
    <row r="601" spans="2:20" x14ac:dyDescent="0.25">
      <c r="B601" t="s">
        <v>13</v>
      </c>
      <c r="C601" t="s">
        <v>14</v>
      </c>
      <c r="D601" t="s">
        <v>17</v>
      </c>
      <c r="E601" t="s">
        <v>17</v>
      </c>
      <c r="F601">
        <v>10</v>
      </c>
      <c r="G601">
        <v>345</v>
      </c>
      <c r="H601">
        <v>345</v>
      </c>
      <c r="I601">
        <v>1105</v>
      </c>
      <c r="J601" s="58">
        <v>85.1</v>
      </c>
      <c r="K601" s="1">
        <v>43769</v>
      </c>
      <c r="L601">
        <v>2165</v>
      </c>
      <c r="M601" t="s">
        <v>29</v>
      </c>
      <c r="N601" t="s">
        <v>188</v>
      </c>
      <c r="O601" t="s">
        <v>26</v>
      </c>
      <c r="P601" t="s">
        <v>16</v>
      </c>
      <c r="S601">
        <v>91260</v>
      </c>
      <c r="T601" t="s">
        <v>306</v>
      </c>
    </row>
    <row r="602" spans="2:20" x14ac:dyDescent="0.25">
      <c r="B602" t="s">
        <v>13</v>
      </c>
      <c r="C602" t="s">
        <v>14</v>
      </c>
      <c r="D602" t="s">
        <v>17</v>
      </c>
      <c r="E602" t="s">
        <v>17</v>
      </c>
      <c r="F602">
        <v>10</v>
      </c>
      <c r="G602">
        <v>345</v>
      </c>
      <c r="H602">
        <v>345</v>
      </c>
      <c r="I602">
        <v>1055</v>
      </c>
      <c r="J602" s="58">
        <v>85.1</v>
      </c>
      <c r="K602" s="1">
        <v>43769</v>
      </c>
      <c r="L602">
        <v>2165</v>
      </c>
      <c r="M602" t="s">
        <v>29</v>
      </c>
      <c r="N602" t="s">
        <v>189</v>
      </c>
      <c r="O602" t="s">
        <v>26</v>
      </c>
      <c r="P602" t="s">
        <v>16</v>
      </c>
      <c r="S602">
        <v>92262</v>
      </c>
      <c r="T602" t="s">
        <v>306</v>
      </c>
    </row>
    <row r="603" spans="2:20" x14ac:dyDescent="0.25">
      <c r="B603" t="s">
        <v>56</v>
      </c>
      <c r="C603" t="s">
        <v>60</v>
      </c>
      <c r="D603" t="s">
        <v>17</v>
      </c>
      <c r="E603" t="s">
        <v>17</v>
      </c>
      <c r="F603">
        <v>11</v>
      </c>
      <c r="G603">
        <v>345</v>
      </c>
      <c r="H603">
        <v>2019116</v>
      </c>
      <c r="I603">
        <v>1666</v>
      </c>
      <c r="J603" s="58">
        <v>26.16</v>
      </c>
      <c r="K603" s="1">
        <v>43799</v>
      </c>
      <c r="L603">
        <v>367372</v>
      </c>
      <c r="M603" t="s">
        <v>291</v>
      </c>
      <c r="N603" t="s">
        <v>60</v>
      </c>
      <c r="O603" t="s">
        <v>15</v>
      </c>
      <c r="P603" t="s">
        <v>16</v>
      </c>
      <c r="T603" t="s">
        <v>369</v>
      </c>
    </row>
    <row r="604" spans="2:20" x14ac:dyDescent="0.25">
      <c r="B604" t="s">
        <v>13</v>
      </c>
      <c r="C604" t="s">
        <v>18</v>
      </c>
      <c r="D604" t="s">
        <v>17</v>
      </c>
      <c r="E604" t="s">
        <v>17</v>
      </c>
      <c r="F604">
        <v>11</v>
      </c>
      <c r="G604">
        <v>345</v>
      </c>
      <c r="H604">
        <v>345</v>
      </c>
      <c r="I604">
        <v>1130</v>
      </c>
      <c r="J604" s="58">
        <v>856.48</v>
      </c>
      <c r="K604" s="1">
        <v>43775</v>
      </c>
      <c r="L604">
        <v>341137</v>
      </c>
      <c r="M604" t="s">
        <v>23</v>
      </c>
      <c r="N604" t="s">
        <v>80</v>
      </c>
      <c r="O604" t="s">
        <v>20</v>
      </c>
      <c r="P604" t="s">
        <v>16</v>
      </c>
      <c r="Q604">
        <v>326541</v>
      </c>
      <c r="R604" t="s">
        <v>41</v>
      </c>
      <c r="S604">
        <v>96127</v>
      </c>
      <c r="T604" t="s">
        <v>307</v>
      </c>
    </row>
    <row r="605" spans="2:20" x14ac:dyDescent="0.25">
      <c r="B605" t="s">
        <v>13</v>
      </c>
      <c r="C605" t="s">
        <v>18</v>
      </c>
      <c r="D605" t="s">
        <v>17</v>
      </c>
      <c r="E605" t="s">
        <v>17</v>
      </c>
      <c r="F605">
        <v>11</v>
      </c>
      <c r="G605">
        <v>345</v>
      </c>
      <c r="H605">
        <v>345</v>
      </c>
      <c r="I605">
        <v>1130</v>
      </c>
      <c r="J605" s="58">
        <v>400.68</v>
      </c>
      <c r="K605" s="1">
        <v>43780</v>
      </c>
      <c r="L605">
        <v>341572</v>
      </c>
      <c r="M605" t="s">
        <v>23</v>
      </c>
      <c r="N605" t="s">
        <v>81</v>
      </c>
      <c r="O605" t="s">
        <v>20</v>
      </c>
      <c r="P605" t="s">
        <v>16</v>
      </c>
      <c r="Q605">
        <v>326821</v>
      </c>
      <c r="R605" t="s">
        <v>41</v>
      </c>
      <c r="S605">
        <v>96128</v>
      </c>
      <c r="T605" t="s">
        <v>307</v>
      </c>
    </row>
    <row r="606" spans="2:20" x14ac:dyDescent="0.25">
      <c r="B606" t="s">
        <v>13</v>
      </c>
      <c r="C606" t="s">
        <v>18</v>
      </c>
      <c r="D606" t="s">
        <v>17</v>
      </c>
      <c r="E606" t="s">
        <v>17</v>
      </c>
      <c r="F606">
        <v>11</v>
      </c>
      <c r="G606">
        <v>345</v>
      </c>
      <c r="H606">
        <v>345</v>
      </c>
      <c r="I606">
        <v>1195</v>
      </c>
      <c r="J606" s="58">
        <v>303.67</v>
      </c>
      <c r="K606" s="1">
        <v>43781</v>
      </c>
      <c r="L606">
        <v>341671</v>
      </c>
      <c r="M606" t="s">
        <v>19</v>
      </c>
      <c r="N606" t="s">
        <v>77</v>
      </c>
      <c r="O606" t="s">
        <v>20</v>
      </c>
      <c r="P606" t="s">
        <v>16</v>
      </c>
      <c r="Q606">
        <v>327017</v>
      </c>
      <c r="R606" t="s">
        <v>22</v>
      </c>
      <c r="S606">
        <v>97601</v>
      </c>
      <c r="T606" t="s">
        <v>304</v>
      </c>
    </row>
    <row r="607" spans="2:20" x14ac:dyDescent="0.25">
      <c r="B607" t="s">
        <v>13</v>
      </c>
      <c r="C607" t="s">
        <v>18</v>
      </c>
      <c r="D607" t="s">
        <v>17</v>
      </c>
      <c r="E607" t="s">
        <v>17</v>
      </c>
      <c r="F607">
        <v>11</v>
      </c>
      <c r="G607">
        <v>345</v>
      </c>
      <c r="H607">
        <v>345</v>
      </c>
      <c r="I607">
        <v>1055</v>
      </c>
      <c r="J607" s="58">
        <v>-3909</v>
      </c>
      <c r="K607" s="1">
        <v>43790</v>
      </c>
      <c r="L607">
        <v>342549</v>
      </c>
      <c r="M607" t="s">
        <v>53</v>
      </c>
      <c r="N607" t="s">
        <v>86</v>
      </c>
      <c r="O607" t="s">
        <v>20</v>
      </c>
      <c r="P607" t="s">
        <v>16</v>
      </c>
      <c r="Q607">
        <v>324090</v>
      </c>
      <c r="R607" t="s">
        <v>41</v>
      </c>
      <c r="S607">
        <v>92262</v>
      </c>
      <c r="T607" t="s">
        <v>306</v>
      </c>
    </row>
    <row r="608" spans="2:20" x14ac:dyDescent="0.25">
      <c r="B608" t="s">
        <v>13</v>
      </c>
      <c r="C608" t="s">
        <v>18</v>
      </c>
      <c r="D608" t="s">
        <v>17</v>
      </c>
      <c r="E608" t="s">
        <v>17</v>
      </c>
      <c r="F608">
        <v>11</v>
      </c>
      <c r="G608">
        <v>345</v>
      </c>
      <c r="H608">
        <v>345</v>
      </c>
      <c r="I608">
        <v>1055</v>
      </c>
      <c r="J608" s="58">
        <v>4399</v>
      </c>
      <c r="K608" s="1">
        <v>43790</v>
      </c>
      <c r="L608">
        <v>342558</v>
      </c>
      <c r="M608" t="s">
        <v>53</v>
      </c>
      <c r="N608" t="s">
        <v>86</v>
      </c>
      <c r="O608" t="s">
        <v>20</v>
      </c>
      <c r="P608" t="s">
        <v>16</v>
      </c>
      <c r="Q608">
        <v>324090</v>
      </c>
      <c r="R608" t="s">
        <v>41</v>
      </c>
      <c r="S608">
        <v>92262</v>
      </c>
      <c r="T608" t="s">
        <v>306</v>
      </c>
    </row>
    <row r="609" spans="2:20" x14ac:dyDescent="0.25">
      <c r="B609" t="s">
        <v>13</v>
      </c>
      <c r="C609" t="s">
        <v>18</v>
      </c>
      <c r="D609" t="s">
        <v>17</v>
      </c>
      <c r="E609" t="s">
        <v>17</v>
      </c>
      <c r="F609">
        <v>11</v>
      </c>
      <c r="G609">
        <v>345</v>
      </c>
      <c r="H609">
        <v>345</v>
      </c>
      <c r="I609">
        <v>1190</v>
      </c>
      <c r="J609" s="58">
        <v>5104.76</v>
      </c>
      <c r="K609" s="1">
        <v>43791</v>
      </c>
      <c r="L609">
        <v>342658</v>
      </c>
      <c r="M609" t="s">
        <v>21</v>
      </c>
      <c r="N609" t="s">
        <v>78</v>
      </c>
      <c r="O609" t="s">
        <v>20</v>
      </c>
      <c r="P609" t="s">
        <v>16</v>
      </c>
      <c r="Q609">
        <v>325062</v>
      </c>
      <c r="R609" t="s">
        <v>41</v>
      </c>
      <c r="S609">
        <v>96449</v>
      </c>
      <c r="T609" t="s">
        <v>304</v>
      </c>
    </row>
    <row r="610" spans="2:20" x14ac:dyDescent="0.25">
      <c r="B610" t="s">
        <v>13</v>
      </c>
      <c r="C610" t="s">
        <v>18</v>
      </c>
      <c r="D610" t="s">
        <v>17</v>
      </c>
      <c r="E610" t="s">
        <v>17</v>
      </c>
      <c r="F610">
        <v>11</v>
      </c>
      <c r="G610">
        <v>345</v>
      </c>
      <c r="H610">
        <v>345</v>
      </c>
      <c r="I610">
        <v>1115</v>
      </c>
      <c r="J610" s="58">
        <v>1807.4</v>
      </c>
      <c r="K610" s="1">
        <v>43794</v>
      </c>
      <c r="L610">
        <v>342687</v>
      </c>
      <c r="M610" t="s">
        <v>84</v>
      </c>
      <c r="N610" t="s">
        <v>85</v>
      </c>
      <c r="O610" t="s">
        <v>20</v>
      </c>
      <c r="P610" t="s">
        <v>16</v>
      </c>
      <c r="Q610">
        <v>327343</v>
      </c>
      <c r="R610" t="s">
        <v>22</v>
      </c>
      <c r="S610">
        <v>92930</v>
      </c>
      <c r="T610" t="s">
        <v>306</v>
      </c>
    </row>
    <row r="611" spans="2:20" x14ac:dyDescent="0.25">
      <c r="B611" t="s">
        <v>13</v>
      </c>
      <c r="C611" t="s">
        <v>18</v>
      </c>
      <c r="D611" t="s">
        <v>17</v>
      </c>
      <c r="E611" t="s">
        <v>17</v>
      </c>
      <c r="F611">
        <v>11</v>
      </c>
      <c r="G611">
        <v>345</v>
      </c>
      <c r="H611">
        <v>345</v>
      </c>
      <c r="I611">
        <v>1125</v>
      </c>
      <c r="J611" s="58">
        <v>384</v>
      </c>
      <c r="K611" s="1">
        <v>43794</v>
      </c>
      <c r="L611">
        <v>342745</v>
      </c>
      <c r="M611" t="s">
        <v>82</v>
      </c>
      <c r="N611" t="s">
        <v>83</v>
      </c>
      <c r="O611" t="s">
        <v>20</v>
      </c>
      <c r="P611" t="s">
        <v>16</v>
      </c>
      <c r="Q611">
        <v>328349</v>
      </c>
      <c r="R611" t="s">
        <v>41</v>
      </c>
      <c r="S611">
        <v>91928</v>
      </c>
      <c r="T611" t="s">
        <v>307</v>
      </c>
    </row>
    <row r="612" spans="2:20" x14ac:dyDescent="0.25">
      <c r="B612" t="s">
        <v>13</v>
      </c>
      <c r="C612" t="s">
        <v>18</v>
      </c>
      <c r="D612" t="s">
        <v>17</v>
      </c>
      <c r="E612" t="s">
        <v>17</v>
      </c>
      <c r="F612">
        <v>11</v>
      </c>
      <c r="G612">
        <v>345</v>
      </c>
      <c r="H612">
        <v>345</v>
      </c>
      <c r="I612">
        <v>1145</v>
      </c>
      <c r="J612" s="58">
        <v>816.69</v>
      </c>
      <c r="K612" s="1">
        <v>43794</v>
      </c>
      <c r="L612">
        <v>342769</v>
      </c>
      <c r="M612" t="s">
        <v>23</v>
      </c>
      <c r="N612" t="s">
        <v>79</v>
      </c>
      <c r="O612" t="s">
        <v>20</v>
      </c>
      <c r="P612" t="s">
        <v>16</v>
      </c>
      <c r="Q612">
        <v>328388</v>
      </c>
      <c r="R612" t="s">
        <v>41</v>
      </c>
      <c r="S612">
        <v>98198</v>
      </c>
      <c r="T612" t="s">
        <v>307</v>
      </c>
    </row>
    <row r="613" spans="2:20" x14ac:dyDescent="0.25">
      <c r="B613" t="s">
        <v>13</v>
      </c>
      <c r="C613" t="s">
        <v>18</v>
      </c>
      <c r="D613" t="s">
        <v>17</v>
      </c>
      <c r="E613" t="s">
        <v>17</v>
      </c>
      <c r="F613">
        <v>11</v>
      </c>
      <c r="G613">
        <v>345</v>
      </c>
      <c r="H613">
        <v>345</v>
      </c>
      <c r="I613">
        <v>1130</v>
      </c>
      <c r="J613" s="58">
        <v>369.19</v>
      </c>
      <c r="K613" s="1">
        <v>43794</v>
      </c>
      <c r="L613">
        <v>342770</v>
      </c>
      <c r="M613" t="s">
        <v>23</v>
      </c>
      <c r="N613" t="s">
        <v>70</v>
      </c>
      <c r="O613" t="s">
        <v>20</v>
      </c>
      <c r="P613" t="s">
        <v>16</v>
      </c>
      <c r="Q613">
        <v>328392</v>
      </c>
      <c r="R613" t="s">
        <v>41</v>
      </c>
      <c r="S613">
        <v>96127</v>
      </c>
      <c r="T613" t="s">
        <v>307</v>
      </c>
    </row>
    <row r="614" spans="2:20" x14ac:dyDescent="0.25">
      <c r="B614" t="s">
        <v>13</v>
      </c>
      <c r="C614" t="s">
        <v>18</v>
      </c>
      <c r="D614" t="s">
        <v>17</v>
      </c>
      <c r="E614" t="s">
        <v>17</v>
      </c>
      <c r="F614">
        <v>11</v>
      </c>
      <c r="G614">
        <v>345</v>
      </c>
      <c r="H614">
        <v>345</v>
      </c>
      <c r="I614">
        <v>1130</v>
      </c>
      <c r="J614" s="58">
        <v>30.3</v>
      </c>
      <c r="K614" s="1">
        <v>43783</v>
      </c>
      <c r="L614">
        <v>1109138</v>
      </c>
      <c r="M614" t="s">
        <v>23</v>
      </c>
      <c r="N614" t="s">
        <v>80</v>
      </c>
      <c r="O614" t="s">
        <v>24</v>
      </c>
      <c r="P614" t="s">
        <v>16</v>
      </c>
      <c r="Q614">
        <v>326541</v>
      </c>
      <c r="R614" t="s">
        <v>41</v>
      </c>
      <c r="S614">
        <v>96127</v>
      </c>
      <c r="T614" t="s">
        <v>307</v>
      </c>
    </row>
    <row r="615" spans="2:20" x14ac:dyDescent="0.25">
      <c r="B615" t="s">
        <v>13</v>
      </c>
      <c r="C615" t="s">
        <v>18</v>
      </c>
      <c r="D615" t="s">
        <v>17</v>
      </c>
      <c r="E615" t="s">
        <v>17</v>
      </c>
      <c r="F615">
        <v>11</v>
      </c>
      <c r="G615">
        <v>345</v>
      </c>
      <c r="H615">
        <v>345</v>
      </c>
      <c r="I615">
        <v>1190</v>
      </c>
      <c r="J615" s="58">
        <v>4.4800000000000004</v>
      </c>
      <c r="K615" s="1">
        <v>43794</v>
      </c>
      <c r="L615">
        <v>1112742</v>
      </c>
      <c r="M615" t="s">
        <v>21</v>
      </c>
      <c r="N615" t="s">
        <v>78</v>
      </c>
      <c r="O615" t="s">
        <v>24</v>
      </c>
      <c r="P615" t="s">
        <v>16</v>
      </c>
      <c r="Q615">
        <v>325062</v>
      </c>
      <c r="R615" t="s">
        <v>41</v>
      </c>
      <c r="S615">
        <v>96449</v>
      </c>
      <c r="T615" t="s">
        <v>304</v>
      </c>
    </row>
    <row r="616" spans="2:20" x14ac:dyDescent="0.25">
      <c r="B616" t="s">
        <v>13</v>
      </c>
      <c r="C616" t="s">
        <v>14</v>
      </c>
      <c r="D616" t="s">
        <v>17</v>
      </c>
      <c r="E616" t="s">
        <v>17</v>
      </c>
      <c r="F616">
        <v>11</v>
      </c>
      <c r="G616">
        <v>345</v>
      </c>
      <c r="H616">
        <v>345</v>
      </c>
      <c r="I616">
        <v>1125</v>
      </c>
      <c r="J616" s="58">
        <v>170.2</v>
      </c>
      <c r="K616" s="1">
        <v>43774</v>
      </c>
      <c r="L616">
        <v>2168</v>
      </c>
      <c r="M616" t="s">
        <v>132</v>
      </c>
      <c r="N616" t="s">
        <v>30</v>
      </c>
      <c r="O616" t="s">
        <v>26</v>
      </c>
      <c r="P616" t="s">
        <v>16</v>
      </c>
      <c r="S616">
        <v>91927</v>
      </c>
      <c r="T616" t="s">
        <v>307</v>
      </c>
    </row>
    <row r="617" spans="2:20" x14ac:dyDescent="0.25">
      <c r="B617" t="s">
        <v>13</v>
      </c>
      <c r="C617" t="s">
        <v>14</v>
      </c>
      <c r="D617" t="s">
        <v>17</v>
      </c>
      <c r="E617" t="s">
        <v>17</v>
      </c>
      <c r="F617">
        <v>11</v>
      </c>
      <c r="G617">
        <v>345</v>
      </c>
      <c r="H617">
        <v>345</v>
      </c>
      <c r="I617">
        <v>1125</v>
      </c>
      <c r="J617" s="58">
        <v>170.2</v>
      </c>
      <c r="K617" s="1">
        <v>43774</v>
      </c>
      <c r="L617">
        <v>2168</v>
      </c>
      <c r="M617" t="s">
        <v>35</v>
      </c>
      <c r="N617" t="s">
        <v>30</v>
      </c>
      <c r="O617" t="s">
        <v>26</v>
      </c>
      <c r="P617" t="s">
        <v>16</v>
      </c>
      <c r="S617">
        <v>91927</v>
      </c>
      <c r="T617" t="s">
        <v>307</v>
      </c>
    </row>
    <row r="618" spans="2:20" x14ac:dyDescent="0.25">
      <c r="B618" t="s">
        <v>13</v>
      </c>
      <c r="C618" t="s">
        <v>14</v>
      </c>
      <c r="D618" t="s">
        <v>17</v>
      </c>
      <c r="E618" t="s">
        <v>17</v>
      </c>
      <c r="F618">
        <v>11</v>
      </c>
      <c r="G618">
        <v>345</v>
      </c>
      <c r="H618">
        <v>345</v>
      </c>
      <c r="I618">
        <v>1125</v>
      </c>
      <c r="J618" s="58">
        <v>212.75</v>
      </c>
      <c r="K618" s="1">
        <v>43774</v>
      </c>
      <c r="L618">
        <v>2168</v>
      </c>
      <c r="M618" t="s">
        <v>132</v>
      </c>
      <c r="N618" t="s">
        <v>30</v>
      </c>
      <c r="O618" t="s">
        <v>26</v>
      </c>
      <c r="P618" t="s">
        <v>16</v>
      </c>
      <c r="S618">
        <v>91927</v>
      </c>
      <c r="T618" t="s">
        <v>307</v>
      </c>
    </row>
    <row r="619" spans="2:20" x14ac:dyDescent="0.25">
      <c r="B619" t="s">
        <v>13</v>
      </c>
      <c r="C619" t="s">
        <v>14</v>
      </c>
      <c r="D619" t="s">
        <v>17</v>
      </c>
      <c r="E619" t="s">
        <v>17</v>
      </c>
      <c r="F619">
        <v>11</v>
      </c>
      <c r="G619">
        <v>345</v>
      </c>
      <c r="H619">
        <v>345</v>
      </c>
      <c r="I619">
        <v>1125</v>
      </c>
      <c r="J619" s="58">
        <v>446.78</v>
      </c>
      <c r="K619" s="1">
        <v>43774</v>
      </c>
      <c r="L619">
        <v>2168</v>
      </c>
      <c r="M619" t="s">
        <v>35</v>
      </c>
      <c r="N619" t="s">
        <v>30</v>
      </c>
      <c r="O619" t="s">
        <v>26</v>
      </c>
      <c r="P619" t="s">
        <v>16</v>
      </c>
      <c r="S619">
        <v>91927</v>
      </c>
      <c r="T619" t="s">
        <v>307</v>
      </c>
    </row>
    <row r="620" spans="2:20" x14ac:dyDescent="0.25">
      <c r="B620" t="s">
        <v>13</v>
      </c>
      <c r="C620" t="s">
        <v>14</v>
      </c>
      <c r="D620" t="s">
        <v>17</v>
      </c>
      <c r="E620" t="s">
        <v>17</v>
      </c>
      <c r="F620">
        <v>11</v>
      </c>
      <c r="G620">
        <v>345</v>
      </c>
      <c r="H620">
        <v>345</v>
      </c>
      <c r="I620">
        <v>1125</v>
      </c>
      <c r="J620" s="58">
        <v>297.85000000000002</v>
      </c>
      <c r="K620" s="1">
        <v>43774</v>
      </c>
      <c r="L620">
        <v>2168</v>
      </c>
      <c r="M620" t="s">
        <v>35</v>
      </c>
      <c r="N620" t="s">
        <v>30</v>
      </c>
      <c r="O620" t="s">
        <v>26</v>
      </c>
      <c r="P620" t="s">
        <v>16</v>
      </c>
      <c r="S620">
        <v>91927</v>
      </c>
      <c r="T620" t="s">
        <v>307</v>
      </c>
    </row>
    <row r="621" spans="2:20" x14ac:dyDescent="0.25">
      <c r="B621" t="s">
        <v>13</v>
      </c>
      <c r="C621" t="s">
        <v>14</v>
      </c>
      <c r="D621" t="s">
        <v>17</v>
      </c>
      <c r="E621" t="s">
        <v>17</v>
      </c>
      <c r="F621">
        <v>11</v>
      </c>
      <c r="G621">
        <v>345</v>
      </c>
      <c r="H621">
        <v>345</v>
      </c>
      <c r="I621">
        <v>1125</v>
      </c>
      <c r="J621" s="58">
        <v>42.55</v>
      </c>
      <c r="K621" s="1">
        <v>43774</v>
      </c>
      <c r="L621">
        <v>2168</v>
      </c>
      <c r="M621" t="s">
        <v>25</v>
      </c>
      <c r="N621" t="s">
        <v>491</v>
      </c>
      <c r="O621" t="s">
        <v>26</v>
      </c>
      <c r="P621" t="s">
        <v>16</v>
      </c>
      <c r="S621">
        <v>91928</v>
      </c>
      <c r="T621" t="s">
        <v>307</v>
      </c>
    </row>
    <row r="622" spans="2:20" x14ac:dyDescent="0.25">
      <c r="B622" t="s">
        <v>13</v>
      </c>
      <c r="C622" t="s">
        <v>14</v>
      </c>
      <c r="D622" t="s">
        <v>17</v>
      </c>
      <c r="E622" t="s">
        <v>17</v>
      </c>
      <c r="F622">
        <v>11</v>
      </c>
      <c r="G622">
        <v>345</v>
      </c>
      <c r="H622">
        <v>345</v>
      </c>
      <c r="I622">
        <v>1130</v>
      </c>
      <c r="J622" s="58">
        <v>42.55</v>
      </c>
      <c r="K622" s="1">
        <v>43774</v>
      </c>
      <c r="L622">
        <v>2168</v>
      </c>
      <c r="M622" t="s">
        <v>25</v>
      </c>
      <c r="N622" t="s">
        <v>158</v>
      </c>
      <c r="O622" t="s">
        <v>26</v>
      </c>
      <c r="P622" t="s">
        <v>16</v>
      </c>
      <c r="S622">
        <v>96128</v>
      </c>
      <c r="T622" t="s">
        <v>307</v>
      </c>
    </row>
    <row r="623" spans="2:20" x14ac:dyDescent="0.25">
      <c r="B623" t="s">
        <v>13</v>
      </c>
      <c r="C623" t="s">
        <v>14</v>
      </c>
      <c r="D623" t="s">
        <v>17</v>
      </c>
      <c r="E623" t="s">
        <v>17</v>
      </c>
      <c r="F623">
        <v>11</v>
      </c>
      <c r="G623">
        <v>345</v>
      </c>
      <c r="H623">
        <v>345</v>
      </c>
      <c r="I623">
        <v>1130</v>
      </c>
      <c r="J623" s="58">
        <v>42.55</v>
      </c>
      <c r="K623" s="1">
        <v>43774</v>
      </c>
      <c r="L623">
        <v>2168</v>
      </c>
      <c r="M623" t="s">
        <v>25</v>
      </c>
      <c r="N623" t="s">
        <v>158</v>
      </c>
      <c r="O623" t="s">
        <v>26</v>
      </c>
      <c r="P623" t="s">
        <v>16</v>
      </c>
      <c r="S623">
        <v>96128</v>
      </c>
      <c r="T623" t="s">
        <v>307</v>
      </c>
    </row>
    <row r="624" spans="2:20" x14ac:dyDescent="0.25">
      <c r="B624" t="s">
        <v>13</v>
      </c>
      <c r="C624" t="s">
        <v>14</v>
      </c>
      <c r="D624" t="s">
        <v>17</v>
      </c>
      <c r="E624" t="s">
        <v>17</v>
      </c>
      <c r="F624">
        <v>11</v>
      </c>
      <c r="G624">
        <v>345</v>
      </c>
      <c r="H624">
        <v>345</v>
      </c>
      <c r="I624">
        <v>1130</v>
      </c>
      <c r="J624" s="58">
        <v>127.65</v>
      </c>
      <c r="K624" s="1">
        <v>43774</v>
      </c>
      <c r="L624">
        <v>2168</v>
      </c>
      <c r="M624" t="s">
        <v>25</v>
      </c>
      <c r="N624" t="s">
        <v>158</v>
      </c>
      <c r="O624" t="s">
        <v>26</v>
      </c>
      <c r="P624" t="s">
        <v>16</v>
      </c>
      <c r="S624">
        <v>96128</v>
      </c>
      <c r="T624" t="s">
        <v>307</v>
      </c>
    </row>
    <row r="625" spans="2:20" x14ac:dyDescent="0.25">
      <c r="B625" t="s">
        <v>13</v>
      </c>
      <c r="C625" t="s">
        <v>14</v>
      </c>
      <c r="D625" t="s">
        <v>17</v>
      </c>
      <c r="E625" t="s">
        <v>17</v>
      </c>
      <c r="F625">
        <v>11</v>
      </c>
      <c r="G625">
        <v>345</v>
      </c>
      <c r="H625">
        <v>345</v>
      </c>
      <c r="I625">
        <v>1100</v>
      </c>
      <c r="J625" s="58">
        <v>42.55</v>
      </c>
      <c r="K625" s="1">
        <v>43774</v>
      </c>
      <c r="L625">
        <v>2168</v>
      </c>
      <c r="M625" t="s">
        <v>31</v>
      </c>
      <c r="N625" t="s">
        <v>170</v>
      </c>
      <c r="O625" t="s">
        <v>26</v>
      </c>
      <c r="P625" t="s">
        <v>16</v>
      </c>
      <c r="S625">
        <v>97991</v>
      </c>
      <c r="T625" t="s">
        <v>305</v>
      </c>
    </row>
    <row r="626" spans="2:20" x14ac:dyDescent="0.25">
      <c r="B626" t="s">
        <v>13</v>
      </c>
      <c r="C626" t="s">
        <v>14</v>
      </c>
      <c r="D626" t="s">
        <v>17</v>
      </c>
      <c r="E626" t="s">
        <v>17</v>
      </c>
      <c r="F626">
        <v>11</v>
      </c>
      <c r="G626">
        <v>345</v>
      </c>
      <c r="H626">
        <v>345</v>
      </c>
      <c r="I626">
        <v>1100</v>
      </c>
      <c r="J626" s="58">
        <v>42.55</v>
      </c>
      <c r="K626" s="1">
        <v>43774</v>
      </c>
      <c r="L626">
        <v>2168</v>
      </c>
      <c r="M626" t="s">
        <v>31</v>
      </c>
      <c r="N626" t="s">
        <v>170</v>
      </c>
      <c r="O626" t="s">
        <v>26</v>
      </c>
      <c r="P626" t="s">
        <v>16</v>
      </c>
      <c r="S626">
        <v>97991</v>
      </c>
      <c r="T626" t="s">
        <v>305</v>
      </c>
    </row>
    <row r="627" spans="2:20" x14ac:dyDescent="0.25">
      <c r="B627" t="s">
        <v>13</v>
      </c>
      <c r="C627" t="s">
        <v>14</v>
      </c>
      <c r="D627" t="s">
        <v>17</v>
      </c>
      <c r="E627" t="s">
        <v>17</v>
      </c>
      <c r="F627">
        <v>11</v>
      </c>
      <c r="G627">
        <v>345</v>
      </c>
      <c r="H627">
        <v>345</v>
      </c>
      <c r="I627">
        <v>1100</v>
      </c>
      <c r="J627" s="58">
        <v>85.1</v>
      </c>
      <c r="K627" s="1">
        <v>43774</v>
      </c>
      <c r="L627">
        <v>2168</v>
      </c>
      <c r="M627" t="s">
        <v>31</v>
      </c>
      <c r="N627" t="s">
        <v>170</v>
      </c>
      <c r="O627" t="s">
        <v>26</v>
      </c>
      <c r="P627" t="s">
        <v>16</v>
      </c>
      <c r="S627">
        <v>97991</v>
      </c>
      <c r="T627" t="s">
        <v>305</v>
      </c>
    </row>
    <row r="628" spans="2:20" x14ac:dyDescent="0.25">
      <c r="B628" t="s">
        <v>13</v>
      </c>
      <c r="C628" t="s">
        <v>14</v>
      </c>
      <c r="D628" t="s">
        <v>17</v>
      </c>
      <c r="E628" t="s">
        <v>17</v>
      </c>
      <c r="F628">
        <v>11</v>
      </c>
      <c r="G628">
        <v>345</v>
      </c>
      <c r="H628">
        <v>345</v>
      </c>
      <c r="I628">
        <v>1115</v>
      </c>
      <c r="J628" s="58">
        <v>42.55</v>
      </c>
      <c r="K628" s="1">
        <v>43774</v>
      </c>
      <c r="L628">
        <v>2168</v>
      </c>
      <c r="M628" t="s">
        <v>31</v>
      </c>
      <c r="N628" t="s">
        <v>167</v>
      </c>
      <c r="O628" t="s">
        <v>26</v>
      </c>
      <c r="P628" t="s">
        <v>16</v>
      </c>
      <c r="S628">
        <v>92930</v>
      </c>
      <c r="T628" t="s">
        <v>306</v>
      </c>
    </row>
    <row r="629" spans="2:20" x14ac:dyDescent="0.25">
      <c r="B629" t="s">
        <v>13</v>
      </c>
      <c r="C629" t="s">
        <v>14</v>
      </c>
      <c r="D629" t="s">
        <v>17</v>
      </c>
      <c r="E629" t="s">
        <v>17</v>
      </c>
      <c r="F629">
        <v>11</v>
      </c>
      <c r="G629">
        <v>345</v>
      </c>
      <c r="H629">
        <v>345</v>
      </c>
      <c r="I629">
        <v>1125</v>
      </c>
      <c r="J629" s="58">
        <v>382.95</v>
      </c>
      <c r="K629" s="1">
        <v>43774</v>
      </c>
      <c r="L629">
        <v>2168</v>
      </c>
      <c r="M629" t="s">
        <v>132</v>
      </c>
      <c r="N629" t="s">
        <v>30</v>
      </c>
      <c r="O629" t="s">
        <v>26</v>
      </c>
      <c r="P629" t="s">
        <v>16</v>
      </c>
      <c r="S629">
        <v>91927</v>
      </c>
      <c r="T629" t="s">
        <v>307</v>
      </c>
    </row>
    <row r="630" spans="2:20" x14ac:dyDescent="0.25">
      <c r="B630" t="s">
        <v>13</v>
      </c>
      <c r="C630" t="s">
        <v>14</v>
      </c>
      <c r="D630" t="s">
        <v>17</v>
      </c>
      <c r="E630" t="s">
        <v>17</v>
      </c>
      <c r="F630">
        <v>11</v>
      </c>
      <c r="G630">
        <v>345</v>
      </c>
      <c r="H630">
        <v>345</v>
      </c>
      <c r="I630">
        <v>1115</v>
      </c>
      <c r="J630" s="58">
        <v>42.55</v>
      </c>
      <c r="K630" s="1">
        <v>43774</v>
      </c>
      <c r="L630">
        <v>2168</v>
      </c>
      <c r="M630" t="s">
        <v>31</v>
      </c>
      <c r="N630" t="s">
        <v>167</v>
      </c>
      <c r="O630" t="s">
        <v>26</v>
      </c>
      <c r="P630" t="s">
        <v>16</v>
      </c>
      <c r="S630">
        <v>92930</v>
      </c>
      <c r="T630" t="s">
        <v>306</v>
      </c>
    </row>
    <row r="631" spans="2:20" x14ac:dyDescent="0.25">
      <c r="B631" t="s">
        <v>56</v>
      </c>
      <c r="C631" t="s">
        <v>14</v>
      </c>
      <c r="D631" t="s">
        <v>17</v>
      </c>
      <c r="E631" t="s">
        <v>17</v>
      </c>
      <c r="F631">
        <v>11</v>
      </c>
      <c r="G631">
        <v>345</v>
      </c>
      <c r="H631">
        <v>2019116</v>
      </c>
      <c r="I631">
        <v>1665</v>
      </c>
      <c r="J631" s="58">
        <v>42.55</v>
      </c>
      <c r="K631" s="1">
        <v>43784</v>
      </c>
      <c r="L631">
        <v>2171</v>
      </c>
      <c r="M631" t="s">
        <v>29</v>
      </c>
      <c r="N631" t="s">
        <v>130</v>
      </c>
      <c r="O631" t="s">
        <v>26</v>
      </c>
      <c r="P631" t="s">
        <v>16</v>
      </c>
      <c r="T631" t="s">
        <v>369</v>
      </c>
    </row>
    <row r="632" spans="2:20" x14ac:dyDescent="0.25">
      <c r="B632" t="s">
        <v>13</v>
      </c>
      <c r="C632" t="s">
        <v>14</v>
      </c>
      <c r="D632" t="s">
        <v>17</v>
      </c>
      <c r="E632" t="s">
        <v>17</v>
      </c>
      <c r="F632">
        <v>11</v>
      </c>
      <c r="G632">
        <v>345</v>
      </c>
      <c r="H632">
        <v>345</v>
      </c>
      <c r="I632">
        <v>1130</v>
      </c>
      <c r="J632" s="58">
        <v>42.55</v>
      </c>
      <c r="K632" s="1">
        <v>43784</v>
      </c>
      <c r="L632">
        <v>2171</v>
      </c>
      <c r="M632" t="s">
        <v>29</v>
      </c>
      <c r="N632" t="s">
        <v>45</v>
      </c>
      <c r="O632" t="s">
        <v>26</v>
      </c>
      <c r="P632" t="s">
        <v>16</v>
      </c>
      <c r="S632">
        <v>96128</v>
      </c>
      <c r="T632" t="s">
        <v>307</v>
      </c>
    </row>
    <row r="633" spans="2:20" x14ac:dyDescent="0.25">
      <c r="B633" t="s">
        <v>56</v>
      </c>
      <c r="C633" t="s">
        <v>14</v>
      </c>
      <c r="D633" t="s">
        <v>17</v>
      </c>
      <c r="E633" t="s">
        <v>17</v>
      </c>
      <c r="F633">
        <v>11</v>
      </c>
      <c r="G633">
        <v>345</v>
      </c>
      <c r="H633">
        <v>2019116</v>
      </c>
      <c r="I633">
        <v>1665</v>
      </c>
      <c r="J633" s="58">
        <v>42.55</v>
      </c>
      <c r="K633" s="1">
        <v>43784</v>
      </c>
      <c r="L633">
        <v>2171</v>
      </c>
      <c r="M633" t="s">
        <v>29</v>
      </c>
      <c r="N633" t="s">
        <v>130</v>
      </c>
      <c r="O633" t="s">
        <v>26</v>
      </c>
      <c r="P633" t="s">
        <v>16</v>
      </c>
      <c r="T633" t="s">
        <v>369</v>
      </c>
    </row>
    <row r="634" spans="2:20" x14ac:dyDescent="0.25">
      <c r="B634" t="s">
        <v>56</v>
      </c>
      <c r="C634" t="s">
        <v>14</v>
      </c>
      <c r="D634" t="s">
        <v>17</v>
      </c>
      <c r="E634" t="s">
        <v>17</v>
      </c>
      <c r="F634">
        <v>11</v>
      </c>
      <c r="G634">
        <v>345</v>
      </c>
      <c r="H634">
        <v>2019116</v>
      </c>
      <c r="I634">
        <v>1665</v>
      </c>
      <c r="J634" s="58">
        <v>42.55</v>
      </c>
      <c r="K634" s="1">
        <v>43784</v>
      </c>
      <c r="L634">
        <v>2171</v>
      </c>
      <c r="M634" t="s">
        <v>29</v>
      </c>
      <c r="N634" t="s">
        <v>130</v>
      </c>
      <c r="O634" t="s">
        <v>26</v>
      </c>
      <c r="P634" t="s">
        <v>16</v>
      </c>
      <c r="T634" t="s">
        <v>369</v>
      </c>
    </row>
    <row r="635" spans="2:20" x14ac:dyDescent="0.25">
      <c r="B635" t="s">
        <v>56</v>
      </c>
      <c r="C635" t="s">
        <v>14</v>
      </c>
      <c r="D635" t="s">
        <v>17</v>
      </c>
      <c r="E635" t="s">
        <v>17</v>
      </c>
      <c r="F635">
        <v>11</v>
      </c>
      <c r="G635">
        <v>345</v>
      </c>
      <c r="H635">
        <v>2019116</v>
      </c>
      <c r="I635">
        <v>1665</v>
      </c>
      <c r="J635" s="58">
        <v>42.55</v>
      </c>
      <c r="K635" s="1">
        <v>43784</v>
      </c>
      <c r="L635">
        <v>2171</v>
      </c>
      <c r="M635" t="s">
        <v>29</v>
      </c>
      <c r="N635" t="s">
        <v>130</v>
      </c>
      <c r="O635" t="s">
        <v>26</v>
      </c>
      <c r="P635" t="s">
        <v>16</v>
      </c>
      <c r="T635" t="s">
        <v>369</v>
      </c>
    </row>
    <row r="636" spans="2:20" x14ac:dyDescent="0.25">
      <c r="B636" t="s">
        <v>13</v>
      </c>
      <c r="C636" t="s">
        <v>14</v>
      </c>
      <c r="D636" t="s">
        <v>17</v>
      </c>
      <c r="E636" t="s">
        <v>17</v>
      </c>
      <c r="F636">
        <v>11</v>
      </c>
      <c r="G636">
        <v>345</v>
      </c>
      <c r="H636">
        <v>345</v>
      </c>
      <c r="I636">
        <v>1130</v>
      </c>
      <c r="J636" s="58">
        <v>42.55</v>
      </c>
      <c r="K636" s="1">
        <v>43784</v>
      </c>
      <c r="L636">
        <v>2171</v>
      </c>
      <c r="M636" t="s">
        <v>29</v>
      </c>
      <c r="N636" t="s">
        <v>45</v>
      </c>
      <c r="O636" t="s">
        <v>26</v>
      </c>
      <c r="P636" t="s">
        <v>16</v>
      </c>
      <c r="S636">
        <v>96128</v>
      </c>
      <c r="T636" t="s">
        <v>307</v>
      </c>
    </row>
    <row r="637" spans="2:20" x14ac:dyDescent="0.25">
      <c r="B637" t="s">
        <v>13</v>
      </c>
      <c r="C637" t="s">
        <v>14</v>
      </c>
      <c r="D637" t="s">
        <v>17</v>
      </c>
      <c r="E637" t="s">
        <v>17</v>
      </c>
      <c r="F637">
        <v>11</v>
      </c>
      <c r="G637">
        <v>345</v>
      </c>
      <c r="H637">
        <v>345</v>
      </c>
      <c r="I637">
        <v>1130</v>
      </c>
      <c r="J637" s="58">
        <v>340.4</v>
      </c>
      <c r="K637" s="1">
        <v>43784</v>
      </c>
      <c r="L637">
        <v>2171</v>
      </c>
      <c r="M637" t="s">
        <v>29</v>
      </c>
      <c r="N637" t="s">
        <v>52</v>
      </c>
      <c r="O637" t="s">
        <v>26</v>
      </c>
      <c r="P637" t="s">
        <v>16</v>
      </c>
      <c r="S637">
        <v>96128</v>
      </c>
      <c r="T637" t="s">
        <v>307</v>
      </c>
    </row>
    <row r="638" spans="2:20" x14ac:dyDescent="0.25">
      <c r="B638" t="s">
        <v>13</v>
      </c>
      <c r="C638" t="s">
        <v>14</v>
      </c>
      <c r="D638" t="s">
        <v>17</v>
      </c>
      <c r="E638" t="s">
        <v>17</v>
      </c>
      <c r="F638">
        <v>11</v>
      </c>
      <c r="G638">
        <v>345</v>
      </c>
      <c r="H638">
        <v>345</v>
      </c>
      <c r="I638">
        <v>1130</v>
      </c>
      <c r="J638" s="58">
        <v>85.1</v>
      </c>
      <c r="K638" s="1">
        <v>43784</v>
      </c>
      <c r="L638">
        <v>2171</v>
      </c>
      <c r="M638" t="s">
        <v>29</v>
      </c>
      <c r="N638" t="s">
        <v>45</v>
      </c>
      <c r="O638" t="s">
        <v>26</v>
      </c>
      <c r="P638" t="s">
        <v>16</v>
      </c>
      <c r="S638">
        <v>96128</v>
      </c>
      <c r="T638" t="s">
        <v>307</v>
      </c>
    </row>
    <row r="639" spans="2:20" x14ac:dyDescent="0.25">
      <c r="B639" t="s">
        <v>13</v>
      </c>
      <c r="C639" t="s">
        <v>14</v>
      </c>
      <c r="D639" t="s">
        <v>17</v>
      </c>
      <c r="E639" t="s">
        <v>17</v>
      </c>
      <c r="F639">
        <v>11</v>
      </c>
      <c r="G639">
        <v>345</v>
      </c>
      <c r="H639">
        <v>345</v>
      </c>
      <c r="I639">
        <v>1130</v>
      </c>
      <c r="J639" s="58">
        <v>127.65</v>
      </c>
      <c r="K639" s="1">
        <v>43784</v>
      </c>
      <c r="L639">
        <v>2171</v>
      </c>
      <c r="M639" t="s">
        <v>29</v>
      </c>
      <c r="N639" t="s">
        <v>52</v>
      </c>
      <c r="O639" t="s">
        <v>26</v>
      </c>
      <c r="P639" t="s">
        <v>16</v>
      </c>
      <c r="S639">
        <v>96128</v>
      </c>
      <c r="T639" t="s">
        <v>307</v>
      </c>
    </row>
    <row r="640" spans="2:20" x14ac:dyDescent="0.25">
      <c r="B640" t="s">
        <v>13</v>
      </c>
      <c r="C640" t="s">
        <v>14</v>
      </c>
      <c r="D640" t="s">
        <v>17</v>
      </c>
      <c r="E640" t="s">
        <v>17</v>
      </c>
      <c r="F640">
        <v>11</v>
      </c>
      <c r="G640">
        <v>345</v>
      </c>
      <c r="H640">
        <v>345</v>
      </c>
      <c r="I640">
        <v>1125</v>
      </c>
      <c r="J640" s="58">
        <v>42.55</v>
      </c>
      <c r="K640" s="1">
        <v>43784</v>
      </c>
      <c r="L640">
        <v>2171</v>
      </c>
      <c r="M640" t="s">
        <v>29</v>
      </c>
      <c r="N640" t="s">
        <v>164</v>
      </c>
      <c r="O640" t="s">
        <v>26</v>
      </c>
      <c r="P640" t="s">
        <v>16</v>
      </c>
      <c r="S640">
        <v>91928</v>
      </c>
      <c r="T640" t="s">
        <v>307</v>
      </c>
    </row>
    <row r="641" spans="2:20" x14ac:dyDescent="0.25">
      <c r="B641" t="s">
        <v>13</v>
      </c>
      <c r="C641" t="s">
        <v>14</v>
      </c>
      <c r="D641" t="s">
        <v>17</v>
      </c>
      <c r="E641" t="s">
        <v>17</v>
      </c>
      <c r="F641">
        <v>11</v>
      </c>
      <c r="G641">
        <v>345</v>
      </c>
      <c r="H641">
        <v>345</v>
      </c>
      <c r="I641">
        <v>1125</v>
      </c>
      <c r="J641" s="58">
        <v>170.2</v>
      </c>
      <c r="K641" s="1">
        <v>43784</v>
      </c>
      <c r="L641">
        <v>2171</v>
      </c>
      <c r="M641" t="s">
        <v>29</v>
      </c>
      <c r="N641" t="s">
        <v>164</v>
      </c>
      <c r="O641" t="s">
        <v>26</v>
      </c>
      <c r="P641" t="s">
        <v>16</v>
      </c>
      <c r="S641">
        <v>91928</v>
      </c>
      <c r="T641" t="s">
        <v>307</v>
      </c>
    </row>
    <row r="642" spans="2:20" x14ac:dyDescent="0.25">
      <c r="B642" t="s">
        <v>13</v>
      </c>
      <c r="C642" t="s">
        <v>14</v>
      </c>
      <c r="D642" t="s">
        <v>17</v>
      </c>
      <c r="E642" t="s">
        <v>17</v>
      </c>
      <c r="F642">
        <v>11</v>
      </c>
      <c r="G642">
        <v>345</v>
      </c>
      <c r="H642">
        <v>345</v>
      </c>
      <c r="I642">
        <v>1125</v>
      </c>
      <c r="J642" s="58">
        <v>170.2</v>
      </c>
      <c r="K642" s="1">
        <v>43784</v>
      </c>
      <c r="L642">
        <v>2171</v>
      </c>
      <c r="M642" t="s">
        <v>29</v>
      </c>
      <c r="N642" t="s">
        <v>37</v>
      </c>
      <c r="O642" t="s">
        <v>26</v>
      </c>
      <c r="P642" t="s">
        <v>16</v>
      </c>
      <c r="S642">
        <v>91927</v>
      </c>
      <c r="T642" t="s">
        <v>307</v>
      </c>
    </row>
    <row r="643" spans="2:20" x14ac:dyDescent="0.25">
      <c r="B643" t="s">
        <v>13</v>
      </c>
      <c r="C643" t="s">
        <v>14</v>
      </c>
      <c r="D643" t="s">
        <v>17</v>
      </c>
      <c r="E643" t="s">
        <v>17</v>
      </c>
      <c r="F643">
        <v>11</v>
      </c>
      <c r="G643">
        <v>345</v>
      </c>
      <c r="H643">
        <v>345</v>
      </c>
      <c r="I643">
        <v>1130</v>
      </c>
      <c r="J643" s="58">
        <v>234.03</v>
      </c>
      <c r="K643" s="1">
        <v>43788</v>
      </c>
      <c r="L643">
        <v>2174</v>
      </c>
      <c r="M643" t="s">
        <v>25</v>
      </c>
      <c r="N643" t="s">
        <v>157</v>
      </c>
      <c r="O643" t="s">
        <v>26</v>
      </c>
      <c r="P643" t="s">
        <v>16</v>
      </c>
      <c r="S643">
        <v>96128</v>
      </c>
      <c r="T643" t="s">
        <v>307</v>
      </c>
    </row>
    <row r="644" spans="2:20" x14ac:dyDescent="0.25">
      <c r="B644" t="s">
        <v>13</v>
      </c>
      <c r="C644" t="s">
        <v>14</v>
      </c>
      <c r="D644" t="s">
        <v>17</v>
      </c>
      <c r="E644" t="s">
        <v>17</v>
      </c>
      <c r="F644">
        <v>11</v>
      </c>
      <c r="G644">
        <v>345</v>
      </c>
      <c r="H644">
        <v>345</v>
      </c>
      <c r="I644">
        <v>1130</v>
      </c>
      <c r="J644" s="58">
        <v>127.65</v>
      </c>
      <c r="K644" s="1">
        <v>43788</v>
      </c>
      <c r="L644">
        <v>2174</v>
      </c>
      <c r="M644" t="s">
        <v>132</v>
      </c>
      <c r="N644" t="s">
        <v>156</v>
      </c>
      <c r="O644" t="s">
        <v>26</v>
      </c>
      <c r="P644" t="s">
        <v>16</v>
      </c>
      <c r="S644">
        <v>96127</v>
      </c>
      <c r="T644" t="s">
        <v>307</v>
      </c>
    </row>
    <row r="645" spans="2:20" x14ac:dyDescent="0.25">
      <c r="B645" t="s">
        <v>13</v>
      </c>
      <c r="C645" t="s">
        <v>14</v>
      </c>
      <c r="D645" t="s">
        <v>17</v>
      </c>
      <c r="E645" t="s">
        <v>17</v>
      </c>
      <c r="F645">
        <v>11</v>
      </c>
      <c r="G645">
        <v>345</v>
      </c>
      <c r="H645">
        <v>345</v>
      </c>
      <c r="I645">
        <v>1125</v>
      </c>
      <c r="J645" s="58">
        <v>170.2</v>
      </c>
      <c r="K645" s="1">
        <v>43788</v>
      </c>
      <c r="L645">
        <v>2174</v>
      </c>
      <c r="M645" t="s">
        <v>25</v>
      </c>
      <c r="N645" t="s">
        <v>163</v>
      </c>
      <c r="O645" t="s">
        <v>26</v>
      </c>
      <c r="P645" t="s">
        <v>16</v>
      </c>
      <c r="S645">
        <v>91928</v>
      </c>
      <c r="T645" t="s">
        <v>307</v>
      </c>
    </row>
    <row r="646" spans="2:20" x14ac:dyDescent="0.25">
      <c r="B646" t="s">
        <v>13</v>
      </c>
      <c r="C646" t="s">
        <v>14</v>
      </c>
      <c r="D646" t="s">
        <v>17</v>
      </c>
      <c r="E646" t="s">
        <v>17</v>
      </c>
      <c r="F646">
        <v>11</v>
      </c>
      <c r="G646">
        <v>345</v>
      </c>
      <c r="H646">
        <v>345</v>
      </c>
      <c r="I646">
        <v>1125</v>
      </c>
      <c r="J646" s="58">
        <v>340.4</v>
      </c>
      <c r="K646" s="1">
        <v>43788</v>
      </c>
      <c r="L646">
        <v>2174</v>
      </c>
      <c r="M646" t="s">
        <v>25</v>
      </c>
      <c r="N646" t="s">
        <v>162</v>
      </c>
      <c r="O646" t="s">
        <v>26</v>
      </c>
      <c r="P646" t="s">
        <v>16</v>
      </c>
      <c r="S646">
        <v>91928</v>
      </c>
      <c r="T646" t="s">
        <v>307</v>
      </c>
    </row>
    <row r="647" spans="2:20" x14ac:dyDescent="0.25">
      <c r="B647" t="s">
        <v>13</v>
      </c>
      <c r="C647" t="s">
        <v>14</v>
      </c>
      <c r="D647" t="s">
        <v>17</v>
      </c>
      <c r="E647" t="s">
        <v>17</v>
      </c>
      <c r="F647">
        <v>11</v>
      </c>
      <c r="G647">
        <v>345</v>
      </c>
      <c r="H647">
        <v>345</v>
      </c>
      <c r="I647">
        <v>1125</v>
      </c>
      <c r="J647" s="58">
        <v>127.65</v>
      </c>
      <c r="K647" s="1">
        <v>43788</v>
      </c>
      <c r="L647">
        <v>2174</v>
      </c>
      <c r="M647" t="s">
        <v>27</v>
      </c>
      <c r="N647" t="s">
        <v>161</v>
      </c>
      <c r="O647" t="s">
        <v>26</v>
      </c>
      <c r="P647" t="s">
        <v>16</v>
      </c>
      <c r="S647">
        <v>91928</v>
      </c>
      <c r="T647" t="s">
        <v>307</v>
      </c>
    </row>
    <row r="648" spans="2:20" x14ac:dyDescent="0.25">
      <c r="B648" t="s">
        <v>13</v>
      </c>
      <c r="C648" t="s">
        <v>14</v>
      </c>
      <c r="D648" t="s">
        <v>17</v>
      </c>
      <c r="E648" t="s">
        <v>17</v>
      </c>
      <c r="F648">
        <v>11</v>
      </c>
      <c r="G648">
        <v>345</v>
      </c>
      <c r="H648">
        <v>345</v>
      </c>
      <c r="I648">
        <v>1125</v>
      </c>
      <c r="J648" s="58">
        <v>382.95</v>
      </c>
      <c r="K648" s="1">
        <v>43788</v>
      </c>
      <c r="L648">
        <v>2174</v>
      </c>
      <c r="M648" t="s">
        <v>27</v>
      </c>
      <c r="N648" t="s">
        <v>160</v>
      </c>
      <c r="O648" t="s">
        <v>26</v>
      </c>
      <c r="P648" t="s">
        <v>16</v>
      </c>
      <c r="S648">
        <v>91928</v>
      </c>
      <c r="T648" t="s">
        <v>307</v>
      </c>
    </row>
    <row r="649" spans="2:20" x14ac:dyDescent="0.25">
      <c r="B649" t="s">
        <v>13</v>
      </c>
      <c r="C649" t="s">
        <v>14</v>
      </c>
      <c r="D649" t="s">
        <v>17</v>
      </c>
      <c r="E649" t="s">
        <v>17</v>
      </c>
      <c r="F649">
        <v>11</v>
      </c>
      <c r="G649">
        <v>345</v>
      </c>
      <c r="H649">
        <v>345</v>
      </c>
      <c r="I649">
        <v>1115</v>
      </c>
      <c r="J649" s="58">
        <v>42.55</v>
      </c>
      <c r="K649" s="1">
        <v>43788</v>
      </c>
      <c r="L649">
        <v>2174</v>
      </c>
      <c r="M649" t="s">
        <v>31</v>
      </c>
      <c r="N649" t="s">
        <v>166</v>
      </c>
      <c r="O649" t="s">
        <v>26</v>
      </c>
      <c r="P649" t="s">
        <v>16</v>
      </c>
      <c r="S649">
        <v>92930</v>
      </c>
      <c r="T649" t="s">
        <v>306</v>
      </c>
    </row>
    <row r="650" spans="2:20" x14ac:dyDescent="0.25">
      <c r="B650" t="s">
        <v>13</v>
      </c>
      <c r="C650" t="s">
        <v>14</v>
      </c>
      <c r="D650" t="s">
        <v>17</v>
      </c>
      <c r="E650" t="s">
        <v>17</v>
      </c>
      <c r="F650">
        <v>11</v>
      </c>
      <c r="G650">
        <v>345</v>
      </c>
      <c r="H650">
        <v>345</v>
      </c>
      <c r="I650">
        <v>1115</v>
      </c>
      <c r="J650" s="58">
        <v>42.55</v>
      </c>
      <c r="K650" s="1">
        <v>43788</v>
      </c>
      <c r="L650">
        <v>2174</v>
      </c>
      <c r="M650" t="s">
        <v>31</v>
      </c>
      <c r="N650" t="s">
        <v>165</v>
      </c>
      <c r="O650" t="s">
        <v>26</v>
      </c>
      <c r="P650" t="s">
        <v>16</v>
      </c>
      <c r="S650">
        <v>92930</v>
      </c>
      <c r="T650" t="s">
        <v>306</v>
      </c>
    </row>
    <row r="651" spans="2:20" x14ac:dyDescent="0.25">
      <c r="B651" t="s">
        <v>13</v>
      </c>
      <c r="C651" t="s">
        <v>14</v>
      </c>
      <c r="D651" t="s">
        <v>17</v>
      </c>
      <c r="E651" t="s">
        <v>17</v>
      </c>
      <c r="F651">
        <v>11</v>
      </c>
      <c r="G651">
        <v>345</v>
      </c>
      <c r="H651">
        <v>345</v>
      </c>
      <c r="I651">
        <v>1115</v>
      </c>
      <c r="J651" s="58">
        <v>42.55</v>
      </c>
      <c r="K651" s="1">
        <v>43788</v>
      </c>
      <c r="L651">
        <v>2174</v>
      </c>
      <c r="M651" t="s">
        <v>31</v>
      </c>
      <c r="N651" t="s">
        <v>165</v>
      </c>
      <c r="O651" t="s">
        <v>26</v>
      </c>
      <c r="P651" t="s">
        <v>16</v>
      </c>
      <c r="S651">
        <v>92930</v>
      </c>
      <c r="T651" t="s">
        <v>306</v>
      </c>
    </row>
    <row r="652" spans="2:20" x14ac:dyDescent="0.25">
      <c r="B652" t="s">
        <v>13</v>
      </c>
      <c r="C652" t="s">
        <v>14</v>
      </c>
      <c r="D652" t="s">
        <v>17</v>
      </c>
      <c r="E652" t="s">
        <v>17</v>
      </c>
      <c r="F652">
        <v>11</v>
      </c>
      <c r="G652">
        <v>345</v>
      </c>
      <c r="H652">
        <v>345</v>
      </c>
      <c r="I652">
        <v>1105</v>
      </c>
      <c r="J652" s="58">
        <v>85.1</v>
      </c>
      <c r="K652" s="1">
        <v>43788</v>
      </c>
      <c r="L652">
        <v>2174</v>
      </c>
      <c r="M652" t="s">
        <v>31</v>
      </c>
      <c r="N652" t="s">
        <v>168</v>
      </c>
      <c r="O652" t="s">
        <v>26</v>
      </c>
      <c r="P652" t="s">
        <v>16</v>
      </c>
      <c r="S652">
        <v>91260</v>
      </c>
      <c r="T652" t="s">
        <v>306</v>
      </c>
    </row>
    <row r="653" spans="2:20" x14ac:dyDescent="0.25">
      <c r="B653" t="s">
        <v>13</v>
      </c>
      <c r="C653" t="s">
        <v>14</v>
      </c>
      <c r="D653" t="s">
        <v>17</v>
      </c>
      <c r="E653" t="s">
        <v>17</v>
      </c>
      <c r="F653">
        <v>11</v>
      </c>
      <c r="G653">
        <v>345</v>
      </c>
      <c r="H653">
        <v>345</v>
      </c>
      <c r="I653">
        <v>1100</v>
      </c>
      <c r="J653" s="58">
        <v>42.55</v>
      </c>
      <c r="K653" s="1">
        <v>43788</v>
      </c>
      <c r="L653">
        <v>2174</v>
      </c>
      <c r="M653" t="s">
        <v>31</v>
      </c>
      <c r="N653" t="s">
        <v>169</v>
      </c>
      <c r="O653" t="s">
        <v>26</v>
      </c>
      <c r="P653" t="s">
        <v>16</v>
      </c>
      <c r="S653">
        <v>97991</v>
      </c>
      <c r="T653" t="s">
        <v>305</v>
      </c>
    </row>
    <row r="654" spans="2:20" x14ac:dyDescent="0.25">
      <c r="B654" t="s">
        <v>13</v>
      </c>
      <c r="C654" t="s">
        <v>14</v>
      </c>
      <c r="D654" t="s">
        <v>17</v>
      </c>
      <c r="E654" t="s">
        <v>17</v>
      </c>
      <c r="F654">
        <v>11</v>
      </c>
      <c r="G654">
        <v>345</v>
      </c>
      <c r="H654">
        <v>345</v>
      </c>
      <c r="I654">
        <v>1100</v>
      </c>
      <c r="J654" s="58">
        <v>42.55</v>
      </c>
      <c r="K654" s="1">
        <v>43788</v>
      </c>
      <c r="L654">
        <v>2174</v>
      </c>
      <c r="M654" t="s">
        <v>31</v>
      </c>
      <c r="N654" t="s">
        <v>169</v>
      </c>
      <c r="O654" t="s">
        <v>26</v>
      </c>
      <c r="P654" t="s">
        <v>16</v>
      </c>
      <c r="S654">
        <v>97991</v>
      </c>
      <c r="T654" t="s">
        <v>305</v>
      </c>
    </row>
    <row r="655" spans="2:20" x14ac:dyDescent="0.25">
      <c r="B655" t="s">
        <v>13</v>
      </c>
      <c r="C655" t="s">
        <v>14</v>
      </c>
      <c r="D655" t="s">
        <v>17</v>
      </c>
      <c r="E655" t="s">
        <v>17</v>
      </c>
      <c r="F655">
        <v>11</v>
      </c>
      <c r="G655">
        <v>345</v>
      </c>
      <c r="H655">
        <v>345</v>
      </c>
      <c r="I655">
        <v>1130</v>
      </c>
      <c r="J655" s="58">
        <v>340.4</v>
      </c>
      <c r="K655" s="1">
        <v>43788</v>
      </c>
      <c r="L655">
        <v>2174</v>
      </c>
      <c r="M655" t="s">
        <v>132</v>
      </c>
      <c r="N655" t="s">
        <v>156</v>
      </c>
      <c r="O655" t="s">
        <v>26</v>
      </c>
      <c r="P655" t="s">
        <v>16</v>
      </c>
      <c r="S655">
        <v>96127</v>
      </c>
      <c r="T655" t="s">
        <v>307</v>
      </c>
    </row>
    <row r="656" spans="2:20" x14ac:dyDescent="0.25">
      <c r="B656" t="s">
        <v>13</v>
      </c>
      <c r="C656" t="s">
        <v>14</v>
      </c>
      <c r="D656" t="s">
        <v>17</v>
      </c>
      <c r="E656" t="s">
        <v>17</v>
      </c>
      <c r="F656">
        <v>11</v>
      </c>
      <c r="G656">
        <v>345</v>
      </c>
      <c r="H656">
        <v>345</v>
      </c>
      <c r="I656">
        <v>1145</v>
      </c>
      <c r="J656" s="58">
        <v>127.65</v>
      </c>
      <c r="K656" s="1">
        <v>43788</v>
      </c>
      <c r="L656">
        <v>2174</v>
      </c>
      <c r="M656" t="s">
        <v>35</v>
      </c>
      <c r="N656" t="s">
        <v>151</v>
      </c>
      <c r="O656" t="s">
        <v>26</v>
      </c>
      <c r="P656" t="s">
        <v>16</v>
      </c>
      <c r="S656">
        <v>98198</v>
      </c>
      <c r="T656" t="s">
        <v>307</v>
      </c>
    </row>
    <row r="657" spans="2:20" x14ac:dyDescent="0.25">
      <c r="B657" t="s">
        <v>13</v>
      </c>
      <c r="C657" t="s">
        <v>14</v>
      </c>
      <c r="D657" t="s">
        <v>17</v>
      </c>
      <c r="E657" t="s">
        <v>17</v>
      </c>
      <c r="F657">
        <v>11</v>
      </c>
      <c r="G657">
        <v>345</v>
      </c>
      <c r="H657">
        <v>345</v>
      </c>
      <c r="I657">
        <v>1125</v>
      </c>
      <c r="J657" s="58">
        <v>382.95</v>
      </c>
      <c r="K657" s="1">
        <v>43788</v>
      </c>
      <c r="L657">
        <v>2174</v>
      </c>
      <c r="M657" t="s">
        <v>28</v>
      </c>
      <c r="N657" t="s">
        <v>159</v>
      </c>
      <c r="O657" t="s">
        <v>26</v>
      </c>
      <c r="P657" t="s">
        <v>16</v>
      </c>
      <c r="S657">
        <v>91928</v>
      </c>
      <c r="T657" t="s">
        <v>307</v>
      </c>
    </row>
    <row r="658" spans="2:20" x14ac:dyDescent="0.25">
      <c r="B658" t="s">
        <v>13</v>
      </c>
      <c r="C658" t="s">
        <v>14</v>
      </c>
      <c r="D658" t="s">
        <v>17</v>
      </c>
      <c r="E658" t="s">
        <v>17</v>
      </c>
      <c r="F658">
        <v>11</v>
      </c>
      <c r="G658">
        <v>345</v>
      </c>
      <c r="H658">
        <v>345</v>
      </c>
      <c r="I658">
        <v>1195</v>
      </c>
      <c r="J658" s="58">
        <v>85.1</v>
      </c>
      <c r="K658" s="1">
        <v>43788</v>
      </c>
      <c r="L658">
        <v>2174</v>
      </c>
      <c r="M658" t="s">
        <v>31</v>
      </c>
      <c r="N658" t="s">
        <v>150</v>
      </c>
      <c r="O658" t="s">
        <v>26</v>
      </c>
      <c r="P658" t="s">
        <v>16</v>
      </c>
      <c r="S658">
        <v>97601</v>
      </c>
      <c r="T658" t="s">
        <v>304</v>
      </c>
    </row>
    <row r="659" spans="2:20" x14ac:dyDescent="0.25">
      <c r="B659" t="s">
        <v>13</v>
      </c>
      <c r="C659" t="s">
        <v>14</v>
      </c>
      <c r="D659" t="s">
        <v>17</v>
      </c>
      <c r="E659" t="s">
        <v>17</v>
      </c>
      <c r="F659">
        <v>11</v>
      </c>
      <c r="G659">
        <v>345</v>
      </c>
      <c r="H659">
        <v>345</v>
      </c>
      <c r="I659">
        <v>1145</v>
      </c>
      <c r="J659" s="58">
        <v>85.1</v>
      </c>
      <c r="K659" s="1">
        <v>43788</v>
      </c>
      <c r="L659">
        <v>2174</v>
      </c>
      <c r="M659" t="s">
        <v>132</v>
      </c>
      <c r="N659" t="s">
        <v>152</v>
      </c>
      <c r="O659" t="s">
        <v>26</v>
      </c>
      <c r="P659" t="s">
        <v>16</v>
      </c>
      <c r="S659">
        <v>98198</v>
      </c>
      <c r="T659" t="s">
        <v>307</v>
      </c>
    </row>
    <row r="660" spans="2:20" x14ac:dyDescent="0.25">
      <c r="B660" t="s">
        <v>13</v>
      </c>
      <c r="C660" t="s">
        <v>14</v>
      </c>
      <c r="D660" t="s">
        <v>17</v>
      </c>
      <c r="E660" t="s">
        <v>17</v>
      </c>
      <c r="F660">
        <v>11</v>
      </c>
      <c r="G660">
        <v>345</v>
      </c>
      <c r="H660">
        <v>345</v>
      </c>
      <c r="I660">
        <v>1145</v>
      </c>
      <c r="J660" s="58">
        <v>85.1</v>
      </c>
      <c r="K660" s="1">
        <v>43788</v>
      </c>
      <c r="L660">
        <v>2174</v>
      </c>
      <c r="M660" t="s">
        <v>132</v>
      </c>
      <c r="N660" t="s">
        <v>152</v>
      </c>
      <c r="O660" t="s">
        <v>26</v>
      </c>
      <c r="P660" t="s">
        <v>16</v>
      </c>
      <c r="S660">
        <v>98198</v>
      </c>
      <c r="T660" t="s">
        <v>307</v>
      </c>
    </row>
    <row r="661" spans="2:20" x14ac:dyDescent="0.25">
      <c r="B661" t="s">
        <v>13</v>
      </c>
      <c r="C661" t="s">
        <v>14</v>
      </c>
      <c r="D661" t="s">
        <v>17</v>
      </c>
      <c r="E661" t="s">
        <v>17</v>
      </c>
      <c r="F661">
        <v>11</v>
      </c>
      <c r="G661">
        <v>345</v>
      </c>
      <c r="H661">
        <v>345</v>
      </c>
      <c r="I661">
        <v>1130</v>
      </c>
      <c r="J661" s="58">
        <v>234.03</v>
      </c>
      <c r="K661" s="1">
        <v>43788</v>
      </c>
      <c r="L661">
        <v>2174</v>
      </c>
      <c r="M661" t="s">
        <v>143</v>
      </c>
      <c r="N661" t="s">
        <v>155</v>
      </c>
      <c r="O661" t="s">
        <v>26</v>
      </c>
      <c r="P661" t="s">
        <v>16</v>
      </c>
      <c r="S661">
        <v>96128</v>
      </c>
      <c r="T661" t="s">
        <v>307</v>
      </c>
    </row>
    <row r="662" spans="2:20" x14ac:dyDescent="0.25">
      <c r="B662" t="s">
        <v>13</v>
      </c>
      <c r="C662" t="s">
        <v>14</v>
      </c>
      <c r="D662" t="s">
        <v>17</v>
      </c>
      <c r="E662" t="s">
        <v>17</v>
      </c>
      <c r="F662">
        <v>11</v>
      </c>
      <c r="G662">
        <v>345</v>
      </c>
      <c r="H662">
        <v>345</v>
      </c>
      <c r="I662">
        <v>1130</v>
      </c>
      <c r="J662" s="58">
        <v>170.2</v>
      </c>
      <c r="K662" s="1">
        <v>43788</v>
      </c>
      <c r="L662">
        <v>2174</v>
      </c>
      <c r="M662" t="s">
        <v>35</v>
      </c>
      <c r="N662" t="s">
        <v>154</v>
      </c>
      <c r="O662" t="s">
        <v>26</v>
      </c>
      <c r="P662" t="s">
        <v>16</v>
      </c>
      <c r="S662">
        <v>96127</v>
      </c>
      <c r="T662" t="s">
        <v>307</v>
      </c>
    </row>
    <row r="663" spans="2:20" x14ac:dyDescent="0.25">
      <c r="B663" t="s">
        <v>56</v>
      </c>
      <c r="C663" t="s">
        <v>14</v>
      </c>
      <c r="D663" t="s">
        <v>17</v>
      </c>
      <c r="E663" t="s">
        <v>17</v>
      </c>
      <c r="F663">
        <v>11</v>
      </c>
      <c r="G663">
        <v>345</v>
      </c>
      <c r="H663">
        <v>2019116</v>
      </c>
      <c r="I663">
        <v>1665</v>
      </c>
      <c r="J663" s="58">
        <v>42.55</v>
      </c>
      <c r="K663" s="1">
        <v>43799</v>
      </c>
      <c r="L663">
        <v>2177</v>
      </c>
      <c r="M663" t="s">
        <v>29</v>
      </c>
      <c r="N663" t="s">
        <v>130</v>
      </c>
      <c r="O663" t="s">
        <v>26</v>
      </c>
      <c r="P663" t="s">
        <v>16</v>
      </c>
      <c r="T663" t="s">
        <v>369</v>
      </c>
    </row>
    <row r="664" spans="2:20" x14ac:dyDescent="0.25">
      <c r="B664" t="s">
        <v>13</v>
      </c>
      <c r="C664" t="s">
        <v>14</v>
      </c>
      <c r="D664" t="s">
        <v>17</v>
      </c>
      <c r="E664" t="s">
        <v>17</v>
      </c>
      <c r="F664">
        <v>11</v>
      </c>
      <c r="G664">
        <v>345</v>
      </c>
      <c r="H664">
        <v>345</v>
      </c>
      <c r="I664">
        <v>1145</v>
      </c>
      <c r="J664" s="58">
        <v>42.55</v>
      </c>
      <c r="K664" s="1">
        <v>43799</v>
      </c>
      <c r="L664">
        <v>2177</v>
      </c>
      <c r="M664" t="s">
        <v>29</v>
      </c>
      <c r="N664" t="s">
        <v>151</v>
      </c>
      <c r="O664" t="s">
        <v>26</v>
      </c>
      <c r="P664" t="s">
        <v>16</v>
      </c>
      <c r="S664">
        <v>98198</v>
      </c>
      <c r="T664" t="s">
        <v>307</v>
      </c>
    </row>
    <row r="665" spans="2:20" x14ac:dyDescent="0.25">
      <c r="B665" t="s">
        <v>56</v>
      </c>
      <c r="C665" t="s">
        <v>14</v>
      </c>
      <c r="D665" t="s">
        <v>17</v>
      </c>
      <c r="E665" t="s">
        <v>17</v>
      </c>
      <c r="F665">
        <v>11</v>
      </c>
      <c r="G665">
        <v>345</v>
      </c>
      <c r="H665">
        <v>2019116</v>
      </c>
      <c r="I665">
        <v>1665</v>
      </c>
      <c r="J665" s="58">
        <v>42.55</v>
      </c>
      <c r="K665" s="1">
        <v>43799</v>
      </c>
      <c r="L665">
        <v>2177</v>
      </c>
      <c r="M665" t="s">
        <v>29</v>
      </c>
      <c r="N665" t="s">
        <v>130</v>
      </c>
      <c r="O665" t="s">
        <v>26</v>
      </c>
      <c r="P665" t="s">
        <v>16</v>
      </c>
      <c r="T665" t="s">
        <v>369</v>
      </c>
    </row>
    <row r="666" spans="2:20" x14ac:dyDescent="0.25">
      <c r="B666" t="s">
        <v>56</v>
      </c>
      <c r="C666" t="s">
        <v>14</v>
      </c>
      <c r="D666" t="s">
        <v>17</v>
      </c>
      <c r="E666" t="s">
        <v>17</v>
      </c>
      <c r="F666">
        <v>11</v>
      </c>
      <c r="G666">
        <v>345</v>
      </c>
      <c r="H666">
        <v>2019116</v>
      </c>
      <c r="I666">
        <v>1665</v>
      </c>
      <c r="J666" s="58">
        <v>42.55</v>
      </c>
      <c r="K666" s="1">
        <v>43799</v>
      </c>
      <c r="L666">
        <v>2177</v>
      </c>
      <c r="M666" t="s">
        <v>29</v>
      </c>
      <c r="N666" t="s">
        <v>130</v>
      </c>
      <c r="O666" t="s">
        <v>26</v>
      </c>
      <c r="P666" t="s">
        <v>16</v>
      </c>
      <c r="T666" t="s">
        <v>369</v>
      </c>
    </row>
    <row r="667" spans="2:20" x14ac:dyDescent="0.25">
      <c r="B667" t="s">
        <v>13</v>
      </c>
      <c r="C667" t="s">
        <v>14</v>
      </c>
      <c r="D667" t="s">
        <v>17</v>
      </c>
      <c r="E667" t="s">
        <v>17</v>
      </c>
      <c r="F667">
        <v>11</v>
      </c>
      <c r="G667">
        <v>345</v>
      </c>
      <c r="H667">
        <v>345</v>
      </c>
      <c r="I667">
        <v>1145</v>
      </c>
      <c r="J667" s="58">
        <v>255.3</v>
      </c>
      <c r="K667" s="1">
        <v>43799</v>
      </c>
      <c r="L667">
        <v>2177</v>
      </c>
      <c r="M667" t="s">
        <v>29</v>
      </c>
      <c r="N667" t="s">
        <v>151</v>
      </c>
      <c r="O667" t="s">
        <v>26</v>
      </c>
      <c r="P667" t="s">
        <v>16</v>
      </c>
      <c r="S667">
        <v>98198</v>
      </c>
      <c r="T667" t="s">
        <v>307</v>
      </c>
    </row>
    <row r="668" spans="2:20" x14ac:dyDescent="0.25">
      <c r="B668" t="s">
        <v>13</v>
      </c>
      <c r="C668" t="s">
        <v>14</v>
      </c>
      <c r="D668" t="s">
        <v>17</v>
      </c>
      <c r="E668" t="s">
        <v>17</v>
      </c>
      <c r="F668">
        <v>11</v>
      </c>
      <c r="G668">
        <v>345</v>
      </c>
      <c r="H668">
        <v>345</v>
      </c>
      <c r="I668">
        <v>1145</v>
      </c>
      <c r="J668" s="58">
        <v>85.1</v>
      </c>
      <c r="K668" s="1">
        <v>43799</v>
      </c>
      <c r="L668">
        <v>2177</v>
      </c>
      <c r="M668" t="s">
        <v>29</v>
      </c>
      <c r="N668" t="s">
        <v>151</v>
      </c>
      <c r="O668" t="s">
        <v>26</v>
      </c>
      <c r="P668" t="s">
        <v>16</v>
      </c>
      <c r="S668">
        <v>98198</v>
      </c>
      <c r="T668" t="s">
        <v>307</v>
      </c>
    </row>
    <row r="669" spans="2:20" x14ac:dyDescent="0.25">
      <c r="B669" t="s">
        <v>13</v>
      </c>
      <c r="C669" t="s">
        <v>14</v>
      </c>
      <c r="D669" t="s">
        <v>17</v>
      </c>
      <c r="E669" t="s">
        <v>17</v>
      </c>
      <c r="F669">
        <v>11</v>
      </c>
      <c r="G669">
        <v>345</v>
      </c>
      <c r="H669">
        <v>345</v>
      </c>
      <c r="I669">
        <v>1145</v>
      </c>
      <c r="J669" s="58">
        <v>85.1</v>
      </c>
      <c r="K669" s="1">
        <v>43799</v>
      </c>
      <c r="L669">
        <v>2177</v>
      </c>
      <c r="M669" t="s">
        <v>29</v>
      </c>
      <c r="N669" t="s">
        <v>151</v>
      </c>
      <c r="O669" t="s">
        <v>26</v>
      </c>
      <c r="P669" t="s">
        <v>16</v>
      </c>
      <c r="S669">
        <v>98198</v>
      </c>
      <c r="T669" t="s">
        <v>307</v>
      </c>
    </row>
    <row r="670" spans="2:20" x14ac:dyDescent="0.25">
      <c r="B670" t="s">
        <v>13</v>
      </c>
      <c r="C670" t="s">
        <v>14</v>
      </c>
      <c r="D670" t="s">
        <v>17</v>
      </c>
      <c r="E670" t="s">
        <v>17</v>
      </c>
      <c r="F670">
        <v>11</v>
      </c>
      <c r="G670">
        <v>345</v>
      </c>
      <c r="H670">
        <v>345</v>
      </c>
      <c r="I670">
        <v>1130</v>
      </c>
      <c r="J670" s="58">
        <v>85.1</v>
      </c>
      <c r="K670" s="1">
        <v>43799</v>
      </c>
      <c r="L670">
        <v>2177</v>
      </c>
      <c r="M670" t="s">
        <v>29</v>
      </c>
      <c r="N670" t="s">
        <v>153</v>
      </c>
      <c r="O670" t="s">
        <v>26</v>
      </c>
      <c r="P670" t="s">
        <v>16</v>
      </c>
      <c r="S670">
        <v>96128</v>
      </c>
      <c r="T670" t="s">
        <v>307</v>
      </c>
    </row>
    <row r="671" spans="2:20" x14ac:dyDescent="0.25">
      <c r="B671" t="s">
        <v>13</v>
      </c>
      <c r="C671" t="s">
        <v>14</v>
      </c>
      <c r="D671" t="s">
        <v>17</v>
      </c>
      <c r="E671" t="s">
        <v>17</v>
      </c>
      <c r="F671">
        <v>11</v>
      </c>
      <c r="G671">
        <v>345</v>
      </c>
      <c r="H671">
        <v>345</v>
      </c>
      <c r="I671">
        <v>1130</v>
      </c>
      <c r="J671" s="58">
        <v>170.2</v>
      </c>
      <c r="K671" s="1">
        <v>43799</v>
      </c>
      <c r="L671">
        <v>2177</v>
      </c>
      <c r="M671" t="s">
        <v>29</v>
      </c>
      <c r="N671" t="s">
        <v>32</v>
      </c>
      <c r="O671" t="s">
        <v>26</v>
      </c>
      <c r="P671" t="s">
        <v>16</v>
      </c>
      <c r="S671">
        <v>96127</v>
      </c>
      <c r="T671" t="s">
        <v>307</v>
      </c>
    </row>
    <row r="672" spans="2:20" x14ac:dyDescent="0.25">
      <c r="B672" t="s">
        <v>56</v>
      </c>
      <c r="C672" t="s">
        <v>60</v>
      </c>
      <c r="D672" t="s">
        <v>17</v>
      </c>
      <c r="E672" t="s">
        <v>17</v>
      </c>
      <c r="F672">
        <f t="shared" ref="F672:F674" ca="1" si="24">MONTH(K672)</f>
        <v>12</v>
      </c>
      <c r="G672">
        <v>345</v>
      </c>
      <c r="H672">
        <v>2019116</v>
      </c>
      <c r="I672">
        <v>1666</v>
      </c>
      <c r="J672" s="58">
        <v>27.26</v>
      </c>
      <c r="K672" s="1">
        <v>43830</v>
      </c>
      <c r="L672">
        <v>367713</v>
      </c>
      <c r="M672" t="s">
        <v>290</v>
      </c>
      <c r="N672" t="s">
        <v>60</v>
      </c>
      <c r="O672" t="s">
        <v>15</v>
      </c>
      <c r="P672" t="s">
        <v>16</v>
      </c>
      <c r="T672" t="s">
        <v>369</v>
      </c>
    </row>
    <row r="673" spans="2:20" x14ac:dyDescent="0.25">
      <c r="B673" t="s">
        <v>13</v>
      </c>
      <c r="C673" t="s">
        <v>18</v>
      </c>
      <c r="D673" t="s">
        <v>17</v>
      </c>
      <c r="E673" t="s">
        <v>17</v>
      </c>
      <c r="F673">
        <f t="shared" ca="1" si="24"/>
        <v>12</v>
      </c>
      <c r="G673">
        <v>345</v>
      </c>
      <c r="H673">
        <v>345</v>
      </c>
      <c r="I673">
        <v>1130</v>
      </c>
      <c r="J673" s="58">
        <v>1649.58</v>
      </c>
      <c r="K673" s="1">
        <v>43830</v>
      </c>
      <c r="L673">
        <v>367721</v>
      </c>
      <c r="M673" t="s">
        <v>65</v>
      </c>
      <c r="N673" t="s">
        <v>72</v>
      </c>
      <c r="O673" t="s">
        <v>15</v>
      </c>
      <c r="P673" t="s">
        <v>16</v>
      </c>
      <c r="S673">
        <v>96128</v>
      </c>
      <c r="T673" t="s">
        <v>307</v>
      </c>
    </row>
    <row r="674" spans="2:20" x14ac:dyDescent="0.25">
      <c r="B674" t="s">
        <v>13</v>
      </c>
      <c r="C674" t="s">
        <v>18</v>
      </c>
      <c r="D674" t="s">
        <v>17</v>
      </c>
      <c r="E674" t="s">
        <v>17</v>
      </c>
      <c r="F674">
        <f t="shared" ca="1" si="24"/>
        <v>12</v>
      </c>
      <c r="G674">
        <v>345</v>
      </c>
      <c r="H674">
        <v>345</v>
      </c>
      <c r="I674">
        <v>1190</v>
      </c>
      <c r="J674" s="58">
        <v>312.7</v>
      </c>
      <c r="K674" s="1">
        <v>43830</v>
      </c>
      <c r="L674">
        <v>367721</v>
      </c>
      <c r="M674" t="s">
        <v>65</v>
      </c>
      <c r="N674" t="s">
        <v>66</v>
      </c>
      <c r="O674" t="s">
        <v>15</v>
      </c>
      <c r="P674" t="s">
        <v>16</v>
      </c>
      <c r="S674">
        <v>96449</v>
      </c>
      <c r="T674" t="s">
        <v>304</v>
      </c>
    </row>
    <row r="675" spans="2:20" x14ac:dyDescent="0.25">
      <c r="B675" t="s">
        <v>13</v>
      </c>
      <c r="C675" t="s">
        <v>18</v>
      </c>
      <c r="D675" t="s">
        <v>17</v>
      </c>
      <c r="E675" t="s">
        <v>17</v>
      </c>
      <c r="F675">
        <f t="shared" ref="F675:F677" ca="1" si="25">MONTH(K675)</f>
        <v>12</v>
      </c>
      <c r="G675">
        <v>345</v>
      </c>
      <c r="H675">
        <v>345</v>
      </c>
      <c r="I675">
        <v>1105</v>
      </c>
      <c r="J675">
        <v>280</v>
      </c>
      <c r="K675" s="1">
        <v>43801</v>
      </c>
      <c r="L675">
        <v>343082</v>
      </c>
      <c r="M675" t="s">
        <v>40</v>
      </c>
      <c r="N675" t="s">
        <v>76</v>
      </c>
      <c r="O675" t="s">
        <v>20</v>
      </c>
      <c r="P675" t="s">
        <v>16</v>
      </c>
      <c r="Q675">
        <v>328650</v>
      </c>
      <c r="R675" t="s">
        <v>22</v>
      </c>
      <c r="S675">
        <v>91260</v>
      </c>
      <c r="T675" t="s">
        <v>306</v>
      </c>
    </row>
    <row r="676" spans="2:20" x14ac:dyDescent="0.25">
      <c r="B676" t="s">
        <v>13</v>
      </c>
      <c r="C676" t="s">
        <v>18</v>
      </c>
      <c r="D676" t="s">
        <v>17</v>
      </c>
      <c r="E676" t="s">
        <v>17</v>
      </c>
      <c r="F676">
        <f t="shared" ca="1" si="25"/>
        <v>12</v>
      </c>
      <c r="G676">
        <v>345</v>
      </c>
      <c r="H676">
        <v>345</v>
      </c>
      <c r="I676">
        <v>1130</v>
      </c>
      <c r="J676">
        <v>660</v>
      </c>
      <c r="K676" s="1">
        <v>43802</v>
      </c>
      <c r="L676">
        <v>343167</v>
      </c>
      <c r="M676" t="s">
        <v>39</v>
      </c>
      <c r="N676" t="s">
        <v>71</v>
      </c>
      <c r="O676" t="s">
        <v>20</v>
      </c>
      <c r="P676" t="s">
        <v>16</v>
      </c>
      <c r="Q676">
        <v>328802</v>
      </c>
      <c r="R676" t="s">
        <v>41</v>
      </c>
      <c r="S676">
        <v>96127</v>
      </c>
      <c r="T676" t="s">
        <v>307</v>
      </c>
    </row>
    <row r="677" spans="2:20" x14ac:dyDescent="0.25">
      <c r="B677" t="s">
        <v>13</v>
      </c>
      <c r="C677" t="s">
        <v>18</v>
      </c>
      <c r="D677" t="s">
        <v>17</v>
      </c>
      <c r="E677" t="s">
        <v>17</v>
      </c>
      <c r="F677">
        <f t="shared" ca="1" si="25"/>
        <v>12</v>
      </c>
      <c r="G677">
        <v>345</v>
      </c>
      <c r="H677">
        <v>345</v>
      </c>
      <c r="I677">
        <v>1145</v>
      </c>
      <c r="J677">
        <v>420</v>
      </c>
      <c r="K677" s="1">
        <v>43802</v>
      </c>
      <c r="L677">
        <v>343168</v>
      </c>
      <c r="M677" t="s">
        <v>39</v>
      </c>
      <c r="N677" t="s">
        <v>67</v>
      </c>
      <c r="O677" t="s">
        <v>20</v>
      </c>
      <c r="P677" t="s">
        <v>16</v>
      </c>
      <c r="Q677">
        <v>328803</v>
      </c>
      <c r="R677" t="s">
        <v>41</v>
      </c>
      <c r="S677">
        <v>98198</v>
      </c>
      <c r="T677" t="s">
        <v>307</v>
      </c>
    </row>
    <row r="678" spans="2:20" x14ac:dyDescent="0.25">
      <c r="B678" t="s">
        <v>13</v>
      </c>
      <c r="C678" t="s">
        <v>18</v>
      </c>
      <c r="D678" t="s">
        <v>17</v>
      </c>
      <c r="E678" t="s">
        <v>17</v>
      </c>
      <c r="F678">
        <f t="shared" ref="F678:F684" ca="1" si="26">MONTH(K678)</f>
        <v>12</v>
      </c>
      <c r="G678">
        <v>345</v>
      </c>
      <c r="H678">
        <v>345</v>
      </c>
      <c r="I678">
        <v>1130</v>
      </c>
      <c r="J678">
        <v>293.64</v>
      </c>
      <c r="K678" s="1">
        <v>43804</v>
      </c>
      <c r="L678">
        <v>343598</v>
      </c>
      <c r="M678" t="s">
        <v>68</v>
      </c>
      <c r="N678" t="s">
        <v>69</v>
      </c>
      <c r="O678" t="s">
        <v>20</v>
      </c>
      <c r="P678" t="s">
        <v>16</v>
      </c>
      <c r="Q678">
        <v>327309</v>
      </c>
      <c r="R678" t="s">
        <v>41</v>
      </c>
      <c r="S678">
        <v>96128</v>
      </c>
      <c r="T678" t="s">
        <v>307</v>
      </c>
    </row>
    <row r="679" spans="2:20" x14ac:dyDescent="0.25">
      <c r="B679" t="s">
        <v>13</v>
      </c>
      <c r="C679" t="s">
        <v>18</v>
      </c>
      <c r="D679" t="s">
        <v>17</v>
      </c>
      <c r="E679" t="s">
        <v>17</v>
      </c>
      <c r="F679">
        <f t="shared" ca="1" si="26"/>
        <v>12</v>
      </c>
      <c r="G679">
        <v>345</v>
      </c>
      <c r="H679">
        <v>345</v>
      </c>
      <c r="I679">
        <v>1130</v>
      </c>
      <c r="J679">
        <v>1065</v>
      </c>
      <c r="K679" s="1">
        <v>43808</v>
      </c>
      <c r="L679">
        <v>343915</v>
      </c>
      <c r="M679" t="s">
        <v>39</v>
      </c>
      <c r="N679" t="s">
        <v>492</v>
      </c>
      <c r="O679" t="s">
        <v>20</v>
      </c>
      <c r="P679" t="s">
        <v>16</v>
      </c>
      <c r="Q679">
        <v>328652</v>
      </c>
      <c r="R679" t="s">
        <v>41</v>
      </c>
      <c r="S679">
        <v>96127</v>
      </c>
      <c r="T679" t="s">
        <v>307</v>
      </c>
    </row>
    <row r="680" spans="2:20" x14ac:dyDescent="0.25">
      <c r="B680" t="s">
        <v>13</v>
      </c>
      <c r="C680" t="s">
        <v>18</v>
      </c>
      <c r="D680" t="s">
        <v>17</v>
      </c>
      <c r="E680" t="s">
        <v>17</v>
      </c>
      <c r="F680">
        <f t="shared" ca="1" si="26"/>
        <v>12</v>
      </c>
      <c r="G680">
        <v>345</v>
      </c>
      <c r="H680">
        <v>345</v>
      </c>
      <c r="I680">
        <v>1145</v>
      </c>
      <c r="J680">
        <v>1182</v>
      </c>
      <c r="K680" s="1">
        <v>43808</v>
      </c>
      <c r="L680">
        <v>343917</v>
      </c>
      <c r="M680" t="s">
        <v>39</v>
      </c>
      <c r="N680" t="s">
        <v>493</v>
      </c>
      <c r="O680" t="s">
        <v>20</v>
      </c>
      <c r="P680" t="s">
        <v>16</v>
      </c>
      <c r="Q680">
        <v>328654</v>
      </c>
      <c r="R680" t="s">
        <v>41</v>
      </c>
      <c r="S680">
        <v>98198</v>
      </c>
      <c r="T680" t="s">
        <v>307</v>
      </c>
    </row>
    <row r="681" spans="2:20" x14ac:dyDescent="0.25">
      <c r="B681" t="s">
        <v>13</v>
      </c>
      <c r="C681" t="s">
        <v>18</v>
      </c>
      <c r="D681" t="s">
        <v>17</v>
      </c>
      <c r="E681" t="s">
        <v>17</v>
      </c>
      <c r="F681">
        <f t="shared" ca="1" si="26"/>
        <v>12</v>
      </c>
      <c r="G681">
        <v>345</v>
      </c>
      <c r="H681">
        <v>345</v>
      </c>
      <c r="I681">
        <v>1125</v>
      </c>
      <c r="J681">
        <v>1306</v>
      </c>
      <c r="K681" s="1">
        <v>43808</v>
      </c>
      <c r="L681">
        <v>343918</v>
      </c>
      <c r="M681" t="s">
        <v>39</v>
      </c>
      <c r="N681" t="s">
        <v>494</v>
      </c>
      <c r="O681" t="s">
        <v>20</v>
      </c>
      <c r="P681" t="s">
        <v>16</v>
      </c>
      <c r="Q681">
        <v>328655</v>
      </c>
      <c r="R681" t="s">
        <v>41</v>
      </c>
      <c r="S681">
        <v>91927</v>
      </c>
      <c r="T681" t="s">
        <v>307</v>
      </c>
    </row>
    <row r="682" spans="2:20" x14ac:dyDescent="0.25">
      <c r="B682" t="s">
        <v>13</v>
      </c>
      <c r="C682" t="s">
        <v>18</v>
      </c>
      <c r="D682" t="s">
        <v>17</v>
      </c>
      <c r="E682" t="s">
        <v>17</v>
      </c>
      <c r="F682">
        <f t="shared" ca="1" si="26"/>
        <v>12</v>
      </c>
      <c r="G682">
        <v>345</v>
      </c>
      <c r="H682">
        <v>345</v>
      </c>
      <c r="I682">
        <v>1130</v>
      </c>
      <c r="J682">
        <v>108.07</v>
      </c>
      <c r="K682" s="1">
        <v>43808</v>
      </c>
      <c r="L682">
        <v>343936</v>
      </c>
      <c r="M682" t="s">
        <v>23</v>
      </c>
      <c r="N682" t="s">
        <v>70</v>
      </c>
      <c r="O682" t="s">
        <v>20</v>
      </c>
      <c r="P682" t="s">
        <v>16</v>
      </c>
      <c r="Q682">
        <v>324939</v>
      </c>
      <c r="R682" t="s">
        <v>41</v>
      </c>
      <c r="S682">
        <v>96127</v>
      </c>
      <c r="T682" t="s">
        <v>307</v>
      </c>
    </row>
    <row r="683" spans="2:20" x14ac:dyDescent="0.25">
      <c r="B683" t="s">
        <v>13</v>
      </c>
      <c r="C683" t="s">
        <v>18</v>
      </c>
      <c r="D683" t="s">
        <v>17</v>
      </c>
      <c r="E683" t="s">
        <v>17</v>
      </c>
      <c r="F683">
        <f t="shared" ca="1" si="26"/>
        <v>12</v>
      </c>
      <c r="G683">
        <v>345</v>
      </c>
      <c r="H683">
        <v>345</v>
      </c>
      <c r="I683">
        <v>1130</v>
      </c>
      <c r="J683">
        <v>374.36</v>
      </c>
      <c r="K683" s="1">
        <v>43808</v>
      </c>
      <c r="L683">
        <v>343951</v>
      </c>
      <c r="M683" t="s">
        <v>23</v>
      </c>
      <c r="N683" t="s">
        <v>70</v>
      </c>
      <c r="O683" t="s">
        <v>20</v>
      </c>
      <c r="P683" t="s">
        <v>16</v>
      </c>
      <c r="Q683">
        <v>329505</v>
      </c>
      <c r="R683" t="s">
        <v>41</v>
      </c>
      <c r="S683">
        <v>96127</v>
      </c>
      <c r="T683" t="s">
        <v>307</v>
      </c>
    </row>
    <row r="684" spans="2:20" x14ac:dyDescent="0.25">
      <c r="B684" t="s">
        <v>13</v>
      </c>
      <c r="C684" t="s">
        <v>18</v>
      </c>
      <c r="D684" t="s">
        <v>17</v>
      </c>
      <c r="E684" t="s">
        <v>17</v>
      </c>
      <c r="F684">
        <f t="shared" ca="1" si="26"/>
        <v>12</v>
      </c>
      <c r="G684">
        <v>345</v>
      </c>
      <c r="H684">
        <v>345</v>
      </c>
      <c r="I684">
        <v>1115</v>
      </c>
      <c r="J684">
        <v>2185</v>
      </c>
      <c r="K684" s="1">
        <v>43817</v>
      </c>
      <c r="L684">
        <v>344843</v>
      </c>
      <c r="M684" t="s">
        <v>74</v>
      </c>
      <c r="N684" t="s">
        <v>75</v>
      </c>
      <c r="O684" t="s">
        <v>20</v>
      </c>
      <c r="P684" t="s">
        <v>16</v>
      </c>
      <c r="Q684">
        <v>329723</v>
      </c>
      <c r="R684" t="s">
        <v>22</v>
      </c>
      <c r="S684">
        <v>92930</v>
      </c>
      <c r="T684" t="s">
        <v>306</v>
      </c>
    </row>
    <row r="685" spans="2:20" x14ac:dyDescent="0.25">
      <c r="B685" t="s">
        <v>13</v>
      </c>
      <c r="C685" t="s">
        <v>18</v>
      </c>
      <c r="D685" t="s">
        <v>17</v>
      </c>
      <c r="E685" t="s">
        <v>17</v>
      </c>
      <c r="F685">
        <f t="shared" ref="F685:F688" ca="1" si="27">MONTH(K685)</f>
        <v>12</v>
      </c>
      <c r="G685">
        <v>345</v>
      </c>
      <c r="H685">
        <v>345</v>
      </c>
      <c r="I685">
        <v>1190</v>
      </c>
      <c r="J685">
        <v>312.7</v>
      </c>
      <c r="K685" s="1">
        <v>43826</v>
      </c>
      <c r="L685">
        <v>345403</v>
      </c>
      <c r="M685" t="s">
        <v>23</v>
      </c>
      <c r="N685" t="s">
        <v>64</v>
      </c>
      <c r="O685" t="s">
        <v>20</v>
      </c>
      <c r="P685" t="s">
        <v>16</v>
      </c>
      <c r="Q685">
        <v>330724</v>
      </c>
      <c r="R685" t="s">
        <v>41</v>
      </c>
      <c r="S685">
        <v>96448</v>
      </c>
      <c r="T685" t="s">
        <v>304</v>
      </c>
    </row>
    <row r="686" spans="2:20" x14ac:dyDescent="0.25">
      <c r="B686" t="s">
        <v>13</v>
      </c>
      <c r="C686" t="s">
        <v>18</v>
      </c>
      <c r="D686" t="s">
        <v>17</v>
      </c>
      <c r="E686" t="s">
        <v>17</v>
      </c>
      <c r="F686">
        <f t="shared" ca="1" si="27"/>
        <v>12</v>
      </c>
      <c r="G686">
        <v>345</v>
      </c>
      <c r="H686">
        <v>345</v>
      </c>
      <c r="I686">
        <v>1125</v>
      </c>
      <c r="J686">
        <v>3778.9</v>
      </c>
      <c r="K686" s="1">
        <v>43829</v>
      </c>
      <c r="L686">
        <v>345537</v>
      </c>
      <c r="M686" t="s">
        <v>23</v>
      </c>
      <c r="N686" t="s">
        <v>73</v>
      </c>
      <c r="O686" t="s">
        <v>20</v>
      </c>
      <c r="P686" t="s">
        <v>16</v>
      </c>
      <c r="Q686">
        <v>330905</v>
      </c>
      <c r="R686" t="s">
        <v>41</v>
      </c>
      <c r="S686">
        <v>91927</v>
      </c>
      <c r="T686" t="s">
        <v>307</v>
      </c>
    </row>
    <row r="687" spans="2:20" x14ac:dyDescent="0.25">
      <c r="B687" t="s">
        <v>13</v>
      </c>
      <c r="C687" t="s">
        <v>18</v>
      </c>
      <c r="D687" t="s">
        <v>17</v>
      </c>
      <c r="E687" t="s">
        <v>17</v>
      </c>
      <c r="F687">
        <f t="shared" ca="1" si="27"/>
        <v>12</v>
      </c>
      <c r="G687">
        <v>345</v>
      </c>
      <c r="H687">
        <v>345</v>
      </c>
      <c r="I687">
        <v>1130</v>
      </c>
      <c r="J687">
        <v>13.06</v>
      </c>
      <c r="K687" s="1">
        <v>43802</v>
      </c>
      <c r="L687">
        <v>1113626</v>
      </c>
      <c r="M687" t="s">
        <v>23</v>
      </c>
      <c r="N687" t="s">
        <v>70</v>
      </c>
      <c r="O687" t="s">
        <v>24</v>
      </c>
      <c r="P687" t="s">
        <v>16</v>
      </c>
      <c r="Q687">
        <v>328392</v>
      </c>
      <c r="R687" t="s">
        <v>41</v>
      </c>
      <c r="S687">
        <v>96127</v>
      </c>
      <c r="T687" t="s">
        <v>307</v>
      </c>
    </row>
    <row r="688" spans="2:20" x14ac:dyDescent="0.25">
      <c r="B688" t="s">
        <v>13</v>
      </c>
      <c r="C688" t="s">
        <v>18</v>
      </c>
      <c r="D688" t="s">
        <v>17</v>
      </c>
      <c r="E688" t="s">
        <v>17</v>
      </c>
      <c r="F688">
        <f t="shared" ca="1" si="27"/>
        <v>12</v>
      </c>
      <c r="G688">
        <v>345</v>
      </c>
      <c r="H688">
        <v>345</v>
      </c>
      <c r="I688">
        <v>1130</v>
      </c>
      <c r="J688">
        <v>7.58</v>
      </c>
      <c r="K688" s="1">
        <v>43816</v>
      </c>
      <c r="L688">
        <v>1118042</v>
      </c>
      <c r="M688" t="s">
        <v>68</v>
      </c>
      <c r="N688" t="s">
        <v>69</v>
      </c>
      <c r="O688" t="s">
        <v>24</v>
      </c>
      <c r="P688" t="s">
        <v>16</v>
      </c>
      <c r="Q688">
        <v>327309</v>
      </c>
      <c r="R688" t="s">
        <v>41</v>
      </c>
      <c r="S688">
        <v>96128</v>
      </c>
      <c r="T688" t="s">
        <v>307</v>
      </c>
    </row>
    <row r="689" spans="2:20" x14ac:dyDescent="0.25">
      <c r="B689" t="s">
        <v>13</v>
      </c>
      <c r="C689" t="s">
        <v>14</v>
      </c>
      <c r="D689" t="s">
        <v>17</v>
      </c>
      <c r="E689" t="s">
        <v>17</v>
      </c>
      <c r="F689">
        <f t="shared" ref="F689:F701" ca="1" si="28">MONTH(K689)</f>
        <v>12</v>
      </c>
      <c r="G689">
        <v>345</v>
      </c>
      <c r="H689">
        <v>345</v>
      </c>
      <c r="I689">
        <v>1130</v>
      </c>
      <c r="J689">
        <v>85.1</v>
      </c>
      <c r="K689" s="1">
        <v>43802</v>
      </c>
      <c r="L689">
        <v>2180</v>
      </c>
      <c r="M689" t="s">
        <v>135</v>
      </c>
      <c r="N689" t="s">
        <v>30</v>
      </c>
      <c r="O689" t="s">
        <v>26</v>
      </c>
      <c r="P689" t="s">
        <v>16</v>
      </c>
      <c r="S689">
        <v>96128</v>
      </c>
      <c r="T689" t="s">
        <v>307</v>
      </c>
    </row>
    <row r="690" spans="2:20" x14ac:dyDescent="0.25">
      <c r="B690" t="s">
        <v>13</v>
      </c>
      <c r="C690" t="s">
        <v>14</v>
      </c>
      <c r="D690" t="s">
        <v>17</v>
      </c>
      <c r="E690" t="s">
        <v>17</v>
      </c>
      <c r="F690">
        <f t="shared" ca="1" si="28"/>
        <v>12</v>
      </c>
      <c r="G690">
        <v>345</v>
      </c>
      <c r="H690">
        <v>345</v>
      </c>
      <c r="I690">
        <v>1145</v>
      </c>
      <c r="J690">
        <v>191.48</v>
      </c>
      <c r="K690" s="1">
        <v>43802</v>
      </c>
      <c r="L690">
        <v>2180</v>
      </c>
      <c r="M690" t="s">
        <v>35</v>
      </c>
      <c r="N690" t="s">
        <v>30</v>
      </c>
      <c r="O690" t="s">
        <v>26</v>
      </c>
      <c r="P690" t="s">
        <v>16</v>
      </c>
      <c r="S690">
        <v>98198</v>
      </c>
      <c r="T690" t="s">
        <v>307</v>
      </c>
    </row>
    <row r="691" spans="2:20" x14ac:dyDescent="0.25">
      <c r="B691" t="s">
        <v>13</v>
      </c>
      <c r="C691" t="s">
        <v>14</v>
      </c>
      <c r="D691" t="s">
        <v>17</v>
      </c>
      <c r="E691" t="s">
        <v>17</v>
      </c>
      <c r="F691">
        <f t="shared" ca="1" si="28"/>
        <v>12</v>
      </c>
      <c r="G691">
        <v>345</v>
      </c>
      <c r="H691">
        <v>345</v>
      </c>
      <c r="I691">
        <v>1130</v>
      </c>
      <c r="J691">
        <v>42.55</v>
      </c>
      <c r="K691" s="1">
        <v>43802</v>
      </c>
      <c r="L691">
        <v>2180</v>
      </c>
      <c r="M691" t="s">
        <v>135</v>
      </c>
      <c r="N691" t="s">
        <v>30</v>
      </c>
      <c r="O691" t="s">
        <v>26</v>
      </c>
      <c r="P691" t="s">
        <v>16</v>
      </c>
      <c r="S691">
        <v>96128</v>
      </c>
      <c r="T691" t="s">
        <v>307</v>
      </c>
    </row>
    <row r="692" spans="2:20" x14ac:dyDescent="0.25">
      <c r="B692" t="s">
        <v>13</v>
      </c>
      <c r="C692" t="s">
        <v>14</v>
      </c>
      <c r="D692" t="s">
        <v>17</v>
      </c>
      <c r="E692" t="s">
        <v>17</v>
      </c>
      <c r="F692">
        <f t="shared" ca="1" si="28"/>
        <v>12</v>
      </c>
      <c r="G692">
        <v>345</v>
      </c>
      <c r="H692">
        <v>345</v>
      </c>
      <c r="I692">
        <v>1145</v>
      </c>
      <c r="J692">
        <v>170.2</v>
      </c>
      <c r="K692" s="1">
        <v>43802</v>
      </c>
      <c r="L692">
        <v>2180</v>
      </c>
      <c r="M692" t="s">
        <v>35</v>
      </c>
      <c r="N692" t="s">
        <v>30</v>
      </c>
      <c r="O692" t="s">
        <v>26</v>
      </c>
      <c r="P692" t="s">
        <v>16</v>
      </c>
      <c r="S692">
        <v>98198</v>
      </c>
      <c r="T692" t="s">
        <v>307</v>
      </c>
    </row>
    <row r="693" spans="2:20" x14ac:dyDescent="0.25">
      <c r="B693" t="s">
        <v>13</v>
      </c>
      <c r="C693" t="s">
        <v>14</v>
      </c>
      <c r="D693" t="s">
        <v>17</v>
      </c>
      <c r="E693" t="s">
        <v>17</v>
      </c>
      <c r="F693">
        <f t="shared" ca="1" si="28"/>
        <v>12</v>
      </c>
      <c r="G693">
        <v>345</v>
      </c>
      <c r="H693">
        <v>345</v>
      </c>
      <c r="I693">
        <v>1130</v>
      </c>
      <c r="J693">
        <v>85.1</v>
      </c>
      <c r="K693" s="1">
        <v>43802</v>
      </c>
      <c r="L693">
        <v>2180</v>
      </c>
      <c r="M693" t="s">
        <v>35</v>
      </c>
      <c r="N693" t="s">
        <v>30</v>
      </c>
      <c r="O693" t="s">
        <v>26</v>
      </c>
      <c r="P693" t="s">
        <v>16</v>
      </c>
      <c r="S693">
        <v>96128</v>
      </c>
      <c r="T693" t="s">
        <v>307</v>
      </c>
    </row>
    <row r="694" spans="2:20" x14ac:dyDescent="0.25">
      <c r="B694" t="s">
        <v>13</v>
      </c>
      <c r="C694" t="s">
        <v>14</v>
      </c>
      <c r="D694" t="s">
        <v>17</v>
      </c>
      <c r="E694" t="s">
        <v>17</v>
      </c>
      <c r="F694">
        <f t="shared" ca="1" si="28"/>
        <v>12</v>
      </c>
      <c r="G694">
        <v>345</v>
      </c>
      <c r="H694">
        <v>345</v>
      </c>
      <c r="I694">
        <v>1145</v>
      </c>
      <c r="J694">
        <v>191.48</v>
      </c>
      <c r="K694" s="1">
        <v>43802</v>
      </c>
      <c r="L694">
        <v>2180</v>
      </c>
      <c r="M694" t="s">
        <v>132</v>
      </c>
      <c r="N694" t="s">
        <v>30</v>
      </c>
      <c r="O694" t="s">
        <v>26</v>
      </c>
      <c r="P694" t="s">
        <v>16</v>
      </c>
      <c r="S694">
        <v>98198</v>
      </c>
      <c r="T694" t="s">
        <v>307</v>
      </c>
    </row>
    <row r="695" spans="2:20" x14ac:dyDescent="0.25">
      <c r="B695" t="s">
        <v>13</v>
      </c>
      <c r="C695" t="s">
        <v>14</v>
      </c>
      <c r="D695" t="s">
        <v>17</v>
      </c>
      <c r="E695" t="s">
        <v>17</v>
      </c>
      <c r="F695">
        <f t="shared" ca="1" si="28"/>
        <v>12</v>
      </c>
      <c r="G695">
        <v>345</v>
      </c>
      <c r="H695">
        <v>345</v>
      </c>
      <c r="I695">
        <v>1145</v>
      </c>
      <c r="J695">
        <v>170.2</v>
      </c>
      <c r="K695" s="1">
        <v>43802</v>
      </c>
      <c r="L695">
        <v>2180</v>
      </c>
      <c r="M695" t="s">
        <v>132</v>
      </c>
      <c r="N695" t="s">
        <v>30</v>
      </c>
      <c r="O695" t="s">
        <v>26</v>
      </c>
      <c r="P695" t="s">
        <v>16</v>
      </c>
      <c r="S695">
        <v>98198</v>
      </c>
      <c r="T695" t="s">
        <v>307</v>
      </c>
    </row>
    <row r="696" spans="2:20" x14ac:dyDescent="0.25">
      <c r="B696" t="s">
        <v>13</v>
      </c>
      <c r="C696" t="s">
        <v>14</v>
      </c>
      <c r="D696" t="s">
        <v>17</v>
      </c>
      <c r="E696" t="s">
        <v>17</v>
      </c>
      <c r="F696">
        <f t="shared" ca="1" si="28"/>
        <v>12</v>
      </c>
      <c r="G696">
        <v>345</v>
      </c>
      <c r="H696">
        <v>345</v>
      </c>
      <c r="I696">
        <v>1130</v>
      </c>
      <c r="J696">
        <v>85.1</v>
      </c>
      <c r="K696" s="1">
        <v>43802</v>
      </c>
      <c r="L696">
        <v>2180</v>
      </c>
      <c r="M696" t="s">
        <v>132</v>
      </c>
      <c r="N696" t="s">
        <v>30</v>
      </c>
      <c r="O696" t="s">
        <v>26</v>
      </c>
      <c r="P696" t="s">
        <v>16</v>
      </c>
      <c r="S696">
        <v>96128</v>
      </c>
      <c r="T696" t="s">
        <v>307</v>
      </c>
    </row>
    <row r="697" spans="2:20" x14ac:dyDescent="0.25">
      <c r="B697" t="s">
        <v>13</v>
      </c>
      <c r="C697" t="s">
        <v>14</v>
      </c>
      <c r="D697" t="s">
        <v>17</v>
      </c>
      <c r="E697" t="s">
        <v>17</v>
      </c>
      <c r="F697">
        <f t="shared" ca="1" si="28"/>
        <v>12</v>
      </c>
      <c r="G697">
        <v>345</v>
      </c>
      <c r="H697">
        <v>345</v>
      </c>
      <c r="I697">
        <v>1130</v>
      </c>
      <c r="J697">
        <v>42.55</v>
      </c>
      <c r="K697" s="1">
        <v>43802</v>
      </c>
      <c r="L697">
        <v>2180</v>
      </c>
      <c r="M697" t="s">
        <v>27</v>
      </c>
      <c r="N697" t="s">
        <v>139</v>
      </c>
      <c r="O697" t="s">
        <v>26</v>
      </c>
      <c r="P697" t="s">
        <v>16</v>
      </c>
      <c r="S697">
        <v>96128</v>
      </c>
      <c r="T697" t="s">
        <v>307</v>
      </c>
    </row>
    <row r="698" spans="2:20" x14ac:dyDescent="0.25">
      <c r="B698" t="s">
        <v>13</v>
      </c>
      <c r="C698" t="s">
        <v>14</v>
      </c>
      <c r="D698" t="s">
        <v>17</v>
      </c>
      <c r="E698" t="s">
        <v>17</v>
      </c>
      <c r="F698">
        <f t="shared" ca="1" si="28"/>
        <v>12</v>
      </c>
      <c r="G698">
        <v>345</v>
      </c>
      <c r="H698">
        <v>345</v>
      </c>
      <c r="I698">
        <v>1130</v>
      </c>
      <c r="J698">
        <v>85.1</v>
      </c>
      <c r="K698" s="1">
        <v>43802</v>
      </c>
      <c r="L698">
        <v>2180</v>
      </c>
      <c r="M698" t="s">
        <v>27</v>
      </c>
      <c r="N698" t="s">
        <v>138</v>
      </c>
      <c r="O698" t="s">
        <v>26</v>
      </c>
      <c r="P698" t="s">
        <v>16</v>
      </c>
      <c r="S698">
        <v>96128</v>
      </c>
      <c r="T698" t="s">
        <v>307</v>
      </c>
    </row>
    <row r="699" spans="2:20" x14ac:dyDescent="0.25">
      <c r="B699" t="s">
        <v>13</v>
      </c>
      <c r="C699" t="s">
        <v>14</v>
      </c>
      <c r="D699" t="s">
        <v>17</v>
      </c>
      <c r="E699" t="s">
        <v>17</v>
      </c>
      <c r="F699">
        <f t="shared" ca="1" si="28"/>
        <v>12</v>
      </c>
      <c r="G699">
        <v>345</v>
      </c>
      <c r="H699">
        <v>345</v>
      </c>
      <c r="I699">
        <v>1115</v>
      </c>
      <c r="J699">
        <v>42.55</v>
      </c>
      <c r="K699" s="1">
        <v>43802</v>
      </c>
      <c r="L699">
        <v>2180</v>
      </c>
      <c r="M699" t="s">
        <v>31</v>
      </c>
      <c r="N699" t="s">
        <v>146</v>
      </c>
      <c r="O699" t="s">
        <v>26</v>
      </c>
      <c r="P699" t="s">
        <v>16</v>
      </c>
      <c r="S699">
        <v>92930</v>
      </c>
      <c r="T699" t="s">
        <v>306</v>
      </c>
    </row>
    <row r="700" spans="2:20" x14ac:dyDescent="0.25">
      <c r="B700" t="s">
        <v>13</v>
      </c>
      <c r="C700" t="s">
        <v>14</v>
      </c>
      <c r="D700" t="s">
        <v>17</v>
      </c>
      <c r="E700" t="s">
        <v>17</v>
      </c>
      <c r="F700">
        <f t="shared" ca="1" si="28"/>
        <v>12</v>
      </c>
      <c r="G700">
        <v>345</v>
      </c>
      <c r="H700">
        <v>345</v>
      </c>
      <c r="I700">
        <v>1115</v>
      </c>
      <c r="J700">
        <v>85.1</v>
      </c>
      <c r="K700" s="1">
        <v>43802</v>
      </c>
      <c r="L700">
        <v>2180</v>
      </c>
      <c r="M700" t="s">
        <v>31</v>
      </c>
      <c r="N700" t="s">
        <v>146</v>
      </c>
      <c r="O700" t="s">
        <v>26</v>
      </c>
      <c r="P700" t="s">
        <v>16</v>
      </c>
      <c r="S700">
        <v>92930</v>
      </c>
      <c r="T700" t="s">
        <v>306</v>
      </c>
    </row>
    <row r="701" spans="2:20" x14ac:dyDescent="0.25">
      <c r="B701" t="s">
        <v>13</v>
      </c>
      <c r="C701" t="s">
        <v>14</v>
      </c>
      <c r="D701" t="s">
        <v>17</v>
      </c>
      <c r="E701" t="s">
        <v>17</v>
      </c>
      <c r="F701">
        <f t="shared" ca="1" si="28"/>
        <v>12</v>
      </c>
      <c r="G701">
        <v>345</v>
      </c>
      <c r="H701">
        <v>345</v>
      </c>
      <c r="I701">
        <v>1100</v>
      </c>
      <c r="J701">
        <v>127.65</v>
      </c>
      <c r="K701" s="1">
        <v>43802</v>
      </c>
      <c r="L701">
        <v>2180</v>
      </c>
      <c r="M701" t="s">
        <v>31</v>
      </c>
      <c r="N701" t="s">
        <v>149</v>
      </c>
      <c r="O701" t="s">
        <v>26</v>
      </c>
      <c r="P701" t="s">
        <v>16</v>
      </c>
      <c r="S701">
        <v>97991</v>
      </c>
      <c r="T701" t="s">
        <v>305</v>
      </c>
    </row>
    <row r="702" spans="2:20" x14ac:dyDescent="0.25">
      <c r="B702" t="s">
        <v>56</v>
      </c>
      <c r="C702" t="s">
        <v>14</v>
      </c>
      <c r="D702" t="s">
        <v>17</v>
      </c>
      <c r="E702" t="s">
        <v>17</v>
      </c>
      <c r="F702">
        <f t="shared" ref="F702:F714" ca="1" si="29">MONTH(K702)</f>
        <v>12</v>
      </c>
      <c r="G702">
        <v>345</v>
      </c>
      <c r="H702">
        <v>2019116</v>
      </c>
      <c r="I702">
        <v>1665</v>
      </c>
      <c r="J702">
        <v>42.55</v>
      </c>
      <c r="K702" s="1">
        <v>43814</v>
      </c>
      <c r="L702">
        <v>2183</v>
      </c>
      <c r="M702" t="s">
        <v>29</v>
      </c>
      <c r="N702" t="s">
        <v>130</v>
      </c>
      <c r="O702" t="s">
        <v>26</v>
      </c>
      <c r="P702" t="s">
        <v>16</v>
      </c>
      <c r="T702" t="s">
        <v>369</v>
      </c>
    </row>
    <row r="703" spans="2:20" x14ac:dyDescent="0.25">
      <c r="B703" t="s">
        <v>13</v>
      </c>
      <c r="C703" t="s">
        <v>14</v>
      </c>
      <c r="D703" t="s">
        <v>17</v>
      </c>
      <c r="E703" t="s">
        <v>17</v>
      </c>
      <c r="F703">
        <f t="shared" ca="1" si="29"/>
        <v>12</v>
      </c>
      <c r="G703">
        <v>345</v>
      </c>
      <c r="H703">
        <v>345</v>
      </c>
      <c r="I703">
        <v>1140</v>
      </c>
      <c r="J703">
        <v>85.1</v>
      </c>
      <c r="K703" s="1">
        <v>43814</v>
      </c>
      <c r="L703">
        <v>2183</v>
      </c>
      <c r="M703" t="s">
        <v>29</v>
      </c>
      <c r="N703" t="s">
        <v>55</v>
      </c>
      <c r="O703" t="s">
        <v>26</v>
      </c>
      <c r="P703" t="s">
        <v>16</v>
      </c>
      <c r="S703">
        <v>93264</v>
      </c>
      <c r="T703" t="s">
        <v>307</v>
      </c>
    </row>
    <row r="704" spans="2:20" x14ac:dyDescent="0.25">
      <c r="B704" t="s">
        <v>56</v>
      </c>
      <c r="C704" t="s">
        <v>14</v>
      </c>
      <c r="D704" t="s">
        <v>17</v>
      </c>
      <c r="E704" t="s">
        <v>17</v>
      </c>
      <c r="F704">
        <f t="shared" ca="1" si="29"/>
        <v>12</v>
      </c>
      <c r="G704">
        <v>345</v>
      </c>
      <c r="H704">
        <v>2019116</v>
      </c>
      <c r="I704">
        <v>1665</v>
      </c>
      <c r="J704">
        <v>42.55</v>
      </c>
      <c r="K704" s="1">
        <v>43814</v>
      </c>
      <c r="L704">
        <v>2183</v>
      </c>
      <c r="M704" t="s">
        <v>29</v>
      </c>
      <c r="N704" t="s">
        <v>130</v>
      </c>
      <c r="O704" t="s">
        <v>26</v>
      </c>
      <c r="P704" t="s">
        <v>16</v>
      </c>
      <c r="T704" t="s">
        <v>369</v>
      </c>
    </row>
    <row r="705" spans="2:20" x14ac:dyDescent="0.25">
      <c r="B705" t="s">
        <v>56</v>
      </c>
      <c r="C705" t="s">
        <v>14</v>
      </c>
      <c r="D705" t="s">
        <v>17</v>
      </c>
      <c r="E705" t="s">
        <v>17</v>
      </c>
      <c r="F705">
        <f t="shared" ca="1" si="29"/>
        <v>12</v>
      </c>
      <c r="G705">
        <v>345</v>
      </c>
      <c r="H705">
        <v>2019116</v>
      </c>
      <c r="I705">
        <v>1665</v>
      </c>
      <c r="J705">
        <v>42.55</v>
      </c>
      <c r="K705" s="1">
        <v>43814</v>
      </c>
      <c r="L705">
        <v>2183</v>
      </c>
      <c r="M705" t="s">
        <v>29</v>
      </c>
      <c r="N705" t="s">
        <v>130</v>
      </c>
      <c r="O705" t="s">
        <v>26</v>
      </c>
      <c r="P705" t="s">
        <v>16</v>
      </c>
      <c r="T705" t="s">
        <v>369</v>
      </c>
    </row>
    <row r="706" spans="2:20" x14ac:dyDescent="0.25">
      <c r="B706" t="s">
        <v>56</v>
      </c>
      <c r="C706" t="s">
        <v>14</v>
      </c>
      <c r="D706" t="s">
        <v>17</v>
      </c>
      <c r="E706" t="s">
        <v>17</v>
      </c>
      <c r="F706">
        <f t="shared" ca="1" si="29"/>
        <v>12</v>
      </c>
      <c r="G706">
        <v>345</v>
      </c>
      <c r="H706">
        <v>2019116</v>
      </c>
      <c r="I706">
        <v>1665</v>
      </c>
      <c r="J706">
        <v>42.55</v>
      </c>
      <c r="K706" s="1">
        <v>43814</v>
      </c>
      <c r="L706">
        <v>2183</v>
      </c>
      <c r="M706" t="s">
        <v>29</v>
      </c>
      <c r="N706" t="s">
        <v>130</v>
      </c>
      <c r="O706" t="s">
        <v>26</v>
      </c>
      <c r="P706" t="s">
        <v>16</v>
      </c>
      <c r="T706" t="s">
        <v>369</v>
      </c>
    </row>
    <row r="707" spans="2:20" x14ac:dyDescent="0.25">
      <c r="B707" t="s">
        <v>13</v>
      </c>
      <c r="C707" t="s">
        <v>14</v>
      </c>
      <c r="D707" t="s">
        <v>17</v>
      </c>
      <c r="E707" t="s">
        <v>17</v>
      </c>
      <c r="F707">
        <f t="shared" ca="1" si="29"/>
        <v>12</v>
      </c>
      <c r="G707">
        <v>345</v>
      </c>
      <c r="H707">
        <v>345</v>
      </c>
      <c r="I707">
        <v>1130</v>
      </c>
      <c r="J707">
        <v>42.55</v>
      </c>
      <c r="K707" s="1">
        <v>43814</v>
      </c>
      <c r="L707">
        <v>2183</v>
      </c>
      <c r="M707" t="s">
        <v>29</v>
      </c>
      <c r="N707" t="s">
        <v>137</v>
      </c>
      <c r="O707" t="s">
        <v>26</v>
      </c>
      <c r="P707" t="s">
        <v>16</v>
      </c>
      <c r="S707">
        <v>96127</v>
      </c>
      <c r="T707" t="s">
        <v>307</v>
      </c>
    </row>
    <row r="708" spans="2:20" x14ac:dyDescent="0.25">
      <c r="B708" t="s">
        <v>13</v>
      </c>
      <c r="C708" t="s">
        <v>14</v>
      </c>
      <c r="D708" t="s">
        <v>17</v>
      </c>
      <c r="E708" t="s">
        <v>17</v>
      </c>
      <c r="F708">
        <f t="shared" ca="1" si="29"/>
        <v>12</v>
      </c>
      <c r="G708">
        <v>345</v>
      </c>
      <c r="H708">
        <v>345</v>
      </c>
      <c r="I708">
        <v>1130</v>
      </c>
      <c r="J708">
        <v>85.1</v>
      </c>
      <c r="K708" s="1">
        <v>43814</v>
      </c>
      <c r="L708">
        <v>2183</v>
      </c>
      <c r="M708" t="s">
        <v>29</v>
      </c>
      <c r="N708" t="s">
        <v>137</v>
      </c>
      <c r="O708" t="s">
        <v>26</v>
      </c>
      <c r="P708" t="s">
        <v>16</v>
      </c>
      <c r="S708">
        <v>96127</v>
      </c>
      <c r="T708" t="s">
        <v>307</v>
      </c>
    </row>
    <row r="709" spans="2:20" x14ac:dyDescent="0.25">
      <c r="B709" t="s">
        <v>13</v>
      </c>
      <c r="C709" t="s">
        <v>14</v>
      </c>
      <c r="D709" t="s">
        <v>17</v>
      </c>
      <c r="E709" t="s">
        <v>17</v>
      </c>
      <c r="F709">
        <f t="shared" ca="1" si="29"/>
        <v>12</v>
      </c>
      <c r="G709">
        <v>345</v>
      </c>
      <c r="H709">
        <v>345</v>
      </c>
      <c r="I709">
        <v>1125</v>
      </c>
      <c r="J709">
        <v>42.55</v>
      </c>
      <c r="K709" s="1">
        <v>43814</v>
      </c>
      <c r="L709">
        <v>2183</v>
      </c>
      <c r="M709" t="s">
        <v>29</v>
      </c>
      <c r="N709" t="s">
        <v>145</v>
      </c>
      <c r="O709" t="s">
        <v>26</v>
      </c>
      <c r="P709" t="s">
        <v>16</v>
      </c>
      <c r="S709">
        <v>91928</v>
      </c>
      <c r="T709" t="s">
        <v>307</v>
      </c>
    </row>
    <row r="710" spans="2:20" x14ac:dyDescent="0.25">
      <c r="B710" t="s">
        <v>13</v>
      </c>
      <c r="C710" t="s">
        <v>14</v>
      </c>
      <c r="D710" t="s">
        <v>17</v>
      </c>
      <c r="E710" t="s">
        <v>17</v>
      </c>
      <c r="F710">
        <f t="shared" ca="1" si="29"/>
        <v>12</v>
      </c>
      <c r="G710">
        <v>345</v>
      </c>
      <c r="H710">
        <v>345</v>
      </c>
      <c r="I710">
        <v>1115</v>
      </c>
      <c r="J710">
        <v>42.55</v>
      </c>
      <c r="K710" s="1">
        <v>43816</v>
      </c>
      <c r="L710">
        <v>2186</v>
      </c>
      <c r="M710" t="s">
        <v>31</v>
      </c>
      <c r="N710" t="s">
        <v>146</v>
      </c>
      <c r="O710" t="s">
        <v>26</v>
      </c>
      <c r="P710" t="s">
        <v>16</v>
      </c>
      <c r="S710">
        <v>92930</v>
      </c>
      <c r="T710" t="s">
        <v>306</v>
      </c>
    </row>
    <row r="711" spans="2:20" x14ac:dyDescent="0.25">
      <c r="B711" t="s">
        <v>13</v>
      </c>
      <c r="C711" t="s">
        <v>14</v>
      </c>
      <c r="D711" t="s">
        <v>17</v>
      </c>
      <c r="E711" t="s">
        <v>17</v>
      </c>
      <c r="F711">
        <f t="shared" ca="1" si="29"/>
        <v>12</v>
      </c>
      <c r="G711">
        <v>345</v>
      </c>
      <c r="H711">
        <v>345</v>
      </c>
      <c r="I711">
        <v>1115</v>
      </c>
      <c r="J711">
        <v>127.65</v>
      </c>
      <c r="K711" s="1">
        <v>43816</v>
      </c>
      <c r="L711">
        <v>2186</v>
      </c>
      <c r="M711" t="s">
        <v>31</v>
      </c>
      <c r="N711" t="s">
        <v>147</v>
      </c>
      <c r="O711" t="s">
        <v>26</v>
      </c>
      <c r="P711" t="s">
        <v>16</v>
      </c>
      <c r="S711">
        <v>92930</v>
      </c>
      <c r="T711" t="s">
        <v>306</v>
      </c>
    </row>
    <row r="712" spans="2:20" x14ac:dyDescent="0.25">
      <c r="B712" t="s">
        <v>13</v>
      </c>
      <c r="C712" t="s">
        <v>14</v>
      </c>
      <c r="D712" t="s">
        <v>17</v>
      </c>
      <c r="E712" t="s">
        <v>17</v>
      </c>
      <c r="F712">
        <f t="shared" ca="1" si="29"/>
        <v>12</v>
      </c>
      <c r="G712">
        <v>345</v>
      </c>
      <c r="H712">
        <v>345</v>
      </c>
      <c r="I712">
        <v>1115</v>
      </c>
      <c r="J712">
        <v>42.55</v>
      </c>
      <c r="K712" s="1">
        <v>43816</v>
      </c>
      <c r="L712">
        <v>2186</v>
      </c>
      <c r="M712" t="s">
        <v>31</v>
      </c>
      <c r="N712" t="s">
        <v>146</v>
      </c>
      <c r="O712" t="s">
        <v>26</v>
      </c>
      <c r="P712" t="s">
        <v>16</v>
      </c>
      <c r="S712">
        <v>92930</v>
      </c>
      <c r="T712" t="s">
        <v>306</v>
      </c>
    </row>
    <row r="713" spans="2:20" x14ac:dyDescent="0.25">
      <c r="B713" t="s">
        <v>13</v>
      </c>
      <c r="C713" t="s">
        <v>14</v>
      </c>
      <c r="D713" t="s">
        <v>17</v>
      </c>
      <c r="E713" t="s">
        <v>17</v>
      </c>
      <c r="F713">
        <f t="shared" ca="1" si="29"/>
        <v>12</v>
      </c>
      <c r="G713">
        <v>345</v>
      </c>
      <c r="H713">
        <v>345</v>
      </c>
      <c r="I713">
        <v>1115</v>
      </c>
      <c r="J713">
        <v>42.55</v>
      </c>
      <c r="K713" s="1">
        <v>43816</v>
      </c>
      <c r="L713">
        <v>2186</v>
      </c>
      <c r="M713" t="s">
        <v>31</v>
      </c>
      <c r="N713" t="s">
        <v>146</v>
      </c>
      <c r="O713" t="s">
        <v>26</v>
      </c>
      <c r="P713" t="s">
        <v>16</v>
      </c>
      <c r="S713">
        <v>92930</v>
      </c>
      <c r="T713" t="s">
        <v>306</v>
      </c>
    </row>
    <row r="714" spans="2:20" x14ac:dyDescent="0.25">
      <c r="B714" t="s">
        <v>13</v>
      </c>
      <c r="C714" t="s">
        <v>14</v>
      </c>
      <c r="D714" t="s">
        <v>17</v>
      </c>
      <c r="E714" t="s">
        <v>17</v>
      </c>
      <c r="F714">
        <f t="shared" ca="1" si="29"/>
        <v>12</v>
      </c>
      <c r="G714">
        <v>345</v>
      </c>
      <c r="H714">
        <v>345</v>
      </c>
      <c r="I714">
        <v>1130</v>
      </c>
      <c r="J714">
        <v>85.1</v>
      </c>
      <c r="K714" s="1">
        <v>43816</v>
      </c>
      <c r="L714">
        <v>2186</v>
      </c>
      <c r="M714" t="s">
        <v>25</v>
      </c>
      <c r="N714" t="s">
        <v>136</v>
      </c>
      <c r="O714" t="s">
        <v>26</v>
      </c>
      <c r="P714" t="s">
        <v>16</v>
      </c>
      <c r="S714">
        <v>96128</v>
      </c>
      <c r="T714" t="s">
        <v>307</v>
      </c>
    </row>
    <row r="715" spans="2:20" x14ac:dyDescent="0.25">
      <c r="B715" t="s">
        <v>13</v>
      </c>
      <c r="C715" t="s">
        <v>14</v>
      </c>
      <c r="D715" t="s">
        <v>17</v>
      </c>
      <c r="E715" t="s">
        <v>17</v>
      </c>
      <c r="F715">
        <f t="shared" ref="F715:F726" ca="1" si="30">MONTH(K715)</f>
        <v>12</v>
      </c>
      <c r="G715">
        <v>345</v>
      </c>
      <c r="H715">
        <v>345</v>
      </c>
      <c r="I715">
        <v>1130</v>
      </c>
      <c r="J715">
        <v>85.1</v>
      </c>
      <c r="K715" s="1">
        <v>43816</v>
      </c>
      <c r="L715">
        <v>2186</v>
      </c>
      <c r="M715" t="s">
        <v>25</v>
      </c>
      <c r="N715" t="s">
        <v>136</v>
      </c>
      <c r="O715" t="s">
        <v>26</v>
      </c>
      <c r="P715" t="s">
        <v>16</v>
      </c>
      <c r="S715">
        <v>96128</v>
      </c>
      <c r="T715" t="s">
        <v>307</v>
      </c>
    </row>
    <row r="716" spans="2:20" x14ac:dyDescent="0.25">
      <c r="B716" t="s">
        <v>13</v>
      </c>
      <c r="C716" t="s">
        <v>14</v>
      </c>
      <c r="D716" t="s">
        <v>17</v>
      </c>
      <c r="E716" t="s">
        <v>17</v>
      </c>
      <c r="F716">
        <f t="shared" ca="1" si="30"/>
        <v>12</v>
      </c>
      <c r="G716">
        <v>345</v>
      </c>
      <c r="H716">
        <v>345</v>
      </c>
      <c r="I716">
        <v>1130</v>
      </c>
      <c r="J716">
        <v>85.1</v>
      </c>
      <c r="K716" s="1">
        <v>43816</v>
      </c>
      <c r="L716">
        <v>2186</v>
      </c>
      <c r="M716" t="s">
        <v>135</v>
      </c>
      <c r="N716" t="s">
        <v>30</v>
      </c>
      <c r="O716" t="s">
        <v>26</v>
      </c>
      <c r="P716" t="s">
        <v>16</v>
      </c>
      <c r="S716">
        <v>96128</v>
      </c>
      <c r="T716" t="s">
        <v>307</v>
      </c>
    </row>
    <row r="717" spans="2:20" x14ac:dyDescent="0.25">
      <c r="B717" t="s">
        <v>13</v>
      </c>
      <c r="C717" t="s">
        <v>14</v>
      </c>
      <c r="D717" t="s">
        <v>17</v>
      </c>
      <c r="E717" t="s">
        <v>17</v>
      </c>
      <c r="F717">
        <f t="shared" ca="1" si="30"/>
        <v>12</v>
      </c>
      <c r="G717">
        <v>345</v>
      </c>
      <c r="H717">
        <v>345</v>
      </c>
      <c r="I717">
        <v>1130</v>
      </c>
      <c r="J717">
        <v>446.78</v>
      </c>
      <c r="K717" s="1">
        <v>43816</v>
      </c>
      <c r="L717">
        <v>2186</v>
      </c>
      <c r="M717" t="s">
        <v>135</v>
      </c>
      <c r="N717" t="s">
        <v>30</v>
      </c>
      <c r="O717" t="s">
        <v>26</v>
      </c>
      <c r="P717" t="s">
        <v>16</v>
      </c>
      <c r="S717">
        <v>96128</v>
      </c>
      <c r="T717" t="s">
        <v>307</v>
      </c>
    </row>
    <row r="718" spans="2:20" x14ac:dyDescent="0.25">
      <c r="B718" t="s">
        <v>13</v>
      </c>
      <c r="C718" t="s">
        <v>14</v>
      </c>
      <c r="D718" t="s">
        <v>17</v>
      </c>
      <c r="E718" t="s">
        <v>17</v>
      </c>
      <c r="F718">
        <f t="shared" ca="1" si="30"/>
        <v>12</v>
      </c>
      <c r="G718">
        <v>345</v>
      </c>
      <c r="H718">
        <v>345</v>
      </c>
      <c r="I718">
        <v>1125</v>
      </c>
      <c r="J718">
        <v>510.6</v>
      </c>
      <c r="K718" s="1">
        <v>43816</v>
      </c>
      <c r="L718">
        <v>2186</v>
      </c>
      <c r="M718" t="s">
        <v>143</v>
      </c>
      <c r="N718" t="s">
        <v>144</v>
      </c>
      <c r="O718" t="s">
        <v>26</v>
      </c>
      <c r="P718" t="s">
        <v>16</v>
      </c>
      <c r="S718">
        <v>91928</v>
      </c>
      <c r="T718" t="s">
        <v>307</v>
      </c>
    </row>
    <row r="719" spans="2:20" x14ac:dyDescent="0.25">
      <c r="B719" t="s">
        <v>13</v>
      </c>
      <c r="C719" t="s">
        <v>14</v>
      </c>
      <c r="D719" t="s">
        <v>17</v>
      </c>
      <c r="E719" t="s">
        <v>17</v>
      </c>
      <c r="F719">
        <f t="shared" ca="1" si="30"/>
        <v>12</v>
      </c>
      <c r="G719">
        <v>345</v>
      </c>
      <c r="H719">
        <v>345</v>
      </c>
      <c r="I719">
        <v>1130</v>
      </c>
      <c r="J719">
        <v>63.83</v>
      </c>
      <c r="K719" s="1">
        <v>43816</v>
      </c>
      <c r="L719">
        <v>2186</v>
      </c>
      <c r="M719" t="s">
        <v>27</v>
      </c>
      <c r="N719" t="s">
        <v>134</v>
      </c>
      <c r="O719" t="s">
        <v>26</v>
      </c>
      <c r="P719" t="s">
        <v>16</v>
      </c>
      <c r="S719">
        <v>96128</v>
      </c>
      <c r="T719" t="s">
        <v>307</v>
      </c>
    </row>
    <row r="720" spans="2:20" x14ac:dyDescent="0.25">
      <c r="B720" t="s">
        <v>13</v>
      </c>
      <c r="C720" t="s">
        <v>14</v>
      </c>
      <c r="D720" t="s">
        <v>17</v>
      </c>
      <c r="E720" t="s">
        <v>17</v>
      </c>
      <c r="F720">
        <f t="shared" ca="1" si="30"/>
        <v>12</v>
      </c>
      <c r="G720">
        <v>345</v>
      </c>
      <c r="H720">
        <v>345</v>
      </c>
      <c r="I720">
        <v>1130</v>
      </c>
      <c r="J720">
        <v>63.83</v>
      </c>
      <c r="K720" s="1">
        <v>43816</v>
      </c>
      <c r="L720">
        <v>2186</v>
      </c>
      <c r="M720" t="s">
        <v>132</v>
      </c>
      <c r="N720" t="s">
        <v>30</v>
      </c>
      <c r="O720" t="s">
        <v>26</v>
      </c>
      <c r="P720" t="s">
        <v>16</v>
      </c>
      <c r="S720">
        <v>96127</v>
      </c>
      <c r="T720" t="s">
        <v>307</v>
      </c>
    </row>
    <row r="721" spans="2:20" x14ac:dyDescent="0.25">
      <c r="B721" t="s">
        <v>13</v>
      </c>
      <c r="C721" t="s">
        <v>14</v>
      </c>
      <c r="D721" t="s">
        <v>17</v>
      </c>
      <c r="E721" t="s">
        <v>17</v>
      </c>
      <c r="F721">
        <f t="shared" ca="1" si="30"/>
        <v>12</v>
      </c>
      <c r="G721">
        <v>345</v>
      </c>
      <c r="H721">
        <v>345</v>
      </c>
      <c r="I721">
        <v>1125</v>
      </c>
      <c r="J721">
        <v>234.03</v>
      </c>
      <c r="K721" s="1">
        <v>43816</v>
      </c>
      <c r="L721">
        <v>2186</v>
      </c>
      <c r="M721" t="s">
        <v>143</v>
      </c>
      <c r="N721" t="s">
        <v>144</v>
      </c>
      <c r="O721" t="s">
        <v>26</v>
      </c>
      <c r="P721" t="s">
        <v>16</v>
      </c>
      <c r="S721">
        <v>91928</v>
      </c>
      <c r="T721" t="s">
        <v>307</v>
      </c>
    </row>
    <row r="722" spans="2:20" x14ac:dyDescent="0.25">
      <c r="B722" t="s">
        <v>13</v>
      </c>
      <c r="C722" t="s">
        <v>14</v>
      </c>
      <c r="D722" t="s">
        <v>17</v>
      </c>
      <c r="E722" t="s">
        <v>17</v>
      </c>
      <c r="F722">
        <f t="shared" ca="1" si="30"/>
        <v>12</v>
      </c>
      <c r="G722">
        <v>345</v>
      </c>
      <c r="H722">
        <v>345</v>
      </c>
      <c r="I722">
        <v>1130</v>
      </c>
      <c r="J722">
        <v>446.78</v>
      </c>
      <c r="K722" s="1">
        <v>43816</v>
      </c>
      <c r="L722">
        <v>2186</v>
      </c>
      <c r="M722" t="s">
        <v>27</v>
      </c>
      <c r="N722" t="s">
        <v>134</v>
      </c>
      <c r="O722" t="s">
        <v>26</v>
      </c>
      <c r="P722" t="s">
        <v>16</v>
      </c>
      <c r="S722">
        <v>96128</v>
      </c>
      <c r="T722" t="s">
        <v>307</v>
      </c>
    </row>
    <row r="723" spans="2:20" x14ac:dyDescent="0.25">
      <c r="B723" t="s">
        <v>13</v>
      </c>
      <c r="C723" t="s">
        <v>14</v>
      </c>
      <c r="D723" t="s">
        <v>17</v>
      </c>
      <c r="E723" t="s">
        <v>17</v>
      </c>
      <c r="F723">
        <f t="shared" ca="1" si="30"/>
        <v>12</v>
      </c>
      <c r="G723">
        <v>345</v>
      </c>
      <c r="H723">
        <v>345</v>
      </c>
      <c r="I723">
        <v>1130</v>
      </c>
      <c r="J723">
        <v>212.75</v>
      </c>
      <c r="K723" s="1">
        <v>43816</v>
      </c>
      <c r="L723">
        <v>2186</v>
      </c>
      <c r="M723" t="s">
        <v>35</v>
      </c>
      <c r="N723" t="s">
        <v>30</v>
      </c>
      <c r="O723" t="s">
        <v>26</v>
      </c>
      <c r="P723" t="s">
        <v>16</v>
      </c>
      <c r="S723">
        <v>96127</v>
      </c>
      <c r="T723" t="s">
        <v>307</v>
      </c>
    </row>
    <row r="724" spans="2:20" x14ac:dyDescent="0.25">
      <c r="B724" t="s">
        <v>13</v>
      </c>
      <c r="C724" t="s">
        <v>14</v>
      </c>
      <c r="D724" t="s">
        <v>17</v>
      </c>
      <c r="E724" t="s">
        <v>17</v>
      </c>
      <c r="F724">
        <f t="shared" ca="1" si="30"/>
        <v>12</v>
      </c>
      <c r="G724">
        <v>345</v>
      </c>
      <c r="H724">
        <v>345</v>
      </c>
      <c r="I724">
        <v>1125</v>
      </c>
      <c r="J724">
        <v>404.23</v>
      </c>
      <c r="K724" s="1">
        <v>43816</v>
      </c>
      <c r="L724">
        <v>2186</v>
      </c>
      <c r="M724" t="s">
        <v>25</v>
      </c>
      <c r="N724" t="s">
        <v>142</v>
      </c>
      <c r="O724" t="s">
        <v>26</v>
      </c>
      <c r="P724" t="s">
        <v>16</v>
      </c>
      <c r="S724">
        <v>91928</v>
      </c>
      <c r="T724" t="s">
        <v>307</v>
      </c>
    </row>
    <row r="725" spans="2:20" x14ac:dyDescent="0.25">
      <c r="B725" t="s">
        <v>13</v>
      </c>
      <c r="C725" t="s">
        <v>14</v>
      </c>
      <c r="D725" t="s">
        <v>17</v>
      </c>
      <c r="E725" t="s">
        <v>17</v>
      </c>
      <c r="F725">
        <f t="shared" ca="1" si="30"/>
        <v>12</v>
      </c>
      <c r="G725">
        <v>345</v>
      </c>
      <c r="H725">
        <v>345</v>
      </c>
      <c r="I725">
        <v>1125</v>
      </c>
      <c r="J725">
        <v>382.95</v>
      </c>
      <c r="K725" s="1">
        <v>43816</v>
      </c>
      <c r="L725">
        <v>2186</v>
      </c>
      <c r="M725" t="s">
        <v>25</v>
      </c>
      <c r="N725" t="s">
        <v>142</v>
      </c>
      <c r="O725" t="s">
        <v>26</v>
      </c>
      <c r="P725" t="s">
        <v>16</v>
      </c>
      <c r="S725">
        <v>91928</v>
      </c>
      <c r="T725" t="s">
        <v>307</v>
      </c>
    </row>
    <row r="726" spans="2:20" x14ac:dyDescent="0.25">
      <c r="B726" t="s">
        <v>13</v>
      </c>
      <c r="C726" t="s">
        <v>14</v>
      </c>
      <c r="D726" t="s">
        <v>17</v>
      </c>
      <c r="E726" t="s">
        <v>17</v>
      </c>
      <c r="F726">
        <f t="shared" ca="1" si="30"/>
        <v>12</v>
      </c>
      <c r="G726">
        <v>345</v>
      </c>
      <c r="H726">
        <v>345</v>
      </c>
      <c r="I726">
        <v>1115</v>
      </c>
      <c r="J726">
        <v>42.55</v>
      </c>
      <c r="K726" s="1">
        <v>43816</v>
      </c>
      <c r="L726">
        <v>2186</v>
      </c>
      <c r="M726" t="s">
        <v>31</v>
      </c>
      <c r="N726" t="s">
        <v>146</v>
      </c>
      <c r="O726" t="s">
        <v>26</v>
      </c>
      <c r="P726" t="s">
        <v>16</v>
      </c>
      <c r="S726">
        <v>92930</v>
      </c>
      <c r="T726" t="s">
        <v>306</v>
      </c>
    </row>
    <row r="727" spans="2:20" x14ac:dyDescent="0.25">
      <c r="B727" t="s">
        <v>13</v>
      </c>
      <c r="C727" t="s">
        <v>14</v>
      </c>
      <c r="D727" t="s">
        <v>17</v>
      </c>
      <c r="E727" t="s">
        <v>17</v>
      </c>
      <c r="F727">
        <f t="shared" ref="F727:F735" ca="1" si="31">MONTH(K727)</f>
        <v>12</v>
      </c>
      <c r="G727">
        <v>345</v>
      </c>
      <c r="H727">
        <v>345</v>
      </c>
      <c r="I727">
        <v>1130</v>
      </c>
      <c r="J727">
        <v>85.1</v>
      </c>
      <c r="K727" s="1">
        <v>43830</v>
      </c>
      <c r="L727">
        <v>2189</v>
      </c>
      <c r="M727" t="s">
        <v>132</v>
      </c>
      <c r="N727" t="s">
        <v>30</v>
      </c>
      <c r="O727" t="s">
        <v>26</v>
      </c>
      <c r="P727" t="s">
        <v>16</v>
      </c>
      <c r="S727">
        <v>96127</v>
      </c>
      <c r="T727" t="s">
        <v>307</v>
      </c>
    </row>
    <row r="728" spans="2:20" x14ac:dyDescent="0.25">
      <c r="B728" t="s">
        <v>13</v>
      </c>
      <c r="C728" t="s">
        <v>14</v>
      </c>
      <c r="D728" t="s">
        <v>17</v>
      </c>
      <c r="E728" t="s">
        <v>17</v>
      </c>
      <c r="F728">
        <f t="shared" ca="1" si="31"/>
        <v>12</v>
      </c>
      <c r="G728">
        <v>345</v>
      </c>
      <c r="H728">
        <v>345</v>
      </c>
      <c r="I728">
        <v>1195</v>
      </c>
      <c r="J728">
        <v>42.55</v>
      </c>
      <c r="K728" s="1">
        <v>43830</v>
      </c>
      <c r="L728">
        <v>2189</v>
      </c>
      <c r="M728" t="s">
        <v>31</v>
      </c>
      <c r="N728" t="s">
        <v>131</v>
      </c>
      <c r="O728" t="s">
        <v>26</v>
      </c>
      <c r="P728" t="s">
        <v>16</v>
      </c>
      <c r="S728">
        <v>97601</v>
      </c>
      <c r="T728" t="s">
        <v>304</v>
      </c>
    </row>
    <row r="729" spans="2:20" x14ac:dyDescent="0.25">
      <c r="B729" t="s">
        <v>13</v>
      </c>
      <c r="C729" t="s">
        <v>14</v>
      </c>
      <c r="D729" t="s">
        <v>17</v>
      </c>
      <c r="E729" t="s">
        <v>17</v>
      </c>
      <c r="F729">
        <f t="shared" ca="1" si="31"/>
        <v>12</v>
      </c>
      <c r="G729">
        <v>345</v>
      </c>
      <c r="H729">
        <v>345</v>
      </c>
      <c r="I729">
        <v>1195</v>
      </c>
      <c r="J729">
        <v>42.55</v>
      </c>
      <c r="K729" s="1">
        <v>43830</v>
      </c>
      <c r="L729">
        <v>2189</v>
      </c>
      <c r="M729" t="s">
        <v>31</v>
      </c>
      <c r="N729" t="s">
        <v>131</v>
      </c>
      <c r="O729" t="s">
        <v>26</v>
      </c>
      <c r="P729" t="s">
        <v>16</v>
      </c>
      <c r="S729">
        <v>97601</v>
      </c>
      <c r="T729" t="s">
        <v>304</v>
      </c>
    </row>
    <row r="730" spans="2:20" x14ac:dyDescent="0.25">
      <c r="B730" t="s">
        <v>13</v>
      </c>
      <c r="C730" t="s">
        <v>14</v>
      </c>
      <c r="D730" t="s">
        <v>17</v>
      </c>
      <c r="E730" t="s">
        <v>17</v>
      </c>
      <c r="F730">
        <f t="shared" ca="1" si="31"/>
        <v>12</v>
      </c>
      <c r="G730">
        <v>345</v>
      </c>
      <c r="H730">
        <v>345</v>
      </c>
      <c r="I730">
        <v>1130</v>
      </c>
      <c r="J730">
        <v>297.85000000000002</v>
      </c>
      <c r="K730" s="1">
        <v>43830</v>
      </c>
      <c r="L730">
        <v>2189</v>
      </c>
      <c r="M730" t="s">
        <v>35</v>
      </c>
      <c r="N730" t="s">
        <v>30</v>
      </c>
      <c r="O730" t="s">
        <v>26</v>
      </c>
      <c r="P730" t="s">
        <v>16</v>
      </c>
      <c r="S730">
        <v>96127</v>
      </c>
      <c r="T730" t="s">
        <v>307</v>
      </c>
    </row>
    <row r="731" spans="2:20" x14ac:dyDescent="0.25">
      <c r="B731" t="s">
        <v>13</v>
      </c>
      <c r="C731" t="s">
        <v>14</v>
      </c>
      <c r="D731" t="s">
        <v>17</v>
      </c>
      <c r="E731" t="s">
        <v>17</v>
      </c>
      <c r="F731">
        <f t="shared" ca="1" si="31"/>
        <v>12</v>
      </c>
      <c r="G731">
        <v>345</v>
      </c>
      <c r="H731">
        <v>345</v>
      </c>
      <c r="I731">
        <v>1125</v>
      </c>
      <c r="J731">
        <v>255.3</v>
      </c>
      <c r="K731" s="1">
        <v>43830</v>
      </c>
      <c r="L731">
        <v>2189</v>
      </c>
      <c r="M731" t="s">
        <v>35</v>
      </c>
      <c r="N731" t="s">
        <v>30</v>
      </c>
      <c r="O731" t="s">
        <v>26</v>
      </c>
      <c r="P731" t="s">
        <v>16</v>
      </c>
      <c r="S731">
        <v>91927</v>
      </c>
      <c r="T731" t="s">
        <v>307</v>
      </c>
    </row>
    <row r="732" spans="2:20" x14ac:dyDescent="0.25">
      <c r="B732" t="s">
        <v>13</v>
      </c>
      <c r="C732" t="s">
        <v>14</v>
      </c>
      <c r="D732" t="s">
        <v>17</v>
      </c>
      <c r="E732" t="s">
        <v>17</v>
      </c>
      <c r="F732">
        <f t="shared" ca="1" si="31"/>
        <v>12</v>
      </c>
      <c r="G732">
        <v>345</v>
      </c>
      <c r="H732">
        <v>345</v>
      </c>
      <c r="I732">
        <v>1130</v>
      </c>
      <c r="J732">
        <v>85.1</v>
      </c>
      <c r="K732" s="1">
        <v>43830</v>
      </c>
      <c r="L732">
        <v>2189</v>
      </c>
      <c r="M732" t="s">
        <v>35</v>
      </c>
      <c r="N732" t="s">
        <v>30</v>
      </c>
      <c r="O732" t="s">
        <v>26</v>
      </c>
      <c r="P732" t="s">
        <v>16</v>
      </c>
      <c r="S732">
        <v>96127</v>
      </c>
      <c r="T732" t="s">
        <v>307</v>
      </c>
    </row>
    <row r="733" spans="2:20" x14ac:dyDescent="0.25">
      <c r="B733" t="s">
        <v>13</v>
      </c>
      <c r="C733" t="s">
        <v>14</v>
      </c>
      <c r="D733" t="s">
        <v>17</v>
      </c>
      <c r="E733" t="s">
        <v>17</v>
      </c>
      <c r="F733">
        <f t="shared" ca="1" si="31"/>
        <v>12</v>
      </c>
      <c r="G733">
        <v>345</v>
      </c>
      <c r="H733">
        <v>345</v>
      </c>
      <c r="I733">
        <v>1130</v>
      </c>
      <c r="J733">
        <v>85.1</v>
      </c>
      <c r="K733" s="1">
        <v>43830</v>
      </c>
      <c r="L733">
        <v>2189</v>
      </c>
      <c r="M733" t="s">
        <v>132</v>
      </c>
      <c r="N733" t="s">
        <v>30</v>
      </c>
      <c r="O733" t="s">
        <v>26</v>
      </c>
      <c r="P733" t="s">
        <v>16</v>
      </c>
      <c r="S733">
        <v>96127</v>
      </c>
      <c r="T733" t="s">
        <v>307</v>
      </c>
    </row>
    <row r="734" spans="2:20" x14ac:dyDescent="0.25">
      <c r="B734" t="s">
        <v>13</v>
      </c>
      <c r="C734" t="s">
        <v>14</v>
      </c>
      <c r="D734" t="s">
        <v>17</v>
      </c>
      <c r="E734" t="s">
        <v>17</v>
      </c>
      <c r="F734">
        <f t="shared" ca="1" si="31"/>
        <v>12</v>
      </c>
      <c r="G734">
        <v>345</v>
      </c>
      <c r="H734">
        <v>345</v>
      </c>
      <c r="I734">
        <v>1125</v>
      </c>
      <c r="J734">
        <v>297.85000000000002</v>
      </c>
      <c r="K734" s="1">
        <v>43830</v>
      </c>
      <c r="L734">
        <v>2189</v>
      </c>
      <c r="M734" t="s">
        <v>132</v>
      </c>
      <c r="N734" t="s">
        <v>30</v>
      </c>
      <c r="O734" t="s">
        <v>26</v>
      </c>
      <c r="P734" t="s">
        <v>16</v>
      </c>
      <c r="S734">
        <v>91927</v>
      </c>
      <c r="T734" t="s">
        <v>307</v>
      </c>
    </row>
    <row r="735" spans="2:20" x14ac:dyDescent="0.25">
      <c r="B735" t="s">
        <v>13</v>
      </c>
      <c r="C735" t="s">
        <v>14</v>
      </c>
      <c r="D735" t="s">
        <v>17</v>
      </c>
      <c r="E735" t="s">
        <v>17</v>
      </c>
      <c r="F735">
        <f t="shared" ca="1" si="31"/>
        <v>12</v>
      </c>
      <c r="G735">
        <v>345</v>
      </c>
      <c r="H735">
        <v>345</v>
      </c>
      <c r="I735">
        <v>1100</v>
      </c>
      <c r="J735">
        <v>85.1</v>
      </c>
      <c r="K735" s="1">
        <v>43830</v>
      </c>
      <c r="L735">
        <v>2189</v>
      </c>
      <c r="M735" t="s">
        <v>31</v>
      </c>
      <c r="N735" t="s">
        <v>148</v>
      </c>
      <c r="O735" t="s">
        <v>26</v>
      </c>
      <c r="P735" t="s">
        <v>16</v>
      </c>
      <c r="S735">
        <v>97991</v>
      </c>
      <c r="T735" t="s">
        <v>305</v>
      </c>
    </row>
    <row r="736" spans="2:20" x14ac:dyDescent="0.25">
      <c r="B736" t="s">
        <v>13</v>
      </c>
      <c r="C736" t="s">
        <v>14</v>
      </c>
      <c r="D736" t="s">
        <v>17</v>
      </c>
      <c r="E736" t="s">
        <v>17</v>
      </c>
      <c r="F736">
        <f t="shared" ref="F736:F747" ca="1" si="32">MONTH(K736)</f>
        <v>12</v>
      </c>
      <c r="G736">
        <v>345</v>
      </c>
      <c r="H736">
        <v>345</v>
      </c>
      <c r="I736">
        <v>1130</v>
      </c>
      <c r="J736">
        <v>85.1</v>
      </c>
      <c r="K736" s="1">
        <v>43830</v>
      </c>
      <c r="L736">
        <v>2192</v>
      </c>
      <c r="M736" t="s">
        <v>29</v>
      </c>
      <c r="N736" t="s">
        <v>133</v>
      </c>
      <c r="O736" t="s">
        <v>26</v>
      </c>
      <c r="P736" t="s">
        <v>16</v>
      </c>
      <c r="S736">
        <v>96128</v>
      </c>
      <c r="T736" t="s">
        <v>307</v>
      </c>
    </row>
    <row r="737" spans="2:20" x14ac:dyDescent="0.25">
      <c r="B737" t="s">
        <v>13</v>
      </c>
      <c r="C737" t="s">
        <v>14</v>
      </c>
      <c r="D737" t="s">
        <v>17</v>
      </c>
      <c r="E737" t="s">
        <v>17</v>
      </c>
      <c r="F737">
        <f t="shared" ca="1" si="32"/>
        <v>12</v>
      </c>
      <c r="G737">
        <v>345</v>
      </c>
      <c r="H737">
        <v>345</v>
      </c>
      <c r="I737">
        <v>1130</v>
      </c>
      <c r="J737">
        <v>85.1</v>
      </c>
      <c r="K737" s="1">
        <v>43830</v>
      </c>
      <c r="L737">
        <v>2192</v>
      </c>
      <c r="M737" t="s">
        <v>29</v>
      </c>
      <c r="N737" t="s">
        <v>43</v>
      </c>
      <c r="O737" t="s">
        <v>26</v>
      </c>
      <c r="P737" t="s">
        <v>16</v>
      </c>
      <c r="S737">
        <v>96127</v>
      </c>
      <c r="T737" t="s">
        <v>307</v>
      </c>
    </row>
    <row r="738" spans="2:20" x14ac:dyDescent="0.25">
      <c r="B738" t="s">
        <v>13</v>
      </c>
      <c r="C738" t="s">
        <v>14</v>
      </c>
      <c r="D738" t="s">
        <v>17</v>
      </c>
      <c r="E738" t="s">
        <v>17</v>
      </c>
      <c r="F738">
        <f t="shared" ca="1" si="32"/>
        <v>12</v>
      </c>
      <c r="G738">
        <v>345</v>
      </c>
      <c r="H738">
        <v>345</v>
      </c>
      <c r="I738">
        <v>1130</v>
      </c>
      <c r="J738">
        <v>42.55</v>
      </c>
      <c r="K738" s="1">
        <v>43830</v>
      </c>
      <c r="L738">
        <v>2192</v>
      </c>
      <c r="M738" t="s">
        <v>29</v>
      </c>
      <c r="N738" t="s">
        <v>43</v>
      </c>
      <c r="O738" t="s">
        <v>26</v>
      </c>
      <c r="P738" t="s">
        <v>16</v>
      </c>
      <c r="S738">
        <v>96127</v>
      </c>
      <c r="T738" t="s">
        <v>307</v>
      </c>
    </row>
    <row r="739" spans="2:20" x14ac:dyDescent="0.25">
      <c r="B739" t="s">
        <v>13</v>
      </c>
      <c r="C739" t="s">
        <v>14</v>
      </c>
      <c r="D739" t="s">
        <v>17</v>
      </c>
      <c r="E739" t="s">
        <v>17</v>
      </c>
      <c r="F739">
        <f t="shared" ca="1" si="32"/>
        <v>12</v>
      </c>
      <c r="G739">
        <v>345</v>
      </c>
      <c r="H739">
        <v>345</v>
      </c>
      <c r="I739">
        <v>1125</v>
      </c>
      <c r="J739">
        <v>170.2</v>
      </c>
      <c r="K739" s="1">
        <v>43830</v>
      </c>
      <c r="L739">
        <v>2192</v>
      </c>
      <c r="M739" t="s">
        <v>29</v>
      </c>
      <c r="N739" t="s">
        <v>37</v>
      </c>
      <c r="O739" t="s">
        <v>26</v>
      </c>
      <c r="P739" t="s">
        <v>16</v>
      </c>
      <c r="S739">
        <v>91928</v>
      </c>
      <c r="T739" t="s">
        <v>307</v>
      </c>
    </row>
    <row r="740" spans="2:20" x14ac:dyDescent="0.25">
      <c r="B740" t="s">
        <v>13</v>
      </c>
      <c r="C740" t="s">
        <v>14</v>
      </c>
      <c r="D740" t="s">
        <v>17</v>
      </c>
      <c r="E740" t="s">
        <v>17</v>
      </c>
      <c r="F740">
        <f t="shared" ca="1" si="32"/>
        <v>12</v>
      </c>
      <c r="G740">
        <v>345</v>
      </c>
      <c r="H740">
        <v>345</v>
      </c>
      <c r="I740">
        <v>1125</v>
      </c>
      <c r="J740">
        <v>85.1</v>
      </c>
      <c r="K740" s="1">
        <v>43830</v>
      </c>
      <c r="L740">
        <v>2192</v>
      </c>
      <c r="M740" t="s">
        <v>29</v>
      </c>
      <c r="N740" t="s">
        <v>37</v>
      </c>
      <c r="O740" t="s">
        <v>26</v>
      </c>
      <c r="P740" t="s">
        <v>16</v>
      </c>
      <c r="S740">
        <v>91928</v>
      </c>
      <c r="T740" t="s">
        <v>307</v>
      </c>
    </row>
    <row r="741" spans="2:20" x14ac:dyDescent="0.25">
      <c r="B741" t="s">
        <v>13</v>
      </c>
      <c r="C741" t="s">
        <v>14</v>
      </c>
      <c r="D741" t="s">
        <v>17</v>
      </c>
      <c r="E741" t="s">
        <v>17</v>
      </c>
      <c r="F741">
        <f t="shared" ca="1" si="32"/>
        <v>12</v>
      </c>
      <c r="G741">
        <v>345</v>
      </c>
      <c r="H741">
        <v>345</v>
      </c>
      <c r="I741">
        <v>1125</v>
      </c>
      <c r="J741">
        <v>42.55</v>
      </c>
      <c r="K741" s="1">
        <v>43830</v>
      </c>
      <c r="L741">
        <v>2192</v>
      </c>
      <c r="M741" t="s">
        <v>29</v>
      </c>
      <c r="N741" t="s">
        <v>140</v>
      </c>
      <c r="O741" t="s">
        <v>26</v>
      </c>
      <c r="P741" t="s">
        <v>16</v>
      </c>
      <c r="S741">
        <v>91927</v>
      </c>
      <c r="T741" t="s">
        <v>307</v>
      </c>
    </row>
    <row r="742" spans="2:20" x14ac:dyDescent="0.25">
      <c r="B742" t="s">
        <v>13</v>
      </c>
      <c r="C742" t="s">
        <v>14</v>
      </c>
      <c r="D742" t="s">
        <v>17</v>
      </c>
      <c r="E742" t="s">
        <v>17</v>
      </c>
      <c r="F742">
        <f t="shared" ca="1" si="32"/>
        <v>12</v>
      </c>
      <c r="G742">
        <v>345</v>
      </c>
      <c r="H742">
        <v>345</v>
      </c>
      <c r="I742">
        <v>1125</v>
      </c>
      <c r="J742">
        <v>42.55</v>
      </c>
      <c r="K742" s="1">
        <v>43830</v>
      </c>
      <c r="L742">
        <v>2192</v>
      </c>
      <c r="M742" t="s">
        <v>29</v>
      </c>
      <c r="N742" t="s">
        <v>140</v>
      </c>
      <c r="O742" t="s">
        <v>26</v>
      </c>
      <c r="P742" t="s">
        <v>16</v>
      </c>
      <c r="S742">
        <v>91927</v>
      </c>
      <c r="T742" t="s">
        <v>307</v>
      </c>
    </row>
    <row r="743" spans="2:20" x14ac:dyDescent="0.25">
      <c r="B743" t="s">
        <v>13</v>
      </c>
      <c r="C743" t="s">
        <v>14</v>
      </c>
      <c r="D743" t="s">
        <v>17</v>
      </c>
      <c r="E743" t="s">
        <v>17</v>
      </c>
      <c r="F743">
        <f t="shared" ca="1" si="32"/>
        <v>12</v>
      </c>
      <c r="G743">
        <v>345</v>
      </c>
      <c r="H743">
        <v>345</v>
      </c>
      <c r="I743">
        <v>1125</v>
      </c>
      <c r="J743">
        <v>42.55</v>
      </c>
      <c r="K743" s="1">
        <v>43830</v>
      </c>
      <c r="L743">
        <v>2192</v>
      </c>
      <c r="M743" t="s">
        <v>29</v>
      </c>
      <c r="N743" t="s">
        <v>141</v>
      </c>
      <c r="O743" t="s">
        <v>26</v>
      </c>
      <c r="P743" t="s">
        <v>16</v>
      </c>
      <c r="S743">
        <v>91927</v>
      </c>
      <c r="T743" t="s">
        <v>307</v>
      </c>
    </row>
    <row r="744" spans="2:20" x14ac:dyDescent="0.25">
      <c r="B744" t="s">
        <v>13</v>
      </c>
      <c r="C744" t="s">
        <v>14</v>
      </c>
      <c r="D744" t="s">
        <v>17</v>
      </c>
      <c r="E744" t="s">
        <v>17</v>
      </c>
      <c r="F744">
        <f t="shared" ca="1" si="32"/>
        <v>12</v>
      </c>
      <c r="G744">
        <v>345</v>
      </c>
      <c r="H744">
        <v>345</v>
      </c>
      <c r="I744">
        <v>1125</v>
      </c>
      <c r="J744">
        <v>85.1</v>
      </c>
      <c r="K744" s="1">
        <v>43830</v>
      </c>
      <c r="L744">
        <v>2192</v>
      </c>
      <c r="M744" t="s">
        <v>29</v>
      </c>
      <c r="N744" t="s">
        <v>141</v>
      </c>
      <c r="O744" t="s">
        <v>26</v>
      </c>
      <c r="P744" t="s">
        <v>16</v>
      </c>
      <c r="S744">
        <v>91927</v>
      </c>
      <c r="T744" t="s">
        <v>307</v>
      </c>
    </row>
    <row r="745" spans="2:20" x14ac:dyDescent="0.25">
      <c r="B745" t="s">
        <v>13</v>
      </c>
      <c r="C745" t="s">
        <v>14</v>
      </c>
      <c r="D745" t="s">
        <v>17</v>
      </c>
      <c r="E745" t="s">
        <v>17</v>
      </c>
      <c r="F745">
        <f t="shared" ca="1" si="32"/>
        <v>12</v>
      </c>
      <c r="G745">
        <v>345</v>
      </c>
      <c r="H745">
        <v>345</v>
      </c>
      <c r="I745">
        <v>1125</v>
      </c>
      <c r="J745">
        <v>85.1</v>
      </c>
      <c r="K745" s="1">
        <v>43830</v>
      </c>
      <c r="L745">
        <v>2192</v>
      </c>
      <c r="M745" t="s">
        <v>29</v>
      </c>
      <c r="N745" t="s">
        <v>140</v>
      </c>
      <c r="O745" t="s">
        <v>26</v>
      </c>
      <c r="P745" t="s">
        <v>16</v>
      </c>
      <c r="S745">
        <v>91927</v>
      </c>
      <c r="T745" t="s">
        <v>307</v>
      </c>
    </row>
    <row r="746" spans="2:20" x14ac:dyDescent="0.25">
      <c r="B746" t="s">
        <v>13</v>
      </c>
      <c r="C746" t="s">
        <v>14</v>
      </c>
      <c r="D746" t="s">
        <v>17</v>
      </c>
      <c r="E746" t="s">
        <v>17</v>
      </c>
      <c r="F746">
        <f t="shared" ca="1" si="32"/>
        <v>12</v>
      </c>
      <c r="G746">
        <v>345</v>
      </c>
      <c r="H746">
        <v>345</v>
      </c>
      <c r="I746">
        <v>1130</v>
      </c>
      <c r="J746">
        <v>42.55</v>
      </c>
      <c r="K746" s="1">
        <v>43830</v>
      </c>
      <c r="L746">
        <v>2192</v>
      </c>
      <c r="M746" t="s">
        <v>29</v>
      </c>
      <c r="N746" t="s">
        <v>133</v>
      </c>
      <c r="O746" t="s">
        <v>26</v>
      </c>
      <c r="P746" t="s">
        <v>16</v>
      </c>
      <c r="S746">
        <v>96128</v>
      </c>
      <c r="T746" t="s">
        <v>307</v>
      </c>
    </row>
    <row r="747" spans="2:20" x14ac:dyDescent="0.25">
      <c r="B747" t="s">
        <v>13</v>
      </c>
      <c r="C747" t="s">
        <v>14</v>
      </c>
      <c r="D747" t="s">
        <v>17</v>
      </c>
      <c r="E747" t="s">
        <v>17</v>
      </c>
      <c r="F747">
        <f t="shared" ca="1" si="32"/>
        <v>12</v>
      </c>
      <c r="G747">
        <v>345</v>
      </c>
      <c r="H747">
        <v>345</v>
      </c>
      <c r="I747">
        <v>1125</v>
      </c>
      <c r="J747">
        <v>42.55</v>
      </c>
      <c r="K747" s="1">
        <v>43830</v>
      </c>
      <c r="L747">
        <v>2192</v>
      </c>
      <c r="M747" t="s">
        <v>29</v>
      </c>
      <c r="N747" t="s">
        <v>140</v>
      </c>
      <c r="O747" t="s">
        <v>26</v>
      </c>
      <c r="P747" t="s">
        <v>16</v>
      </c>
      <c r="S747">
        <v>91927</v>
      </c>
      <c r="T747" t="s">
        <v>307</v>
      </c>
    </row>
  </sheetData>
  <autoFilter ref="A1:U747" xr:uid="{A913F8CC-E90F-4661-BE35-F7C3675CCC43}"/>
  <conditionalFormatting sqref="M1:N1048576">
    <cfRule type="containsText" dxfId="3" priority="3" operator="containsText" text="Repair">
      <formula>NOT(ISERROR(SEARCH("Repair",M1)))</formula>
    </cfRule>
  </conditionalFormatting>
  <pageMargins left="0.7" right="0.7" top="0.75" bottom="0.75" header="0.3" footer="0.3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DB22-4298-43B8-AE2E-F2505F0851C6}">
  <dimension ref="A1:X8"/>
  <sheetViews>
    <sheetView workbookViewId="0">
      <selection activeCell="G30" sqref="G30"/>
    </sheetView>
  </sheetViews>
  <sheetFormatPr defaultRowHeight="15" x14ac:dyDescent="0.25"/>
  <sheetData>
    <row r="1" spans="1:24" x14ac:dyDescent="0.25">
      <c r="A1" s="18">
        <v>8759.5500000000011</v>
      </c>
      <c r="B1" s="18">
        <v>6191.8581258008699</v>
      </c>
      <c r="C1" s="2">
        <v>4937.3643774026077</v>
      </c>
      <c r="D1" s="18">
        <v>4937.3643774026077</v>
      </c>
      <c r="E1" s="19">
        <v>5224.9169039518129</v>
      </c>
      <c r="F1" s="19">
        <v>5224.9169039518129</v>
      </c>
      <c r="G1" s="19">
        <v>5224.9169039518129</v>
      </c>
      <c r="H1" s="19">
        <v>5224.9169039518129</v>
      </c>
      <c r="I1" s="19">
        <v>5529.2165144114688</v>
      </c>
      <c r="J1" s="19">
        <v>5529.2165144114688</v>
      </c>
      <c r="K1" s="19">
        <v>5529.2165144114688</v>
      </c>
      <c r="L1" s="19">
        <v>5529.2165144114688</v>
      </c>
      <c r="M1" s="19">
        <v>5851.2385603907906</v>
      </c>
      <c r="N1" s="19">
        <v>5851.2385603907906</v>
      </c>
      <c r="O1" s="19">
        <v>5851.2385603907906</v>
      </c>
      <c r="P1" s="19">
        <v>5851.2385603907906</v>
      </c>
      <c r="Q1" s="19">
        <v>6192.0151980607125</v>
      </c>
      <c r="R1" s="19">
        <v>6192.0151980607125</v>
      </c>
      <c r="S1" s="19">
        <v>6192.0151980607125</v>
      </c>
      <c r="T1" s="19">
        <v>6192.0151980607125</v>
      </c>
      <c r="U1" s="19">
        <v>6552.6386964564526</v>
      </c>
      <c r="V1" s="19">
        <v>6552.6386964564526</v>
      </c>
      <c r="W1" s="19">
        <v>6552.6386964564526</v>
      </c>
      <c r="X1" s="19">
        <v>6552.6386964564526</v>
      </c>
    </row>
    <row r="2" spans="1:24" x14ac:dyDescent="0.25">
      <c r="A2" s="18">
        <v>1109.6399999999999</v>
      </c>
      <c r="B2" s="18">
        <v>8670.2104180409005</v>
      </c>
      <c r="C2" s="2">
        <v>1426.1112541227001</v>
      </c>
      <c r="D2" s="18">
        <v>1426.1112541227001</v>
      </c>
      <c r="E2" s="19">
        <v>1509.1680963805059</v>
      </c>
      <c r="F2" s="19">
        <v>1509.1680963805059</v>
      </c>
      <c r="G2" s="19">
        <v>1509.1680963805059</v>
      </c>
      <c r="H2" s="19">
        <v>1509.1680963805059</v>
      </c>
      <c r="I2" s="19">
        <v>1597.0621762843198</v>
      </c>
      <c r="J2" s="19">
        <v>1597.0621762843198</v>
      </c>
      <c r="K2" s="19">
        <v>1597.0621762843198</v>
      </c>
      <c r="L2" s="19">
        <v>1597.0621762843198</v>
      </c>
      <c r="M2" s="19">
        <v>1690.0752149712314</v>
      </c>
      <c r="N2" s="19">
        <v>1690.0752149712314</v>
      </c>
      <c r="O2" s="19">
        <v>1690.0752149712314</v>
      </c>
      <c r="P2" s="19">
        <v>1690.0752149712314</v>
      </c>
      <c r="Q2" s="19">
        <v>1788.5053410416167</v>
      </c>
      <c r="R2" s="19">
        <v>1788.5053410416167</v>
      </c>
      <c r="S2" s="19">
        <v>1788.5053410416167</v>
      </c>
      <c r="T2" s="19">
        <v>1788.5053410416167</v>
      </c>
      <c r="U2" s="19">
        <v>1892.6680461312128</v>
      </c>
      <c r="V2" s="19">
        <v>1892.6680461312128</v>
      </c>
      <c r="W2" s="19">
        <v>1892.6680461312128</v>
      </c>
      <c r="X2" s="19">
        <v>1892.6680461312128</v>
      </c>
    </row>
    <row r="3" spans="1:24" x14ac:dyDescent="0.25">
      <c r="A3" s="18">
        <v>9617.74</v>
      </c>
      <c r="B3" s="18">
        <v>3894.1150294663439</v>
      </c>
      <c r="C3" s="2">
        <v>8026.5150883990318</v>
      </c>
      <c r="D3" s="18">
        <v>8026.5150883990318</v>
      </c>
      <c r="E3" s="19">
        <v>8493.9800183964908</v>
      </c>
      <c r="F3" s="19">
        <v>8493.9800183964908</v>
      </c>
      <c r="G3" s="19">
        <v>8493.9800183964908</v>
      </c>
      <c r="H3" s="19">
        <v>8493.9800183964908</v>
      </c>
      <c r="I3" s="19">
        <v>8988.6701461754092</v>
      </c>
      <c r="J3" s="19">
        <v>8988.6701461754092</v>
      </c>
      <c r="K3" s="19">
        <v>8988.6701461754092</v>
      </c>
      <c r="L3" s="19">
        <v>8988.6701461754092</v>
      </c>
      <c r="M3" s="19">
        <v>9512.1710695992315</v>
      </c>
      <c r="N3" s="19">
        <v>9512.1710695992315</v>
      </c>
      <c r="O3" s="19">
        <v>9512.1710695992315</v>
      </c>
      <c r="P3" s="19">
        <v>9512.1710695992315</v>
      </c>
      <c r="Q3" s="19">
        <v>10066.160731887523</v>
      </c>
      <c r="R3" s="19">
        <v>10066.160731887523</v>
      </c>
      <c r="S3" s="19">
        <v>10066.160731887523</v>
      </c>
      <c r="T3" s="19">
        <v>10066.160731887523</v>
      </c>
      <c r="U3" s="19">
        <v>10652.414799817463</v>
      </c>
      <c r="V3" s="19">
        <v>10652.414799817463</v>
      </c>
      <c r="W3" s="19">
        <v>10652.414799817463</v>
      </c>
      <c r="X3" s="19">
        <v>10652.414799817463</v>
      </c>
    </row>
    <row r="4" spans="1:24" x14ac:dyDescent="0.25">
      <c r="A4" s="18">
        <v>33576.11</v>
      </c>
      <c r="B4" s="18">
        <v>26454.028093444598</v>
      </c>
      <c r="C4" s="2">
        <v>16179.80428033381</v>
      </c>
      <c r="D4" s="18">
        <v>16179.80428033381</v>
      </c>
      <c r="E4" s="19">
        <v>17122.117475036524</v>
      </c>
      <c r="F4" s="19">
        <v>17122.117475036524</v>
      </c>
      <c r="G4" s="19">
        <v>17122.117475036524</v>
      </c>
      <c r="H4" s="19">
        <v>17122.117475036524</v>
      </c>
      <c r="I4" s="19">
        <v>18119.311071351396</v>
      </c>
      <c r="J4" s="19">
        <v>18119.311071351396</v>
      </c>
      <c r="K4" s="19">
        <v>18119.311071351396</v>
      </c>
      <c r="L4" s="19">
        <v>18119.311071351396</v>
      </c>
      <c r="M4" s="19">
        <v>19174.581308594657</v>
      </c>
      <c r="N4" s="19">
        <v>19174.581308594657</v>
      </c>
      <c r="O4" s="19">
        <v>19174.581308594657</v>
      </c>
      <c r="P4" s="19">
        <v>19174.581308594657</v>
      </c>
      <c r="Q4" s="19">
        <v>20291.310575335578</v>
      </c>
      <c r="R4" s="19">
        <v>20291.310575335578</v>
      </c>
      <c r="S4" s="19">
        <v>20291.310575335578</v>
      </c>
      <c r="T4" s="19">
        <v>20291.310575335578</v>
      </c>
      <c r="U4" s="19">
        <v>21473.078250744995</v>
      </c>
      <c r="V4" s="19">
        <v>21473.078250744995</v>
      </c>
      <c r="W4" s="19">
        <v>21473.078250744995</v>
      </c>
      <c r="X4" s="19">
        <v>21473.078250744995</v>
      </c>
    </row>
    <row r="5" spans="1:24" x14ac:dyDescent="0.25">
      <c r="A5" s="18">
        <v>0</v>
      </c>
      <c r="B5" s="18">
        <v>0</v>
      </c>
      <c r="C5" s="2">
        <v>0</v>
      </c>
      <c r="D5" s="18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</row>
    <row r="6" spans="1:24" x14ac:dyDescent="0.25">
      <c r="A6" s="18">
        <v>0</v>
      </c>
      <c r="B6" s="18">
        <v>0</v>
      </c>
      <c r="C6" s="2">
        <v>0</v>
      </c>
      <c r="D6" s="18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</row>
    <row r="7" spans="1:24" x14ac:dyDescent="0.25">
      <c r="A7" s="18">
        <v>0</v>
      </c>
      <c r="B7" s="18">
        <v>0</v>
      </c>
      <c r="C7" s="2">
        <v>0</v>
      </c>
      <c r="D7" s="18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</row>
    <row r="8" spans="1:24" x14ac:dyDescent="0.25">
      <c r="A8" s="17">
        <v>53063.040000000001</v>
      </c>
      <c r="B8" s="17">
        <v>45210.211666752715</v>
      </c>
      <c r="C8" s="18">
        <v>30569.795000258149</v>
      </c>
      <c r="D8" s="18">
        <v>30569.795000258149</v>
      </c>
      <c r="E8" s="20">
        <v>32350.182493765333</v>
      </c>
      <c r="F8" s="20">
        <v>32350.182493765333</v>
      </c>
      <c r="G8" s="20">
        <v>32350.182493765333</v>
      </c>
      <c r="H8" s="20">
        <v>32350.182493765333</v>
      </c>
      <c r="I8" s="20">
        <v>34234.259908222593</v>
      </c>
      <c r="J8" s="20">
        <v>34234.259908222593</v>
      </c>
      <c r="K8" s="20">
        <v>34234.259908222593</v>
      </c>
      <c r="L8" s="20">
        <v>34234.259908222593</v>
      </c>
      <c r="M8" s="20">
        <v>36228.066153555912</v>
      </c>
      <c r="N8" s="20">
        <v>36228.066153555912</v>
      </c>
      <c r="O8" s="20">
        <v>36228.066153555912</v>
      </c>
      <c r="P8" s="20">
        <v>36228.066153555912</v>
      </c>
      <c r="Q8" s="20">
        <v>38337.991846325429</v>
      </c>
      <c r="R8" s="20">
        <v>38337.991846325429</v>
      </c>
      <c r="S8" s="20">
        <v>38337.991846325429</v>
      </c>
      <c r="T8" s="20">
        <v>38337.991846325429</v>
      </c>
      <c r="U8" s="20">
        <v>40570.799793150123</v>
      </c>
      <c r="V8" s="20">
        <v>40570.799793150123</v>
      </c>
      <c r="W8" s="20">
        <v>40570.799793150123</v>
      </c>
      <c r="X8" s="20">
        <v>40570.799793150123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1DA5-D652-4869-9E17-580C680307FF}">
  <dimension ref="A1:X8"/>
  <sheetViews>
    <sheetView workbookViewId="0">
      <selection activeCell="P19" sqref="P19"/>
    </sheetView>
  </sheetViews>
  <sheetFormatPr defaultRowHeight="15" x14ac:dyDescent="0.25"/>
  <cols>
    <col min="5" max="24" width="10.140625" bestFit="1" customWidth="1"/>
  </cols>
  <sheetData>
    <row r="1" spans="1:24" x14ac:dyDescent="0.25">
      <c r="A1" s="21">
        <v>851</v>
      </c>
      <c r="B1" s="21">
        <v>664.50830844539826</v>
      </c>
      <c r="C1" s="21">
        <v>1482.9249253361947</v>
      </c>
      <c r="D1" s="21">
        <v>1482.9249253361947</v>
      </c>
      <c r="E1" s="59">
        <v>0</v>
      </c>
      <c r="F1" s="59">
        <v>0</v>
      </c>
      <c r="G1" s="59">
        <v>0</v>
      </c>
      <c r="H1" s="59">
        <v>0</v>
      </c>
      <c r="I1" s="59">
        <v>0</v>
      </c>
      <c r="J1" s="59">
        <v>0</v>
      </c>
      <c r="K1" s="59">
        <v>0</v>
      </c>
      <c r="L1" s="59">
        <v>0</v>
      </c>
      <c r="M1" s="59">
        <v>0</v>
      </c>
      <c r="N1" s="59">
        <v>0</v>
      </c>
      <c r="O1" s="59">
        <v>0</v>
      </c>
      <c r="P1" s="59">
        <v>0</v>
      </c>
      <c r="Q1" s="59">
        <v>0</v>
      </c>
      <c r="R1" s="59">
        <v>0</v>
      </c>
      <c r="S1" s="59">
        <v>0</v>
      </c>
      <c r="T1" s="59">
        <v>0</v>
      </c>
      <c r="U1" s="59">
        <v>0</v>
      </c>
      <c r="V1" s="59">
        <v>0</v>
      </c>
      <c r="W1" s="59">
        <v>0</v>
      </c>
      <c r="X1" s="59">
        <v>0</v>
      </c>
    </row>
    <row r="2" spans="1:24" x14ac:dyDescent="0.25">
      <c r="A2" s="21">
        <v>686.11</v>
      </c>
      <c r="B2" s="21">
        <v>667.2990409053142</v>
      </c>
      <c r="C2" s="21">
        <v>320.93712271594273</v>
      </c>
      <c r="D2" s="21">
        <v>320.93712271594273</v>
      </c>
      <c r="E2" s="59">
        <v>338.88430648807577</v>
      </c>
      <c r="F2" s="59">
        <v>338.88430648807577</v>
      </c>
      <c r="G2" s="59">
        <v>338.88430648807577</v>
      </c>
      <c r="H2" s="59">
        <v>338.88430648807577</v>
      </c>
      <c r="I2" s="59">
        <v>356.28209033652342</v>
      </c>
      <c r="J2" s="59">
        <v>356.28209033652342</v>
      </c>
      <c r="K2" s="59">
        <v>356.28209033652342</v>
      </c>
      <c r="L2" s="59">
        <v>356.28209033652342</v>
      </c>
      <c r="M2" s="59">
        <v>374.57304886742872</v>
      </c>
      <c r="N2" s="59">
        <v>374.57304886742872</v>
      </c>
      <c r="O2" s="59">
        <v>374.57304886742872</v>
      </c>
      <c r="P2" s="59">
        <v>374.57304886742872</v>
      </c>
      <c r="Q2" s="59">
        <v>393.80303625511226</v>
      </c>
      <c r="R2" s="59">
        <v>393.80303625511226</v>
      </c>
      <c r="S2" s="59">
        <v>393.80303625511226</v>
      </c>
      <c r="T2" s="59">
        <v>393.80303625511226</v>
      </c>
      <c r="U2" s="59">
        <v>393.80303625511226</v>
      </c>
      <c r="V2" s="59">
        <v>393.80303625511226</v>
      </c>
      <c r="W2" s="59">
        <v>393.80303625511226</v>
      </c>
      <c r="X2" s="59">
        <v>393.80303625511226</v>
      </c>
    </row>
    <row r="3" spans="1:24" x14ac:dyDescent="0.25">
      <c r="A3" s="21">
        <v>297.85000000000002</v>
      </c>
      <c r="B3" s="21">
        <v>1437.014186960371</v>
      </c>
      <c r="C3" s="21">
        <v>3688.9925608811136</v>
      </c>
      <c r="D3" s="21">
        <v>3688.9925608811136</v>
      </c>
      <c r="E3" s="59">
        <v>2233.5656328688938</v>
      </c>
      <c r="F3" s="59">
        <v>2233.5656328688938</v>
      </c>
      <c r="G3" s="59">
        <v>2233.5656328688938</v>
      </c>
      <c r="H3" s="59">
        <v>2233.5656328688938</v>
      </c>
      <c r="I3" s="59">
        <v>2233.5656328688938</v>
      </c>
      <c r="J3" s="59">
        <v>2233.5656328688938</v>
      </c>
      <c r="K3" s="59">
        <v>2233.5656328688938</v>
      </c>
      <c r="L3" s="59">
        <v>2233.5656328688938</v>
      </c>
      <c r="M3" s="59">
        <v>2233.5656328688938</v>
      </c>
      <c r="N3" s="59">
        <v>2233.5656328688938</v>
      </c>
      <c r="O3" s="59">
        <v>2233.5656328688938</v>
      </c>
      <c r="P3" s="59">
        <v>2233.5656328688938</v>
      </c>
      <c r="Q3" s="59">
        <v>2233.5656328688938</v>
      </c>
      <c r="R3" s="59">
        <v>2233.5656328688938</v>
      </c>
      <c r="S3" s="59">
        <v>2233.5656328688938</v>
      </c>
      <c r="T3" s="59">
        <v>2233.5656328688938</v>
      </c>
      <c r="U3" s="59">
        <v>2233.5656328688938</v>
      </c>
      <c r="V3" s="59">
        <v>2233.5656328688938</v>
      </c>
      <c r="W3" s="59">
        <v>2233.5656328688938</v>
      </c>
      <c r="X3" s="59">
        <v>2233.5656328688938</v>
      </c>
    </row>
    <row r="4" spans="1:24" x14ac:dyDescent="0.25">
      <c r="A4" s="21">
        <v>14690.379999999996</v>
      </c>
      <c r="B4" s="21">
        <v>12437.42250606316</v>
      </c>
      <c r="C4" s="21">
        <v>10669.837518189472</v>
      </c>
      <c r="D4" s="21">
        <v>10669.837518189472</v>
      </c>
      <c r="E4" s="59">
        <v>8232.8052725508569</v>
      </c>
      <c r="F4" s="59">
        <v>8232.8052725508569</v>
      </c>
      <c r="G4" s="59">
        <v>8232.8052725508569</v>
      </c>
      <c r="H4" s="59">
        <v>8232.8052725508569</v>
      </c>
      <c r="I4" s="59">
        <v>8655.4644628879596</v>
      </c>
      <c r="J4" s="59">
        <v>8655.4644628879596</v>
      </c>
      <c r="K4" s="59">
        <v>8655.4644628879596</v>
      </c>
      <c r="L4" s="59">
        <v>8655.4644628879596</v>
      </c>
      <c r="M4" s="59">
        <v>9099.8223069964606</v>
      </c>
      <c r="N4" s="59">
        <v>9099.8223069964606</v>
      </c>
      <c r="O4" s="59">
        <v>9099.8223069964606</v>
      </c>
      <c r="P4" s="59">
        <v>9099.8223069964606</v>
      </c>
      <c r="Q4" s="59">
        <v>9566.9927794124742</v>
      </c>
      <c r="R4" s="59">
        <v>9566.9927794124742</v>
      </c>
      <c r="S4" s="59">
        <v>9566.9927794124742</v>
      </c>
      <c r="T4" s="59">
        <v>9566.9927794124742</v>
      </c>
      <c r="U4" s="59">
        <v>9566.9927794124742</v>
      </c>
      <c r="V4" s="59">
        <v>9566.9927794124742</v>
      </c>
      <c r="W4" s="59">
        <v>9566.9927794124742</v>
      </c>
      <c r="X4" s="59">
        <v>9566.9927794124742</v>
      </c>
    </row>
    <row r="5" spans="1:24" x14ac:dyDescent="0.25">
      <c r="A5" s="21">
        <v>0</v>
      </c>
      <c r="B5" s="21">
        <v>0</v>
      </c>
      <c r="C5" s="21">
        <v>0</v>
      </c>
      <c r="D5" s="21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</row>
    <row r="6" spans="1:24" x14ac:dyDescent="0.25">
      <c r="A6" s="21">
        <v>0</v>
      </c>
      <c r="B6" s="21">
        <v>0</v>
      </c>
      <c r="C6" s="21">
        <v>0</v>
      </c>
      <c r="D6" s="21">
        <v>0</v>
      </c>
      <c r="E6" s="59">
        <v>2.9393416535936496</v>
      </c>
      <c r="F6" s="59">
        <v>2.9393416535936496</v>
      </c>
      <c r="G6" s="59">
        <v>2.9393416535936496</v>
      </c>
      <c r="H6" s="59">
        <v>2.9393416535936496</v>
      </c>
      <c r="I6" s="59">
        <v>3.090242801173821</v>
      </c>
      <c r="J6" s="59">
        <v>3.090242801173821</v>
      </c>
      <c r="K6" s="59">
        <v>3.090242801173821</v>
      </c>
      <c r="L6" s="59">
        <v>3.090242801173821</v>
      </c>
      <c r="M6" s="59">
        <v>3.2488909747974519</v>
      </c>
      <c r="N6" s="59">
        <v>3.2488909747974519</v>
      </c>
      <c r="O6" s="59">
        <v>3.2488909747974519</v>
      </c>
      <c r="P6" s="59">
        <v>3.2488909747974519</v>
      </c>
      <c r="Q6" s="59">
        <v>3.4156838945182351</v>
      </c>
      <c r="R6" s="59">
        <v>3.4156838945182351</v>
      </c>
      <c r="S6" s="59">
        <v>3.4156838945182351</v>
      </c>
      <c r="T6" s="59">
        <v>3.4156838945182351</v>
      </c>
      <c r="U6" s="59">
        <v>3.4156838945182351</v>
      </c>
      <c r="V6" s="59">
        <v>3.4156838945182351</v>
      </c>
      <c r="W6" s="59">
        <v>3.4156838945182351</v>
      </c>
      <c r="X6" s="59">
        <v>3.4156838945182351</v>
      </c>
    </row>
    <row r="7" spans="1:24" x14ac:dyDescent="0.25">
      <c r="A7" s="21">
        <v>0</v>
      </c>
      <c r="B7" s="21">
        <v>0</v>
      </c>
      <c r="C7" s="21">
        <v>0</v>
      </c>
      <c r="D7" s="21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</row>
    <row r="8" spans="1:24" x14ac:dyDescent="0.25">
      <c r="A8" s="21">
        <v>16525.339999999997</v>
      </c>
      <c r="B8" s="21">
        <v>15206.244042374243</v>
      </c>
      <c r="C8" s="21">
        <v>16162.692127122722</v>
      </c>
      <c r="D8" s="21">
        <v>16162.692127122722</v>
      </c>
      <c r="E8" s="22">
        <v>10808.19455356142</v>
      </c>
      <c r="F8" s="22">
        <v>10808.19455356142</v>
      </c>
      <c r="G8" s="22">
        <v>10808.19455356142</v>
      </c>
      <c r="H8" s="22">
        <v>10808.19455356142</v>
      </c>
      <c r="I8" s="22">
        <v>11248.402428894551</v>
      </c>
      <c r="J8" s="22">
        <v>11248.402428894551</v>
      </c>
      <c r="K8" s="22">
        <v>11248.402428894551</v>
      </c>
      <c r="L8" s="22">
        <v>11248.402428894551</v>
      </c>
      <c r="M8" s="22">
        <v>11711.20987970758</v>
      </c>
      <c r="N8" s="22">
        <v>11711.20987970758</v>
      </c>
      <c r="O8" s="22">
        <v>11711.20987970758</v>
      </c>
      <c r="P8" s="22">
        <v>11711.20987970758</v>
      </c>
      <c r="Q8" s="22">
        <v>12197.777132430998</v>
      </c>
      <c r="R8" s="22">
        <v>12197.777132430998</v>
      </c>
      <c r="S8" s="22">
        <v>12197.777132430998</v>
      </c>
      <c r="T8" s="22">
        <v>12197.777132430998</v>
      </c>
      <c r="U8" s="22">
        <v>12197.777132430998</v>
      </c>
      <c r="V8" s="22">
        <v>12197.777132430998</v>
      </c>
      <c r="W8" s="22">
        <v>12197.777132430998</v>
      </c>
      <c r="X8" s="22">
        <v>12197.777132430998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70B2-0FEC-49E5-A054-147C1613138B}">
  <sheetPr>
    <tabColor rgb="FFFFFF00"/>
  </sheetPr>
  <dimension ref="A1:KU11"/>
  <sheetViews>
    <sheetView showGridLines="0" workbookViewId="0">
      <pane xSplit="5" ySplit="5" topLeftCell="F6" activePane="bottomRight" state="frozen"/>
      <selection activeCell="N442" sqref="N442"/>
      <selection pane="topRight" activeCell="N442" sqref="N442"/>
      <selection pane="bottomLeft" activeCell="N442" sqref="N442"/>
      <selection pane="bottomRight" activeCell="J30" sqref="J30"/>
    </sheetView>
  </sheetViews>
  <sheetFormatPr defaultRowHeight="15" outlineLevelCol="1" x14ac:dyDescent="0.25"/>
  <cols>
    <col min="1" max="3" width="15.28515625" customWidth="1"/>
    <col min="4" max="4" width="60.5703125" bestFit="1" customWidth="1"/>
    <col min="5" max="5" width="22.28515625" bestFit="1" customWidth="1"/>
    <col min="6" max="6" width="15.42578125" customWidth="1" outlineLevel="1"/>
    <col min="7" max="9" width="9" customWidth="1" outlineLevel="1"/>
    <col min="10" max="12" width="10.5703125" customWidth="1" outlineLevel="1"/>
    <col min="13" max="13" width="10.7109375" customWidth="1" outlineLevel="1"/>
    <col min="14" max="14" width="10.5703125" customWidth="1" outlineLevel="1"/>
    <col min="15" max="16" width="9" customWidth="1" outlineLevel="1"/>
    <col min="17" max="17" width="10.5703125" customWidth="1" outlineLevel="1"/>
    <col min="18" max="29" width="10.7109375" customWidth="1" outlineLevel="1"/>
    <col min="30" max="31" width="9.28515625" customWidth="1" outlineLevel="1"/>
    <col min="32" max="32" width="10.42578125" customWidth="1" outlineLevel="1"/>
    <col min="33" max="34" width="9.28515625" customWidth="1" outlineLevel="1"/>
    <col min="35" max="38" width="10.5703125" customWidth="1" outlineLevel="1"/>
    <col min="39" max="40" width="9.28515625" customWidth="1" outlineLevel="1"/>
    <col min="41" max="41" width="10.5703125" customWidth="1" outlineLevel="1"/>
    <col min="42" max="53" width="9.42578125" customWidth="1" outlineLevel="1"/>
    <col min="54" max="58" width="9.28515625" customWidth="1" outlineLevel="1"/>
    <col min="59" max="62" width="10.5703125" customWidth="1" outlineLevel="1"/>
    <col min="63" max="63" width="9.28515625" customWidth="1" outlineLevel="1"/>
    <col min="64" max="65" width="10.5703125" customWidth="1" outlineLevel="1"/>
    <col min="66" max="68" width="9.28515625" customWidth="1" outlineLevel="1"/>
    <col min="69" max="74" width="10.5703125" customWidth="1" outlineLevel="1"/>
    <col min="75" max="76" width="9.28515625" customWidth="1" outlineLevel="1"/>
    <col min="77" max="77" width="10.5703125" customWidth="1" outlineLevel="1"/>
    <col min="78" max="78" width="11.5703125" bestFit="1" customWidth="1"/>
    <col min="79" max="79" width="11.5703125" customWidth="1"/>
    <col min="80" max="80" width="12.7109375" bestFit="1" customWidth="1"/>
    <col min="81" max="81" width="13.42578125" bestFit="1" customWidth="1"/>
    <col min="82" max="82" width="10.5703125" hidden="1" customWidth="1" outlineLevel="1"/>
    <col min="83" max="92" width="11.5703125" hidden="1" customWidth="1" outlineLevel="1"/>
    <col min="93" max="93" width="10.5703125" hidden="1" customWidth="1" outlineLevel="1"/>
    <col min="94" max="94" width="11.5703125" hidden="1" customWidth="1" outlineLevel="1"/>
    <col min="95" max="96" width="10.5703125" hidden="1" customWidth="1" outlineLevel="1"/>
    <col min="97" max="100" width="11.5703125" hidden="1" customWidth="1" outlineLevel="1"/>
    <col min="101" max="102" width="10.5703125" hidden="1" customWidth="1" outlineLevel="1"/>
    <col min="103" max="103" width="9.42578125" hidden="1" customWidth="1" outlineLevel="1"/>
    <col min="104" max="105" width="10.5703125" hidden="1" customWidth="1" outlineLevel="1"/>
    <col min="106" max="106" width="11.5703125" hidden="1" customWidth="1" outlineLevel="1"/>
    <col min="107" max="107" width="9.42578125" hidden="1" customWidth="1" outlineLevel="1"/>
    <col min="108" max="108" width="9.5703125" hidden="1" customWidth="1" outlineLevel="1"/>
    <col min="109" max="114" width="11.5703125" hidden="1" customWidth="1" outlineLevel="1"/>
    <col min="115" max="115" width="9.42578125" hidden="1" customWidth="1" outlineLevel="1"/>
    <col min="116" max="117" width="10.5703125" hidden="1" customWidth="1" outlineLevel="1"/>
    <col min="118" max="120" width="11.5703125" hidden="1" customWidth="1" outlineLevel="1"/>
    <col min="121" max="123" width="10.5703125" hidden="1" customWidth="1" outlineLevel="1"/>
    <col min="124" max="126" width="11.5703125" hidden="1" customWidth="1" outlineLevel="1"/>
    <col min="127" max="127" width="9.42578125" hidden="1" customWidth="1" outlineLevel="1"/>
    <col min="128" max="129" width="9.5703125" hidden="1" customWidth="1" outlineLevel="1"/>
    <col min="130" max="138" width="11.5703125" hidden="1" customWidth="1" outlineLevel="1"/>
    <col min="139" max="139" width="9.42578125" hidden="1" customWidth="1" outlineLevel="1"/>
    <col min="140" max="141" width="10.5703125" hidden="1" customWidth="1" outlineLevel="1"/>
    <col min="142" max="144" width="11.5703125" hidden="1" customWidth="1" outlineLevel="1"/>
    <col min="145" max="147" width="10.5703125" hidden="1" customWidth="1" outlineLevel="1"/>
    <col min="148" max="150" width="11.5703125" hidden="1" customWidth="1" outlineLevel="1"/>
    <col min="151" max="153" width="9.42578125" hidden="1" customWidth="1" outlineLevel="1"/>
    <col min="154" max="154" width="13.42578125" bestFit="1" customWidth="1" collapsed="1"/>
    <col min="155" max="156" width="13.42578125" customWidth="1"/>
    <col min="158" max="158" width="9.5703125" hidden="1" customWidth="1" outlineLevel="1"/>
    <col min="159" max="159" width="10.5703125" hidden="1" customWidth="1" outlineLevel="1"/>
    <col min="160" max="160" width="9.5703125" hidden="1" customWidth="1" outlineLevel="1"/>
    <col min="161" max="168" width="10.5703125" hidden="1" customWidth="1" outlineLevel="1"/>
    <col min="169" max="169" width="9.5703125" hidden="1" customWidth="1" outlineLevel="1"/>
    <col min="170" max="170" width="10.5703125" hidden="1" customWidth="1" outlineLevel="1"/>
    <col min="171" max="172" width="9.5703125" hidden="1" customWidth="1" outlineLevel="1"/>
    <col min="173" max="176" width="10.5703125" hidden="1" customWidth="1" outlineLevel="1"/>
    <col min="177" max="177" width="9.5703125" hidden="1" customWidth="1" outlineLevel="1"/>
    <col min="178" max="178" width="10.5703125" hidden="1" customWidth="1" outlineLevel="1"/>
    <col min="179" max="179" width="11.28515625" hidden="1" customWidth="1" outlineLevel="1"/>
    <col min="180" max="180" width="11.7109375" hidden="1" customWidth="1" outlineLevel="1"/>
    <col min="181" max="181" width="11.5703125" hidden="1" customWidth="1" outlineLevel="1"/>
    <col min="182" max="182" width="11.28515625" hidden="1" customWidth="1" outlineLevel="1"/>
    <col min="183" max="183" width="11.5703125" hidden="1" customWidth="1" outlineLevel="1"/>
    <col min="184" max="184" width="11.7109375" hidden="1" customWidth="1" outlineLevel="1"/>
    <col min="185" max="185" width="11.42578125" hidden="1" customWidth="1" outlineLevel="1"/>
    <col min="186" max="186" width="12.28515625" hidden="1" customWidth="1" outlineLevel="1"/>
    <col min="187" max="187" width="11.28515625" hidden="1" customWidth="1" outlineLevel="1"/>
    <col min="188" max="188" width="10.7109375" hidden="1" customWidth="1" outlineLevel="1"/>
    <col min="189" max="189" width="11.7109375" hidden="1" customWidth="1" outlineLevel="1"/>
    <col min="190" max="190" width="11.5703125" hidden="1" customWidth="1" outlineLevel="1"/>
    <col min="191" max="191" width="11.28515625" hidden="1" customWidth="1" outlineLevel="1"/>
    <col min="192" max="192" width="11.7109375" hidden="1" customWidth="1" outlineLevel="1"/>
    <col min="193" max="193" width="11.5703125" hidden="1" customWidth="1" outlineLevel="1"/>
    <col min="194" max="194" width="11.28515625" hidden="1" customWidth="1" outlineLevel="1"/>
    <col min="195" max="195" width="11.5703125" hidden="1" customWidth="1" outlineLevel="1"/>
    <col min="196" max="196" width="11.7109375" hidden="1" customWidth="1" outlineLevel="1"/>
    <col min="197" max="197" width="11.5703125" hidden="1" customWidth="1" outlineLevel="1"/>
    <col min="198" max="198" width="12.28515625" hidden="1" customWidth="1" outlineLevel="1"/>
    <col min="199" max="200" width="11.5703125" hidden="1" customWidth="1" outlineLevel="1"/>
    <col min="201" max="201" width="11.7109375" hidden="1" customWidth="1" outlineLevel="1"/>
    <col min="202" max="202" width="11.5703125" hidden="1" customWidth="1" outlineLevel="1"/>
    <col min="203" max="203" width="11.28515625" hidden="1" customWidth="1" outlineLevel="1"/>
    <col min="204" max="204" width="11.7109375" hidden="1" customWidth="1" outlineLevel="1"/>
    <col min="205" max="205" width="11.5703125" hidden="1" customWidth="1" outlineLevel="1"/>
    <col min="206" max="206" width="11.28515625" hidden="1" customWidth="1" outlineLevel="1"/>
    <col min="207" max="207" width="11.5703125" hidden="1" customWidth="1" outlineLevel="1"/>
    <col min="208" max="208" width="11.7109375" hidden="1" customWidth="1" outlineLevel="1"/>
    <col min="209" max="209" width="11.42578125" hidden="1" customWidth="1" outlineLevel="1"/>
    <col min="210" max="210" width="12.28515625" hidden="1" customWidth="1" outlineLevel="1"/>
    <col min="211" max="211" width="11.28515625" hidden="1" customWidth="1" outlineLevel="1"/>
    <col min="212" max="212" width="10.7109375" hidden="1" customWidth="1" outlineLevel="1"/>
    <col min="213" max="213" width="11.7109375" hidden="1" customWidth="1" outlineLevel="1"/>
    <col min="214" max="214" width="11.5703125" hidden="1" customWidth="1" outlineLevel="1"/>
    <col min="215" max="215" width="11.28515625" hidden="1" customWidth="1" outlineLevel="1"/>
    <col min="216" max="216" width="11.7109375" hidden="1" customWidth="1" outlineLevel="1"/>
    <col min="217" max="217" width="11.5703125" hidden="1" customWidth="1" outlineLevel="1"/>
    <col min="218" max="218" width="11.28515625" hidden="1" customWidth="1" outlineLevel="1"/>
    <col min="219" max="219" width="11.5703125" hidden="1" customWidth="1" outlineLevel="1"/>
    <col min="220" max="220" width="11.7109375" hidden="1" customWidth="1" outlineLevel="1"/>
    <col min="221" max="221" width="11.42578125" hidden="1" customWidth="1" outlineLevel="1"/>
    <col min="222" max="222" width="12.28515625" hidden="1" customWidth="1" outlineLevel="1"/>
    <col min="223" max="223" width="11.28515625" hidden="1" customWidth="1" outlineLevel="1"/>
    <col min="224" max="224" width="10.7109375" hidden="1" customWidth="1" outlineLevel="1"/>
    <col min="225" max="225" width="11.7109375" hidden="1" customWidth="1" outlineLevel="1"/>
    <col min="226" max="226" width="11.5703125" hidden="1" customWidth="1" outlineLevel="1"/>
    <col min="227" max="227" width="11.28515625" hidden="1" customWidth="1" outlineLevel="1"/>
    <col min="228" max="228" width="11.7109375" hidden="1" customWidth="1" outlineLevel="1"/>
    <col min="229" max="229" width="11.5703125" hidden="1" customWidth="1" outlineLevel="1"/>
    <col min="230" max="230" width="13.28515625" bestFit="1" customWidth="1" collapsed="1"/>
    <col min="231" max="231" width="11.5703125" customWidth="1"/>
    <col min="232" max="232" width="13.42578125" bestFit="1" customWidth="1"/>
    <col min="233" max="233" width="11.5703125" bestFit="1" customWidth="1"/>
    <col min="234" max="234" width="16" bestFit="1" customWidth="1"/>
    <col min="235" max="235" width="10.5703125" bestFit="1" customWidth="1"/>
    <col min="236" max="236" width="16" bestFit="1" customWidth="1"/>
    <col min="237" max="237" width="10.5703125" bestFit="1" customWidth="1"/>
    <col min="238" max="238" width="11.5703125" bestFit="1" customWidth="1"/>
    <col min="239" max="239" width="16" bestFit="1" customWidth="1"/>
    <col min="240" max="240" width="11.5703125" bestFit="1" customWidth="1"/>
    <col min="241" max="241" width="16" bestFit="1" customWidth="1"/>
    <col min="242" max="242" width="10.5703125" bestFit="1" customWidth="1"/>
    <col min="243" max="244" width="11.5703125" bestFit="1" customWidth="1"/>
    <col min="245" max="245" width="9.42578125" bestFit="1" customWidth="1"/>
    <col min="246" max="246" width="11.5703125" bestFit="1" customWidth="1"/>
    <col min="247" max="247" width="9.42578125" bestFit="1" customWidth="1"/>
    <col min="248" max="249" width="11.5703125" bestFit="1" customWidth="1"/>
    <col min="250" max="250" width="10.5703125" bestFit="1" customWidth="1"/>
    <col min="251" max="253" width="15.42578125" bestFit="1" customWidth="1"/>
    <col min="254" max="254" width="11.5703125" bestFit="1" customWidth="1"/>
    <col min="255" max="256" width="15.42578125" bestFit="1" customWidth="1"/>
    <col min="257" max="257" width="10.5703125" bestFit="1" customWidth="1"/>
    <col min="258" max="261" width="9.5703125" bestFit="1" customWidth="1"/>
    <col min="262" max="262" width="9.42578125" bestFit="1" customWidth="1"/>
    <col min="263" max="266" width="9.5703125" bestFit="1" customWidth="1"/>
    <col min="267" max="267" width="9.42578125" bestFit="1" customWidth="1"/>
    <col min="268" max="269" width="9.5703125" bestFit="1" customWidth="1"/>
    <col min="270" max="270" width="9.42578125" bestFit="1" customWidth="1"/>
    <col min="271" max="271" width="9.5703125" bestFit="1" customWidth="1"/>
    <col min="272" max="272" width="9.42578125" bestFit="1" customWidth="1"/>
    <col min="273" max="274" width="9.5703125" bestFit="1" customWidth="1"/>
    <col min="275" max="275" width="9.42578125" bestFit="1" customWidth="1"/>
    <col min="276" max="276" width="9.5703125" bestFit="1" customWidth="1"/>
    <col min="277" max="277" width="9.42578125" bestFit="1" customWidth="1"/>
    <col min="278" max="279" width="9.5703125" bestFit="1" customWidth="1"/>
    <col min="280" max="280" width="9.42578125" bestFit="1" customWidth="1"/>
    <col min="281" max="281" width="9.5703125" bestFit="1" customWidth="1"/>
    <col min="282" max="282" width="11.42578125" bestFit="1" customWidth="1"/>
    <col min="283" max="284" width="9.5703125" bestFit="1" customWidth="1"/>
    <col min="285" max="285" width="9.42578125" bestFit="1" customWidth="1"/>
    <col min="286" max="286" width="9.5703125" bestFit="1" customWidth="1"/>
    <col min="287" max="287" width="9.42578125" bestFit="1" customWidth="1"/>
    <col min="288" max="291" width="9.5703125" bestFit="1" customWidth="1"/>
    <col min="292" max="292" width="9.42578125" bestFit="1" customWidth="1"/>
    <col min="293" max="294" width="9.5703125" bestFit="1" customWidth="1"/>
    <col min="295" max="295" width="9.42578125" bestFit="1" customWidth="1"/>
    <col min="296" max="296" width="9.5703125" bestFit="1" customWidth="1"/>
    <col min="297" max="297" width="9.42578125" bestFit="1" customWidth="1"/>
    <col min="298" max="299" width="9.5703125" bestFit="1" customWidth="1"/>
    <col min="300" max="300" width="9.42578125" bestFit="1" customWidth="1"/>
    <col min="301" max="301" width="9.5703125" bestFit="1" customWidth="1"/>
    <col min="302" max="302" width="9.42578125" bestFit="1" customWidth="1"/>
    <col min="303" max="304" width="9.5703125" bestFit="1" customWidth="1"/>
    <col min="305" max="305" width="9.42578125" bestFit="1" customWidth="1"/>
    <col min="306" max="306" width="9.5703125" bestFit="1" customWidth="1"/>
    <col min="307" max="307" width="14.28515625" bestFit="1" customWidth="1"/>
    <col min="308" max="308" width="14.42578125" bestFit="1" customWidth="1"/>
  </cols>
  <sheetData>
    <row r="1" spans="1:307" ht="23.25" x14ac:dyDescent="0.35">
      <c r="A1" s="23" t="s">
        <v>329</v>
      </c>
      <c r="B1" s="23"/>
      <c r="C1" s="23"/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FF1" t="e">
        <f>+SUMIFS(#REF!,#REF!,"&gt;0")</f>
        <v>#REF!</v>
      </c>
      <c r="FG1" t="e">
        <f>+SUMIFS($F$1:J$1,#REF!,"&gt;0")</f>
        <v>#REF!</v>
      </c>
      <c r="HW1" t="s">
        <v>308</v>
      </c>
      <c r="HX1" s="24">
        <f ca="1">(SUMIFS(#REF!,#REF!,HX2)+SUMIFS(#REF!,#REF!,'Gantt FCST'!HX2))/2-SUM(HX6:HX11)</f>
        <v>0</v>
      </c>
      <c r="HY1" s="24">
        <f ca="1">(SUMIFS(#REF!,#REF!,HY2)+SUMIFS(#REF!,#REF!,'Gantt FCST'!HY2))/2-SUM(HY6:HY11)</f>
        <v>-75000</v>
      </c>
      <c r="HZ1" s="24">
        <f ca="1">(SUMIFS(#REF!,#REF!,HZ2)+SUMIFS(#REF!,#REF!,'Gantt FCST'!HZ2))/2-SUM(HZ6:HZ11)</f>
        <v>-36428.571428571428</v>
      </c>
      <c r="IA1" s="24">
        <f ca="1">(SUMIFS(#REF!,#REF!,IA2)+SUMIFS(#REF!,#REF!,'Gantt FCST'!IA2))/2-SUM(IA6:IA11)</f>
        <v>-34285.71428571429</v>
      </c>
      <c r="IB1" s="24">
        <f ca="1">(SUMIFS(#REF!,#REF!,IB2)+SUMIFS(#REF!,#REF!,'Gantt FCST'!IB2))/2-SUM(IB6:IB11)</f>
        <v>-145714.28571428571</v>
      </c>
      <c r="IC1" s="24" t="e">
        <f ca="1">(SUMIFS(#REF!,#REF!,IC2)+SUMIFS(#REF!,#REF!,'Gantt FCST'!IC2))/2-SUM(IC6:IC11)</f>
        <v>#REF!</v>
      </c>
      <c r="ID1" s="24" t="e">
        <f ca="1">(SUMIFS(#REF!,#REF!,ID2)+SUMIFS(#REF!,#REF!,'Gantt FCST'!ID2))/2-SUM(ID6:ID11)</f>
        <v>#REF!</v>
      </c>
      <c r="IE1" s="24" t="e">
        <f ca="1">(SUMIFS(#REF!,#REF!,IE2)+SUMIFS(#REF!,#REF!,'Gantt FCST'!IE2))/2-SUM(IE6:IE11)</f>
        <v>#REF!</v>
      </c>
      <c r="IF1" s="24" t="e">
        <f ca="1">(SUMIFS(#REF!,#REF!,IF2)+SUMIFS(#REF!,#REF!,'Gantt FCST'!IF2))/2-SUM(IF6:IF11)</f>
        <v>#REF!</v>
      </c>
      <c r="IG1" s="24" t="e">
        <f ca="1">(SUMIFS(#REF!,#REF!,IG2)+SUMIFS(#REF!,#REF!,'Gantt FCST'!IG2))/2-SUM(IG6:IG11)</f>
        <v>#REF!</v>
      </c>
      <c r="IH1" s="24" t="e">
        <f ca="1">(SUMIFS(#REF!,#REF!,IH2)+SUMIFS(#REF!,#REF!,'Gantt FCST'!IH2))/2-SUM(IH6:IH11)</f>
        <v>#REF!</v>
      </c>
      <c r="II1" s="24" t="e">
        <f ca="1">(SUMIFS(#REF!,#REF!,II2)+SUMIFS(#REF!,#REF!,'Gantt FCST'!II2))/2-SUM(II6:II11)</f>
        <v>#REF!</v>
      </c>
      <c r="IJ1" s="24" t="e">
        <f ca="1">(SUMIFS(#REF!,#REF!,IJ2)+SUMIFS(#REF!,#REF!,'Gantt FCST'!IJ2))/2-SUM(IJ6:IJ11)</f>
        <v>#REF!</v>
      </c>
      <c r="IK1" s="24" t="e">
        <f ca="1">(SUMIFS(#REF!,#REF!,IK2)+SUMIFS(#REF!,#REF!,'Gantt FCST'!IK2))/2-SUM(IK6:IK11)</f>
        <v>#REF!</v>
      </c>
      <c r="IL1" s="24" t="e">
        <f ca="1">(SUMIFS(#REF!,#REF!,IL2)+SUMIFS(#REF!,#REF!,'Gantt FCST'!IL2))/2-SUM(IL6:IL11)</f>
        <v>#REF!</v>
      </c>
      <c r="IM1" s="24" t="e">
        <f ca="1">(SUMIFS(#REF!,#REF!,IM2)+SUMIFS(#REF!,#REF!,'Gantt FCST'!IM2))/2-SUM(IM6:IM11)</f>
        <v>#REF!</v>
      </c>
      <c r="IN1" s="24" t="e">
        <f ca="1">(SUMIFS(#REF!,#REF!,IN2)+SUMIFS(#REF!,#REF!,'Gantt FCST'!IN2))/2-SUM(IN6:IN11)</f>
        <v>#REF!</v>
      </c>
      <c r="IO1" s="24" t="e">
        <f ca="1">(SUMIFS(#REF!,#REF!,IO2)+SUMIFS(#REF!,#REF!,'Gantt FCST'!IO2))/2-SUM(IO6:IO11)</f>
        <v>#REF!</v>
      </c>
      <c r="IP1" s="24" t="e">
        <f ca="1">(SUMIFS(#REF!,#REF!,IP2)+SUMIFS(#REF!,#REF!,'Gantt FCST'!IP2))/2-SUM(IP6:IP11)</f>
        <v>#REF!</v>
      </c>
      <c r="IQ1" s="24" t="e">
        <f ca="1">(SUMIFS(#REF!,#REF!,IQ2)+SUMIFS(#REF!,#REF!,'Gantt FCST'!IQ2))/2-SUM(IQ6:IQ11)</f>
        <v>#REF!</v>
      </c>
      <c r="IR1" s="24" t="e">
        <f ca="1">(SUMIFS(#REF!,#REF!,IR2)+SUMIFS(#REF!,#REF!,'Gantt FCST'!IR2))/2-SUM(IR6:IR11)</f>
        <v>#REF!</v>
      </c>
      <c r="IS1" s="24" t="e">
        <f ca="1">(SUMIFS(#REF!,#REF!,IS2)+SUMIFS(#REF!,#REF!,'Gantt FCST'!IS2))/2-SUM(IS6:IS11)</f>
        <v>#REF!</v>
      </c>
      <c r="IT1" s="24" t="e">
        <f ca="1">(SUMIFS(#REF!,#REF!,IT2)+SUMIFS(#REF!,#REF!,'Gantt FCST'!IT2))/2-SUM(IT6:IT11)</f>
        <v>#REF!</v>
      </c>
      <c r="IU1" s="24" t="e">
        <f ca="1">(SUMIFS(#REF!,#REF!,IU2)+SUMIFS(#REF!,#REF!,'Gantt FCST'!IU2))/2-SUM(IU6:IU11)</f>
        <v>#REF!</v>
      </c>
      <c r="IV1" s="24" t="e">
        <f ca="1">(SUMIFS(#REF!,#REF!,IV2)+SUMIFS(#REF!,#REF!,'Gantt FCST'!IV2))/2-SUM(IV6:IV11)</f>
        <v>#REF!</v>
      </c>
      <c r="IW1" s="24">
        <f ca="1">(SUMIFS(#REF!,#REF!,"Cap Time")+SUMIFS(#REF!,#REF!,"Cap Time"))/2-SUM(IW6:IW11)</f>
        <v>0</v>
      </c>
      <c r="IX1" s="24">
        <f ca="1">(SUMIFS(#REF!,#REF!,"Cap Time")+SUMIFS(#REF!,#REF!,"Cap Time"))/2-SUM(IX6:IX11)</f>
        <v>-741.51037344398321</v>
      </c>
      <c r="IY1" s="24">
        <f ca="1">(SUMIFS(#REF!,#REF!,"Cap Time")+SUMIFS(#REF!,#REF!,"Cap Time"))/2-SUM(IY6:IY11)</f>
        <v>-360.16218138707757</v>
      </c>
      <c r="IZ1" s="24">
        <f ca="1">(SUMIFS(#REF!,#REF!,"Cap Time")+SUMIFS(#REF!,#REF!,"Cap Time"))/2-SUM(IZ6:IZ11)</f>
        <v>-338.97617071724954</v>
      </c>
      <c r="JA1" s="24">
        <f ca="1">(SUMIFS(#REF!,#REF!,"Cap Time")+SUMIFS(#REF!,#REF!,"Cap Time"))/2-SUM(JA6:JA11)</f>
        <v>-1440.6487255483103</v>
      </c>
      <c r="JB1" s="24" t="e">
        <f ca="1">(SUMIFS(#REF!,#REF!,"Cap Time")+SUMIFS(#REF!,#REF!,"Cap Time"))/2-SUM(JB6:JB11)</f>
        <v>#REF!</v>
      </c>
      <c r="JC1" s="24" t="e">
        <f ca="1">(SUMIFS(#REF!,#REF!,"Cap Time")+SUMIFS(#REF!,#REF!,"Cap Time"))/2-SUM(JC6:JC11)</f>
        <v>#REF!</v>
      </c>
      <c r="JD1" s="24" t="e">
        <f ca="1">(SUMIFS(#REF!,#REF!,"Cap Time")+SUMIFS(#REF!,#REF!,"Cap Time"))/2-SUM(JD6:JD11)</f>
        <v>#REF!</v>
      </c>
      <c r="JE1" s="24" t="e">
        <f ca="1">(SUMIFS(#REF!,#REF!,"Cap Time")+SUMIFS(#REF!,#REF!,"Cap Time"))/2-SUM(JE6:JE11)</f>
        <v>#REF!</v>
      </c>
      <c r="JF1" s="24" t="e">
        <f ca="1">(SUMIFS(#REF!,#REF!,"Cap Time")+SUMIFS(#REF!,#REF!,"Cap Time"))/2-SUM(JF6:JF11)</f>
        <v>#REF!</v>
      </c>
      <c r="JG1" s="24" t="e">
        <f ca="1">(SUMIFS(#REF!,#REF!,"Cap Time")+SUMIFS(#REF!,#REF!,"Cap Time"))/2-SUM(JG6:JG11)</f>
        <v>#REF!</v>
      </c>
      <c r="JH1" s="24" t="e">
        <f ca="1">(SUMIFS(#REF!,#REF!,"Cap Time")+SUMIFS(#REF!,#REF!,"Cap Time"))/2-SUM(JH6:JH11)</f>
        <v>#REF!</v>
      </c>
      <c r="JI1" s="24" t="e">
        <f ca="1">(SUMIFS(#REF!,#REF!,"Cap Time")+SUMIFS(#REF!,#REF!,"Cap Time"))/2-SUM(JI6:JI11)</f>
        <v>#REF!</v>
      </c>
      <c r="JJ1" s="24" t="e">
        <f ca="1">(SUMIFS(#REF!,#REF!,"Cap Time")+SUMIFS(#REF!,#REF!,"Cap Time"))/2-SUM(JJ6:JJ11)</f>
        <v>#REF!</v>
      </c>
      <c r="JK1" s="24" t="e">
        <f ca="1">(SUMIFS(#REF!,#REF!,"Cap Time")+SUMIFS(#REF!,#REF!,"Cap Time"))/2-SUM(JK6:JK11)</f>
        <v>#REF!</v>
      </c>
      <c r="JL1" s="24" t="e">
        <f ca="1">(SUMIFS(#REF!,#REF!,"Cap Time")+SUMIFS(#REF!,#REF!,"Cap Time"))/2-SUM(JL6:JL11)</f>
        <v>#REF!</v>
      </c>
      <c r="JM1" s="24" t="e">
        <f ca="1">(SUMIFS(#REF!,#REF!,"Cap Time")+SUMIFS(#REF!,#REF!,"Cap Time"))/2-SUM(JM6:JM11)</f>
        <v>#REF!</v>
      </c>
      <c r="JN1" s="24" t="e">
        <f ca="1">(SUMIFS(#REF!,#REF!,"Cap Time")+SUMIFS(#REF!,#REF!,"Cap Time"))/2-SUM(JN6:JN11)</f>
        <v>#REF!</v>
      </c>
      <c r="JO1" s="24" t="e">
        <f ca="1">(SUMIFS(#REF!,#REF!,"Cap Time")+SUMIFS(#REF!,#REF!,"Cap Time"))/2-SUM(JO6:JO11)</f>
        <v>#REF!</v>
      </c>
      <c r="JP1" s="24" t="e">
        <f ca="1">(SUMIFS(#REF!,#REF!,"Cap Time")+SUMIFS(#REF!,#REF!,"Cap Time"))/2-SUM(JP6:JP11)</f>
        <v>#REF!</v>
      </c>
      <c r="JQ1" s="24" t="e">
        <f ca="1">(SUMIFS(#REF!,#REF!,"Cap Time")+SUMIFS(#REF!,#REF!,"Cap Time"))/2-SUM(JQ6:JQ11)</f>
        <v>#REF!</v>
      </c>
      <c r="JR1" s="24" t="e">
        <f ca="1">(SUMIFS(#REF!,#REF!,"Cap Time")+SUMIFS(#REF!,#REF!,"Cap Time"))/2-SUM(JR6:JR11)</f>
        <v>#REF!</v>
      </c>
      <c r="JS1" s="24" t="e">
        <f ca="1">(SUMIFS(#REF!,#REF!,"Cap Time")+SUMIFS(#REF!,#REF!,"Cap Time"))/2-SUM(JS6:JS11)</f>
        <v>#REF!</v>
      </c>
      <c r="JT1" s="24" t="e">
        <f ca="1">(SUMIFS(#REF!,#REF!,"Cap Time")+SUMIFS(#REF!,#REF!,"Cap Time"))/2-SUM(JT6:JT11)</f>
        <v>#REF!</v>
      </c>
      <c r="JU1" s="24" t="e">
        <f ca="1">(SUMIFS(#REF!,#REF!,"Cap Time")+SUMIFS(#REF!,#REF!,"Cap Time"))/2-SUM(JU6:JU11)</f>
        <v>#REF!</v>
      </c>
      <c r="JV1" s="24">
        <f ca="1">(SUMIFS(#REF!,#REF!,"IDC")+SUMIFS(#REF!,#REF!,"IDC"))/2-SUM(JV6:JV11)</f>
        <v>0</v>
      </c>
      <c r="JW1" s="24">
        <f ca="1">(SUMIFS(#REF!,#REF!,"IDC")+SUMIFS(#REF!,#REF!,"IDC"))/2-SUM(JW6:JW11)</f>
        <v>-1088.7500000000002</v>
      </c>
      <c r="JX1" s="24">
        <f ca="1">(SUMIFS(#REF!,#REF!,"IDC")+SUMIFS(#REF!,#REF!,"IDC"))/2-SUM(JX6:JX11)</f>
        <v>-2260.4523809523812</v>
      </c>
      <c r="JY1" s="24">
        <f ca="1">(SUMIFS(#REF!,#REF!,"IDC")+SUMIFS(#REF!,#REF!,"IDC"))/2-SUM(JY6:JY11)</f>
        <v>-2924.0714285714284</v>
      </c>
      <c r="JZ1" s="24">
        <f ca="1">(SUMIFS(#REF!,#REF!,"IDC")+SUMIFS(#REF!,#REF!,"IDC"))/2-SUM(JZ6:JZ11)</f>
        <v>-6273.2738095238101</v>
      </c>
      <c r="KA1" s="24" t="e">
        <f ca="1">(SUMIFS(#REF!,#REF!,"IDC")+SUMIFS(#REF!,#REF!,"IDC"))/2-SUM(KA6:KA11)</f>
        <v>#REF!</v>
      </c>
      <c r="KB1" s="24" t="e">
        <f ca="1">(SUMIFS(#REF!,#REF!,"IDC")+SUMIFS(#REF!,#REF!,"IDC"))/2-SUM(KB6:KB11)</f>
        <v>#REF!</v>
      </c>
      <c r="KC1" s="24" t="e">
        <f ca="1">(SUMIFS(#REF!,#REF!,"IDC")+SUMIFS(#REF!,#REF!,"IDC"))/2-SUM(KC6:KC11)</f>
        <v>#REF!</v>
      </c>
      <c r="KD1" s="24" t="e">
        <f ca="1">(SUMIFS(#REF!,#REF!,"IDC")+SUMIFS(#REF!,#REF!,"IDC"))/2-SUM(KD6:KD11)</f>
        <v>#REF!</v>
      </c>
      <c r="KE1" s="24" t="e">
        <f ca="1">(SUMIFS(#REF!,#REF!,"IDC")+SUMIFS(#REF!,#REF!,"IDC"))/2-SUM(KE6:KE11)</f>
        <v>#REF!</v>
      </c>
      <c r="KF1" s="24" t="e">
        <f ca="1">(SUMIFS(#REF!,#REF!,"IDC")+SUMIFS(#REF!,#REF!,"IDC"))/2-SUM(KF6:KF11)</f>
        <v>#REF!</v>
      </c>
      <c r="KG1" s="24" t="e">
        <f ca="1">(SUMIFS(#REF!,#REF!,"IDC")+SUMIFS(#REF!,#REF!,"IDC"))/2-SUM(KG6:KG11)</f>
        <v>#REF!</v>
      </c>
      <c r="KH1" s="24" t="e">
        <f ca="1">(SUMIFS(#REF!,#REF!,"IDC")+SUMIFS(#REF!,#REF!,"IDC"))/2-SUM(KH6:KH11)</f>
        <v>#REF!</v>
      </c>
      <c r="KI1" s="24" t="e">
        <f ca="1">(SUMIFS(#REF!,#REF!,"IDC")+SUMIFS(#REF!,#REF!,"IDC"))/2-SUM(KI6:KI11)</f>
        <v>#REF!</v>
      </c>
      <c r="KJ1" s="24" t="e">
        <f ca="1">(SUMIFS(#REF!,#REF!,"IDC")+SUMIFS(#REF!,#REF!,"IDC"))/2-SUM(KJ6:KJ11)</f>
        <v>#REF!</v>
      </c>
      <c r="KK1" s="24" t="e">
        <f ca="1">(SUMIFS(#REF!,#REF!,"IDC")+SUMIFS(#REF!,#REF!,"IDC"))/2-SUM(KK6:KK11)</f>
        <v>#REF!</v>
      </c>
      <c r="KL1" s="24" t="e">
        <f ca="1">(SUMIFS(#REF!,#REF!,"IDC")+SUMIFS(#REF!,#REF!,"IDC"))/2-SUM(KL6:KL11)</f>
        <v>#REF!</v>
      </c>
      <c r="KM1" s="24" t="e">
        <f ca="1">(SUMIFS(#REF!,#REF!,"IDC")+SUMIFS(#REF!,#REF!,"IDC"))/2-SUM(KM6:KM11)</f>
        <v>#REF!</v>
      </c>
      <c r="KN1" s="24" t="e">
        <f ca="1">(SUMIFS(#REF!,#REF!,"IDC")+SUMIFS(#REF!,#REF!,"IDC"))/2-SUM(KN6:KN11)</f>
        <v>#REF!</v>
      </c>
      <c r="KO1" s="24" t="e">
        <f ca="1">(SUMIFS(#REF!,#REF!,"IDC")+SUMIFS(#REF!,#REF!,"IDC"))/2-SUM(KO6:KO11)</f>
        <v>#REF!</v>
      </c>
      <c r="KP1" s="24" t="e">
        <f ca="1">(SUMIFS(#REF!,#REF!,"IDC")+SUMIFS(#REF!,#REF!,"IDC"))/2-SUM(KP6:KP11)</f>
        <v>#REF!</v>
      </c>
      <c r="KQ1" s="24" t="e">
        <f ca="1">(SUMIFS(#REF!,#REF!,"IDC")+SUMIFS(#REF!,#REF!,"IDC"))/2-SUM(KQ6:KQ11)</f>
        <v>#REF!</v>
      </c>
      <c r="KR1" s="24" t="e">
        <f ca="1">(SUMIFS(#REF!,#REF!,"IDC")+SUMIFS(#REF!,#REF!,"IDC"))/2-SUM(KR6:KR11)</f>
        <v>#REF!</v>
      </c>
      <c r="KS1" s="24" t="e">
        <f ca="1">(SUMIFS(#REF!,#REF!,"IDC")+SUMIFS(#REF!,#REF!,"IDC"))/2-SUM(KS6:KS11)</f>
        <v>#REF!</v>
      </c>
      <c r="KT1" s="24" t="e">
        <f ca="1">(SUMIFS(#REF!,#REF!,"IDC")+SUMIFS(#REF!,#REF!,"IDC"))/2-SUM(KT6:KT11)</f>
        <v>#REF!</v>
      </c>
    </row>
    <row r="2" spans="1:307" x14ac:dyDescent="0.25">
      <c r="A2" s="15" t="s">
        <v>309</v>
      </c>
      <c r="B2" s="15"/>
      <c r="C2" s="15"/>
      <c r="F2" t="s">
        <v>18</v>
      </c>
      <c r="G2" t="s">
        <v>18</v>
      </c>
      <c r="H2" t="s">
        <v>18</v>
      </c>
      <c r="I2" t="s">
        <v>18</v>
      </c>
      <c r="J2" t="s">
        <v>18</v>
      </c>
      <c r="K2" t="s">
        <v>18</v>
      </c>
      <c r="L2" t="s">
        <v>18</v>
      </c>
      <c r="M2" t="s">
        <v>18</v>
      </c>
      <c r="N2" t="s">
        <v>18</v>
      </c>
      <c r="O2" t="s">
        <v>18</v>
      </c>
      <c r="P2" t="s">
        <v>18</v>
      </c>
      <c r="Q2" t="s">
        <v>18</v>
      </c>
      <c r="R2" t="s">
        <v>18</v>
      </c>
      <c r="S2" t="s">
        <v>18</v>
      </c>
      <c r="T2" t="s">
        <v>18</v>
      </c>
      <c r="U2" t="s">
        <v>18</v>
      </c>
      <c r="V2" t="s">
        <v>18</v>
      </c>
      <c r="W2" t="s">
        <v>18</v>
      </c>
      <c r="X2" t="s">
        <v>18</v>
      </c>
      <c r="Y2" t="s">
        <v>18</v>
      </c>
      <c r="Z2" t="s">
        <v>18</v>
      </c>
      <c r="AA2" t="s">
        <v>18</v>
      </c>
      <c r="AB2" t="s">
        <v>18</v>
      </c>
      <c r="AC2" t="s">
        <v>18</v>
      </c>
      <c r="AD2" t="s">
        <v>18</v>
      </c>
      <c r="AE2" t="s">
        <v>18</v>
      </c>
      <c r="AF2" t="s">
        <v>18</v>
      </c>
      <c r="AG2" t="s">
        <v>18</v>
      </c>
      <c r="AH2" t="s">
        <v>18</v>
      </c>
      <c r="AI2" t="s">
        <v>18</v>
      </c>
      <c r="AJ2" t="s">
        <v>18</v>
      </c>
      <c r="AK2" t="s">
        <v>18</v>
      </c>
      <c r="AL2" t="s">
        <v>18</v>
      </c>
      <c r="AM2" t="s">
        <v>18</v>
      </c>
      <c r="AN2" t="s">
        <v>18</v>
      </c>
      <c r="AO2" t="s">
        <v>18</v>
      </c>
      <c r="AP2" t="s">
        <v>18</v>
      </c>
      <c r="AQ2" t="s">
        <v>18</v>
      </c>
      <c r="AR2" t="s">
        <v>18</v>
      </c>
      <c r="AS2" t="s">
        <v>18</v>
      </c>
      <c r="AT2" t="s">
        <v>18</v>
      </c>
      <c r="AU2" t="s">
        <v>18</v>
      </c>
      <c r="AV2" t="s">
        <v>18</v>
      </c>
      <c r="AW2" t="s">
        <v>18</v>
      </c>
      <c r="AX2" t="s">
        <v>18</v>
      </c>
      <c r="AY2" t="s">
        <v>18</v>
      </c>
      <c r="AZ2" t="s">
        <v>18</v>
      </c>
      <c r="BA2" t="s">
        <v>18</v>
      </c>
      <c r="BB2" t="s">
        <v>18</v>
      </c>
      <c r="BC2" t="s">
        <v>18</v>
      </c>
      <c r="BD2" t="s">
        <v>18</v>
      </c>
      <c r="BE2" t="s">
        <v>18</v>
      </c>
      <c r="BF2" t="s">
        <v>18</v>
      </c>
      <c r="BG2" t="s">
        <v>18</v>
      </c>
      <c r="BH2" t="s">
        <v>18</v>
      </c>
      <c r="BI2" t="s">
        <v>18</v>
      </c>
      <c r="BJ2" t="s">
        <v>18</v>
      </c>
      <c r="BK2" t="s">
        <v>18</v>
      </c>
      <c r="BL2" t="s">
        <v>18</v>
      </c>
      <c r="BM2" t="s">
        <v>18</v>
      </c>
      <c r="BN2" t="s">
        <v>18</v>
      </c>
      <c r="BO2" t="s">
        <v>18</v>
      </c>
      <c r="BP2" t="s">
        <v>18</v>
      </c>
      <c r="BQ2" t="s">
        <v>18</v>
      </c>
      <c r="BR2" t="s">
        <v>18</v>
      </c>
      <c r="BS2" t="s">
        <v>18</v>
      </c>
      <c r="BT2" t="s">
        <v>18</v>
      </c>
      <c r="BU2" t="s">
        <v>18</v>
      </c>
      <c r="BV2" t="s">
        <v>18</v>
      </c>
      <c r="BW2" t="s">
        <v>18</v>
      </c>
      <c r="BX2" t="s">
        <v>18</v>
      </c>
      <c r="BY2" t="s">
        <v>18</v>
      </c>
      <c r="CD2" t="s">
        <v>14</v>
      </c>
      <c r="CE2" t="s">
        <v>14</v>
      </c>
      <c r="CF2" t="s">
        <v>14</v>
      </c>
      <c r="CG2" t="s">
        <v>14</v>
      </c>
      <c r="CH2" t="s">
        <v>14</v>
      </c>
      <c r="CI2" t="s">
        <v>14</v>
      </c>
      <c r="CJ2" t="s">
        <v>14</v>
      </c>
      <c r="CK2" t="s">
        <v>14</v>
      </c>
      <c r="CL2" t="s">
        <v>14</v>
      </c>
      <c r="CM2" t="s">
        <v>14</v>
      </c>
      <c r="CN2" t="s">
        <v>14</v>
      </c>
      <c r="CO2" t="s">
        <v>14</v>
      </c>
      <c r="CP2" t="s">
        <v>14</v>
      </c>
      <c r="CQ2" t="s">
        <v>14</v>
      </c>
      <c r="CR2" t="s">
        <v>14</v>
      </c>
      <c r="CS2" t="s">
        <v>14</v>
      </c>
      <c r="CT2" t="s">
        <v>14</v>
      </c>
      <c r="CU2" t="s">
        <v>14</v>
      </c>
      <c r="CV2" t="s">
        <v>14</v>
      </c>
      <c r="CW2" t="s">
        <v>14</v>
      </c>
      <c r="CX2" t="s">
        <v>14</v>
      </c>
      <c r="CY2" t="s">
        <v>14</v>
      </c>
      <c r="CZ2" t="s">
        <v>14</v>
      </c>
      <c r="DA2" t="s">
        <v>14</v>
      </c>
      <c r="DB2" t="s">
        <v>14</v>
      </c>
      <c r="DC2" t="s">
        <v>14</v>
      </c>
      <c r="DD2" t="s">
        <v>14</v>
      </c>
      <c r="DE2" t="s">
        <v>14</v>
      </c>
      <c r="DF2" t="s">
        <v>14</v>
      </c>
      <c r="DG2" t="s">
        <v>14</v>
      </c>
      <c r="DH2" t="s">
        <v>14</v>
      </c>
      <c r="DI2" t="s">
        <v>14</v>
      </c>
      <c r="DJ2" t="s">
        <v>14</v>
      </c>
      <c r="DK2" t="s">
        <v>14</v>
      </c>
      <c r="DL2" t="s">
        <v>14</v>
      </c>
      <c r="DM2" t="s">
        <v>14</v>
      </c>
      <c r="DN2" t="s">
        <v>14</v>
      </c>
      <c r="DO2" t="s">
        <v>14</v>
      </c>
      <c r="DP2" t="s">
        <v>14</v>
      </c>
      <c r="DQ2" t="s">
        <v>14</v>
      </c>
      <c r="DR2" t="s">
        <v>14</v>
      </c>
      <c r="DS2" t="s">
        <v>14</v>
      </c>
      <c r="DT2" t="s">
        <v>14</v>
      </c>
      <c r="DU2" t="s">
        <v>14</v>
      </c>
      <c r="DV2" t="s">
        <v>14</v>
      </c>
      <c r="DW2" t="s">
        <v>14</v>
      </c>
      <c r="DX2" t="s">
        <v>14</v>
      </c>
      <c r="DY2" t="s">
        <v>14</v>
      </c>
      <c r="DZ2" t="s">
        <v>14</v>
      </c>
      <c r="EA2" t="s">
        <v>14</v>
      </c>
      <c r="EB2" t="s">
        <v>14</v>
      </c>
      <c r="EC2" t="s">
        <v>14</v>
      </c>
      <c r="ED2" t="s">
        <v>14</v>
      </c>
      <c r="EE2" t="s">
        <v>14</v>
      </c>
      <c r="EF2" t="s">
        <v>14</v>
      </c>
      <c r="EG2" t="s">
        <v>14</v>
      </c>
      <c r="EH2" t="s">
        <v>14</v>
      </c>
      <c r="EI2" t="s">
        <v>14</v>
      </c>
      <c r="EJ2" t="s">
        <v>14</v>
      </c>
      <c r="EK2" t="s">
        <v>14</v>
      </c>
      <c r="EL2" t="s">
        <v>14</v>
      </c>
      <c r="EM2" t="s">
        <v>14</v>
      </c>
      <c r="EN2" t="s">
        <v>14</v>
      </c>
      <c r="EO2" t="s">
        <v>14</v>
      </c>
      <c r="EP2" t="s">
        <v>14</v>
      </c>
      <c r="EQ2" t="s">
        <v>14</v>
      </c>
      <c r="ER2" t="s">
        <v>14</v>
      </c>
      <c r="ES2" t="s">
        <v>14</v>
      </c>
      <c r="ET2" t="s">
        <v>14</v>
      </c>
      <c r="EU2" t="s">
        <v>14</v>
      </c>
      <c r="EV2" t="s">
        <v>14</v>
      </c>
      <c r="EW2" t="s">
        <v>14</v>
      </c>
      <c r="FB2" t="s">
        <v>60</v>
      </c>
      <c r="FC2" t="s">
        <v>60</v>
      </c>
      <c r="FD2" t="s">
        <v>60</v>
      </c>
      <c r="FE2" t="s">
        <v>60</v>
      </c>
      <c r="FF2" t="s">
        <v>60</v>
      </c>
      <c r="FG2" t="s">
        <v>60</v>
      </c>
      <c r="FH2" t="s">
        <v>60</v>
      </c>
      <c r="FI2" t="s">
        <v>60</v>
      </c>
      <c r="FJ2" t="s">
        <v>60</v>
      </c>
      <c r="FK2" t="s">
        <v>60</v>
      </c>
      <c r="FL2" t="s">
        <v>60</v>
      </c>
      <c r="FM2" t="s">
        <v>60</v>
      </c>
      <c r="FN2" t="s">
        <v>60</v>
      </c>
      <c r="FO2" t="s">
        <v>60</v>
      </c>
      <c r="FP2" t="s">
        <v>60</v>
      </c>
      <c r="FQ2" t="s">
        <v>60</v>
      </c>
      <c r="FR2" t="s">
        <v>60</v>
      </c>
      <c r="FS2" t="s">
        <v>60</v>
      </c>
      <c r="FT2" t="s">
        <v>60</v>
      </c>
      <c r="FU2" t="s">
        <v>60</v>
      </c>
      <c r="FV2" t="s">
        <v>60</v>
      </c>
      <c r="FW2" t="s">
        <v>60</v>
      </c>
      <c r="FX2" t="s">
        <v>60</v>
      </c>
      <c r="FY2" t="s">
        <v>60</v>
      </c>
      <c r="FZ2" t="s">
        <v>60</v>
      </c>
      <c r="GA2" t="s">
        <v>60</v>
      </c>
      <c r="GB2" t="s">
        <v>60</v>
      </c>
      <c r="GC2" t="s">
        <v>60</v>
      </c>
      <c r="GD2" t="s">
        <v>60</v>
      </c>
      <c r="GE2" t="s">
        <v>60</v>
      </c>
      <c r="GF2" t="s">
        <v>60</v>
      </c>
      <c r="GG2" t="s">
        <v>60</v>
      </c>
      <c r="GH2" t="s">
        <v>60</v>
      </c>
      <c r="GI2" t="s">
        <v>60</v>
      </c>
      <c r="GJ2" t="s">
        <v>60</v>
      </c>
      <c r="GK2" t="s">
        <v>60</v>
      </c>
      <c r="GL2" t="s">
        <v>60</v>
      </c>
      <c r="GM2" t="s">
        <v>60</v>
      </c>
      <c r="GN2" t="s">
        <v>60</v>
      </c>
      <c r="GO2" t="s">
        <v>60</v>
      </c>
      <c r="GP2" t="s">
        <v>60</v>
      </c>
      <c r="GQ2" t="s">
        <v>60</v>
      </c>
      <c r="GR2" t="s">
        <v>60</v>
      </c>
      <c r="GS2" t="s">
        <v>60</v>
      </c>
      <c r="GT2" t="s">
        <v>60</v>
      </c>
      <c r="GU2" t="s">
        <v>60</v>
      </c>
      <c r="GV2" t="s">
        <v>60</v>
      </c>
      <c r="GW2" t="s">
        <v>60</v>
      </c>
      <c r="GX2" t="s">
        <v>60</v>
      </c>
      <c r="GY2" t="s">
        <v>60</v>
      </c>
      <c r="GZ2" t="s">
        <v>60</v>
      </c>
      <c r="HA2" t="s">
        <v>60</v>
      </c>
      <c r="HB2" t="s">
        <v>60</v>
      </c>
      <c r="HC2" t="s">
        <v>60</v>
      </c>
      <c r="HD2" t="s">
        <v>60</v>
      </c>
      <c r="HE2" t="s">
        <v>60</v>
      </c>
      <c r="HF2" t="s">
        <v>60</v>
      </c>
      <c r="HG2" t="s">
        <v>60</v>
      </c>
      <c r="HH2" t="s">
        <v>60</v>
      </c>
      <c r="HI2" t="s">
        <v>60</v>
      </c>
      <c r="HJ2" t="s">
        <v>60</v>
      </c>
      <c r="HK2" t="s">
        <v>60</v>
      </c>
      <c r="HL2" t="s">
        <v>60</v>
      </c>
      <c r="HM2" t="s">
        <v>60</v>
      </c>
      <c r="HN2" t="s">
        <v>60</v>
      </c>
      <c r="HO2" t="s">
        <v>60</v>
      </c>
      <c r="HP2" t="s">
        <v>60</v>
      </c>
      <c r="HQ2" t="s">
        <v>60</v>
      </c>
      <c r="HR2" t="s">
        <v>60</v>
      </c>
      <c r="HS2" t="s">
        <v>60</v>
      </c>
      <c r="HT2" t="s">
        <v>60</v>
      </c>
      <c r="HU2" t="s">
        <v>60</v>
      </c>
      <c r="HX2" t="s">
        <v>18</v>
      </c>
      <c r="HY2" t="s">
        <v>18</v>
      </c>
      <c r="HZ2" t="s">
        <v>18</v>
      </c>
      <c r="IA2" t="s">
        <v>18</v>
      </c>
      <c r="IB2" t="s">
        <v>18</v>
      </c>
      <c r="IC2" t="s">
        <v>18</v>
      </c>
      <c r="ID2" t="s">
        <v>18</v>
      </c>
      <c r="IE2" t="s">
        <v>18</v>
      </c>
      <c r="IF2" t="s">
        <v>18</v>
      </c>
      <c r="IG2" t="s">
        <v>18</v>
      </c>
      <c r="IH2" t="s">
        <v>18</v>
      </c>
      <c r="II2" t="s">
        <v>18</v>
      </c>
      <c r="IJ2" t="s">
        <v>18</v>
      </c>
      <c r="IK2" t="s">
        <v>18</v>
      </c>
      <c r="IL2" t="s">
        <v>18</v>
      </c>
      <c r="IM2" t="s">
        <v>18</v>
      </c>
      <c r="IN2" t="s">
        <v>18</v>
      </c>
      <c r="IO2" t="s">
        <v>18</v>
      </c>
      <c r="IP2" t="s">
        <v>18</v>
      </c>
      <c r="IQ2" t="s">
        <v>18</v>
      </c>
      <c r="IR2" t="s">
        <v>18</v>
      </c>
      <c r="IS2" t="s">
        <v>18</v>
      </c>
      <c r="IT2" t="s">
        <v>18</v>
      </c>
      <c r="IU2" t="s">
        <v>18</v>
      </c>
      <c r="IV2" t="s">
        <v>18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60</v>
      </c>
      <c r="JW2" t="s">
        <v>60</v>
      </c>
      <c r="JX2" t="s">
        <v>60</v>
      </c>
      <c r="JY2" t="s">
        <v>60</v>
      </c>
      <c r="JZ2" t="s">
        <v>60</v>
      </c>
      <c r="KA2" t="s">
        <v>60</v>
      </c>
      <c r="KB2" t="s">
        <v>60</v>
      </c>
      <c r="KC2" t="s">
        <v>60</v>
      </c>
      <c r="KD2" t="s">
        <v>60</v>
      </c>
      <c r="KE2" t="s">
        <v>60</v>
      </c>
      <c r="KF2" t="s">
        <v>60</v>
      </c>
      <c r="KG2" t="s">
        <v>60</v>
      </c>
      <c r="KH2" t="s">
        <v>60</v>
      </c>
      <c r="KI2" t="s">
        <v>60</v>
      </c>
      <c r="KJ2" t="s">
        <v>60</v>
      </c>
      <c r="KK2" t="s">
        <v>60</v>
      </c>
      <c r="KL2" t="s">
        <v>60</v>
      </c>
      <c r="KM2" t="s">
        <v>60</v>
      </c>
      <c r="KN2" t="s">
        <v>60</v>
      </c>
      <c r="KO2" t="s">
        <v>60</v>
      </c>
      <c r="KP2" t="s">
        <v>60</v>
      </c>
      <c r="KQ2" t="s">
        <v>60</v>
      </c>
      <c r="KR2" t="s">
        <v>60</v>
      </c>
      <c r="KS2" t="s">
        <v>60</v>
      </c>
      <c r="KT2" t="s">
        <v>60</v>
      </c>
    </row>
    <row r="3" spans="1:307" x14ac:dyDescent="0.25">
      <c r="A3" s="25">
        <v>43373</v>
      </c>
      <c r="B3" s="26"/>
      <c r="C3" s="26"/>
      <c r="F3">
        <f>YEAR(F5)</f>
        <v>2019</v>
      </c>
      <c r="G3">
        <f t="shared" ref="G3:Q3" si="0">YEAR(G5)</f>
        <v>2019</v>
      </c>
      <c r="H3">
        <f t="shared" si="0"/>
        <v>2019</v>
      </c>
      <c r="I3">
        <f t="shared" si="0"/>
        <v>2019</v>
      </c>
      <c r="J3">
        <f t="shared" si="0"/>
        <v>2019</v>
      </c>
      <c r="K3">
        <f t="shared" si="0"/>
        <v>2019</v>
      </c>
      <c r="L3">
        <f t="shared" si="0"/>
        <v>2019</v>
      </c>
      <c r="M3">
        <f t="shared" si="0"/>
        <v>2019</v>
      </c>
      <c r="N3">
        <f t="shared" si="0"/>
        <v>2019</v>
      </c>
      <c r="O3">
        <f t="shared" si="0"/>
        <v>2019</v>
      </c>
      <c r="P3">
        <f t="shared" si="0"/>
        <v>2019</v>
      </c>
      <c r="Q3">
        <f t="shared" si="0"/>
        <v>2019</v>
      </c>
      <c r="R3">
        <f>YEAR(R5)</f>
        <v>2020</v>
      </c>
      <c r="S3">
        <f t="shared" ref="S3:BY3" si="1">YEAR(S5)</f>
        <v>2020</v>
      </c>
      <c r="T3">
        <f t="shared" si="1"/>
        <v>2020</v>
      </c>
      <c r="U3">
        <f t="shared" si="1"/>
        <v>2020</v>
      </c>
      <c r="V3">
        <f t="shared" si="1"/>
        <v>2020</v>
      </c>
      <c r="W3">
        <f t="shared" si="1"/>
        <v>2020</v>
      </c>
      <c r="X3">
        <f t="shared" si="1"/>
        <v>2020</v>
      </c>
      <c r="Y3">
        <f t="shared" si="1"/>
        <v>2020</v>
      </c>
      <c r="Z3">
        <f t="shared" si="1"/>
        <v>2020</v>
      </c>
      <c r="AA3">
        <f t="shared" si="1"/>
        <v>2020</v>
      </c>
      <c r="AB3">
        <f t="shared" si="1"/>
        <v>2020</v>
      </c>
      <c r="AC3">
        <f t="shared" si="1"/>
        <v>2020</v>
      </c>
      <c r="AD3">
        <f t="shared" si="1"/>
        <v>2021</v>
      </c>
      <c r="AE3">
        <f t="shared" si="1"/>
        <v>2021</v>
      </c>
      <c r="AF3">
        <f t="shared" si="1"/>
        <v>2021</v>
      </c>
      <c r="AG3">
        <f t="shared" si="1"/>
        <v>2021</v>
      </c>
      <c r="AH3">
        <f t="shared" si="1"/>
        <v>2021</v>
      </c>
      <c r="AI3">
        <f t="shared" si="1"/>
        <v>2021</v>
      </c>
      <c r="AJ3">
        <f t="shared" si="1"/>
        <v>2021</v>
      </c>
      <c r="AK3">
        <f t="shared" si="1"/>
        <v>2021</v>
      </c>
      <c r="AL3">
        <f t="shared" si="1"/>
        <v>2021</v>
      </c>
      <c r="AM3">
        <f t="shared" si="1"/>
        <v>2021</v>
      </c>
      <c r="AN3">
        <f t="shared" si="1"/>
        <v>2021</v>
      </c>
      <c r="AO3">
        <f t="shared" si="1"/>
        <v>2021</v>
      </c>
      <c r="AP3">
        <f t="shared" si="1"/>
        <v>2022</v>
      </c>
      <c r="AQ3">
        <f t="shared" si="1"/>
        <v>2022</v>
      </c>
      <c r="AR3">
        <f t="shared" si="1"/>
        <v>2022</v>
      </c>
      <c r="AS3">
        <f t="shared" si="1"/>
        <v>2022</v>
      </c>
      <c r="AT3">
        <f t="shared" si="1"/>
        <v>2022</v>
      </c>
      <c r="AU3">
        <f t="shared" si="1"/>
        <v>2022</v>
      </c>
      <c r="AV3">
        <f t="shared" si="1"/>
        <v>2022</v>
      </c>
      <c r="AW3">
        <f t="shared" si="1"/>
        <v>2022</v>
      </c>
      <c r="AX3">
        <f t="shared" si="1"/>
        <v>2022</v>
      </c>
      <c r="AY3">
        <f t="shared" si="1"/>
        <v>2022</v>
      </c>
      <c r="AZ3">
        <f t="shared" si="1"/>
        <v>2022</v>
      </c>
      <c r="BA3">
        <f t="shared" si="1"/>
        <v>2022</v>
      </c>
      <c r="BB3">
        <f t="shared" si="1"/>
        <v>2023</v>
      </c>
      <c r="BC3">
        <f t="shared" si="1"/>
        <v>2023</v>
      </c>
      <c r="BD3">
        <f t="shared" si="1"/>
        <v>2023</v>
      </c>
      <c r="BE3">
        <f t="shared" si="1"/>
        <v>2023</v>
      </c>
      <c r="BF3">
        <f t="shared" si="1"/>
        <v>2023</v>
      </c>
      <c r="BG3">
        <f t="shared" si="1"/>
        <v>2023</v>
      </c>
      <c r="BH3">
        <f t="shared" si="1"/>
        <v>2023</v>
      </c>
      <c r="BI3">
        <f t="shared" si="1"/>
        <v>2023</v>
      </c>
      <c r="BJ3">
        <f t="shared" si="1"/>
        <v>2023</v>
      </c>
      <c r="BK3">
        <f t="shared" si="1"/>
        <v>2023</v>
      </c>
      <c r="BL3">
        <f t="shared" si="1"/>
        <v>2023</v>
      </c>
      <c r="BM3">
        <f t="shared" si="1"/>
        <v>2023</v>
      </c>
      <c r="BN3">
        <f t="shared" si="1"/>
        <v>2024</v>
      </c>
      <c r="BO3">
        <f t="shared" si="1"/>
        <v>2024</v>
      </c>
      <c r="BP3">
        <f t="shared" si="1"/>
        <v>2024</v>
      </c>
      <c r="BQ3">
        <f t="shared" si="1"/>
        <v>2024</v>
      </c>
      <c r="BR3">
        <f t="shared" si="1"/>
        <v>2024</v>
      </c>
      <c r="BS3">
        <f t="shared" si="1"/>
        <v>2024</v>
      </c>
      <c r="BT3">
        <f t="shared" si="1"/>
        <v>2024</v>
      </c>
      <c r="BU3">
        <f t="shared" si="1"/>
        <v>2024</v>
      </c>
      <c r="BV3">
        <f t="shared" si="1"/>
        <v>2024</v>
      </c>
      <c r="BW3">
        <f t="shared" si="1"/>
        <v>2024</v>
      </c>
      <c r="BX3">
        <f t="shared" si="1"/>
        <v>2024</v>
      </c>
      <c r="BY3">
        <f t="shared" si="1"/>
        <v>2024</v>
      </c>
      <c r="CD3">
        <f t="shared" ref="CD3:EO3" si="2">YEAR(CD5)</f>
        <v>2019</v>
      </c>
      <c r="CE3">
        <f t="shared" si="2"/>
        <v>2019</v>
      </c>
      <c r="CF3">
        <f t="shared" si="2"/>
        <v>2019</v>
      </c>
      <c r="CG3">
        <f t="shared" si="2"/>
        <v>2019</v>
      </c>
      <c r="CH3">
        <f t="shared" si="2"/>
        <v>2019</v>
      </c>
      <c r="CI3">
        <f t="shared" si="2"/>
        <v>2019</v>
      </c>
      <c r="CJ3">
        <f t="shared" si="2"/>
        <v>2019</v>
      </c>
      <c r="CK3">
        <f t="shared" si="2"/>
        <v>2019</v>
      </c>
      <c r="CL3">
        <f t="shared" si="2"/>
        <v>2019</v>
      </c>
      <c r="CM3">
        <f t="shared" si="2"/>
        <v>2019</v>
      </c>
      <c r="CN3">
        <f t="shared" si="2"/>
        <v>2019</v>
      </c>
      <c r="CO3">
        <f t="shared" si="2"/>
        <v>2019</v>
      </c>
      <c r="CP3">
        <f t="shared" si="2"/>
        <v>2020</v>
      </c>
      <c r="CQ3">
        <f t="shared" si="2"/>
        <v>2020</v>
      </c>
      <c r="CR3">
        <f t="shared" si="2"/>
        <v>2020</v>
      </c>
      <c r="CS3">
        <f t="shared" si="2"/>
        <v>2020</v>
      </c>
      <c r="CT3">
        <f t="shared" si="2"/>
        <v>2020</v>
      </c>
      <c r="CU3">
        <f t="shared" si="2"/>
        <v>2020</v>
      </c>
      <c r="CV3">
        <f t="shared" si="2"/>
        <v>2020</v>
      </c>
      <c r="CW3">
        <f t="shared" si="2"/>
        <v>2020</v>
      </c>
      <c r="CX3">
        <f t="shared" si="2"/>
        <v>2020</v>
      </c>
      <c r="CY3">
        <f t="shared" si="2"/>
        <v>2020</v>
      </c>
      <c r="CZ3">
        <f t="shared" si="2"/>
        <v>2020</v>
      </c>
      <c r="DA3">
        <f t="shared" si="2"/>
        <v>2020</v>
      </c>
      <c r="DB3">
        <f t="shared" si="2"/>
        <v>2021</v>
      </c>
      <c r="DC3">
        <f t="shared" si="2"/>
        <v>2021</v>
      </c>
      <c r="DD3">
        <f t="shared" si="2"/>
        <v>2021</v>
      </c>
      <c r="DE3">
        <f t="shared" si="2"/>
        <v>2021</v>
      </c>
      <c r="DF3">
        <f t="shared" si="2"/>
        <v>2021</v>
      </c>
      <c r="DG3">
        <f t="shared" si="2"/>
        <v>2021</v>
      </c>
      <c r="DH3">
        <f t="shared" si="2"/>
        <v>2021</v>
      </c>
      <c r="DI3">
        <f t="shared" si="2"/>
        <v>2021</v>
      </c>
      <c r="DJ3">
        <f t="shared" si="2"/>
        <v>2021</v>
      </c>
      <c r="DK3">
        <f t="shared" si="2"/>
        <v>2021</v>
      </c>
      <c r="DL3">
        <f t="shared" si="2"/>
        <v>2021</v>
      </c>
      <c r="DM3">
        <f t="shared" si="2"/>
        <v>2021</v>
      </c>
      <c r="DN3">
        <f t="shared" si="2"/>
        <v>2022</v>
      </c>
      <c r="DO3">
        <f t="shared" si="2"/>
        <v>2022</v>
      </c>
      <c r="DP3">
        <f t="shared" si="2"/>
        <v>2022</v>
      </c>
      <c r="DQ3">
        <f t="shared" si="2"/>
        <v>2022</v>
      </c>
      <c r="DR3">
        <f t="shared" si="2"/>
        <v>2022</v>
      </c>
      <c r="DS3">
        <f t="shared" si="2"/>
        <v>2022</v>
      </c>
      <c r="DT3">
        <f t="shared" si="2"/>
        <v>2022</v>
      </c>
      <c r="DU3">
        <f t="shared" si="2"/>
        <v>2022</v>
      </c>
      <c r="DV3">
        <f t="shared" si="2"/>
        <v>2022</v>
      </c>
      <c r="DW3">
        <f t="shared" si="2"/>
        <v>2022</v>
      </c>
      <c r="DX3">
        <f t="shared" si="2"/>
        <v>2022</v>
      </c>
      <c r="DY3">
        <f t="shared" si="2"/>
        <v>2022</v>
      </c>
      <c r="DZ3">
        <f t="shared" si="2"/>
        <v>2023</v>
      </c>
      <c r="EA3">
        <f t="shared" si="2"/>
        <v>2023</v>
      </c>
      <c r="EB3">
        <f t="shared" si="2"/>
        <v>2023</v>
      </c>
      <c r="EC3">
        <f t="shared" si="2"/>
        <v>2023</v>
      </c>
      <c r="ED3">
        <f t="shared" si="2"/>
        <v>2023</v>
      </c>
      <c r="EE3">
        <f t="shared" si="2"/>
        <v>2023</v>
      </c>
      <c r="EF3">
        <f t="shared" si="2"/>
        <v>2023</v>
      </c>
      <c r="EG3">
        <f t="shared" si="2"/>
        <v>2023</v>
      </c>
      <c r="EH3">
        <f t="shared" si="2"/>
        <v>2023</v>
      </c>
      <c r="EI3">
        <f t="shared" si="2"/>
        <v>2023</v>
      </c>
      <c r="EJ3">
        <f t="shared" si="2"/>
        <v>2023</v>
      </c>
      <c r="EK3">
        <f t="shared" si="2"/>
        <v>2023</v>
      </c>
      <c r="EL3">
        <f t="shared" si="2"/>
        <v>2024</v>
      </c>
      <c r="EM3">
        <f t="shared" si="2"/>
        <v>2024</v>
      </c>
      <c r="EN3">
        <f t="shared" si="2"/>
        <v>2024</v>
      </c>
      <c r="EO3">
        <f t="shared" si="2"/>
        <v>2024</v>
      </c>
      <c r="EP3">
        <f t="shared" ref="EP3:EW3" si="3">YEAR(EP5)</f>
        <v>2024</v>
      </c>
      <c r="EQ3">
        <f t="shared" si="3"/>
        <v>2024</v>
      </c>
      <c r="ER3">
        <f t="shared" si="3"/>
        <v>2024</v>
      </c>
      <c r="ES3">
        <f t="shared" si="3"/>
        <v>2024</v>
      </c>
      <c r="ET3">
        <f t="shared" si="3"/>
        <v>2024</v>
      </c>
      <c r="EU3">
        <f t="shared" si="3"/>
        <v>2024</v>
      </c>
      <c r="EV3">
        <f t="shared" si="3"/>
        <v>2024</v>
      </c>
      <c r="EW3">
        <f t="shared" si="3"/>
        <v>2024</v>
      </c>
      <c r="FB3">
        <f t="shared" ref="FB3:HM3" si="4">YEAR(FB5)</f>
        <v>2019</v>
      </c>
      <c r="FC3">
        <f t="shared" si="4"/>
        <v>2019</v>
      </c>
      <c r="FD3">
        <f t="shared" si="4"/>
        <v>2019</v>
      </c>
      <c r="FE3">
        <f t="shared" si="4"/>
        <v>2019</v>
      </c>
      <c r="FF3">
        <f t="shared" si="4"/>
        <v>2019</v>
      </c>
      <c r="FG3">
        <f t="shared" si="4"/>
        <v>2019</v>
      </c>
      <c r="FH3">
        <f t="shared" si="4"/>
        <v>2019</v>
      </c>
      <c r="FI3">
        <f t="shared" si="4"/>
        <v>2019</v>
      </c>
      <c r="FJ3">
        <f t="shared" si="4"/>
        <v>2019</v>
      </c>
      <c r="FK3">
        <f t="shared" si="4"/>
        <v>2019</v>
      </c>
      <c r="FL3">
        <f t="shared" si="4"/>
        <v>2019</v>
      </c>
      <c r="FM3">
        <f t="shared" si="4"/>
        <v>2019</v>
      </c>
      <c r="FN3">
        <f t="shared" si="4"/>
        <v>2020</v>
      </c>
      <c r="FO3">
        <f t="shared" si="4"/>
        <v>2020</v>
      </c>
      <c r="FP3">
        <f t="shared" si="4"/>
        <v>2020</v>
      </c>
      <c r="FQ3">
        <f t="shared" si="4"/>
        <v>2020</v>
      </c>
      <c r="FR3">
        <f t="shared" si="4"/>
        <v>2020</v>
      </c>
      <c r="FS3">
        <f t="shared" si="4"/>
        <v>2020</v>
      </c>
      <c r="FT3">
        <f t="shared" si="4"/>
        <v>2020</v>
      </c>
      <c r="FU3">
        <f t="shared" si="4"/>
        <v>2020</v>
      </c>
      <c r="FV3">
        <f t="shared" si="4"/>
        <v>2020</v>
      </c>
      <c r="FW3">
        <f t="shared" si="4"/>
        <v>2020</v>
      </c>
      <c r="FX3">
        <f t="shared" si="4"/>
        <v>2020</v>
      </c>
      <c r="FY3">
        <f t="shared" si="4"/>
        <v>2020</v>
      </c>
      <c r="FZ3">
        <f t="shared" si="4"/>
        <v>2021</v>
      </c>
      <c r="GA3">
        <f t="shared" si="4"/>
        <v>2021</v>
      </c>
      <c r="GB3">
        <f t="shared" si="4"/>
        <v>2021</v>
      </c>
      <c r="GC3">
        <f t="shared" si="4"/>
        <v>2021</v>
      </c>
      <c r="GD3">
        <f t="shared" si="4"/>
        <v>2021</v>
      </c>
      <c r="GE3">
        <f t="shared" si="4"/>
        <v>2021</v>
      </c>
      <c r="GF3">
        <f t="shared" si="4"/>
        <v>2021</v>
      </c>
      <c r="GG3">
        <f t="shared" si="4"/>
        <v>2021</v>
      </c>
      <c r="GH3">
        <f t="shared" si="4"/>
        <v>2021</v>
      </c>
      <c r="GI3">
        <f t="shared" si="4"/>
        <v>2021</v>
      </c>
      <c r="GJ3">
        <f t="shared" si="4"/>
        <v>2021</v>
      </c>
      <c r="GK3">
        <f t="shared" si="4"/>
        <v>2021</v>
      </c>
      <c r="GL3">
        <f t="shared" si="4"/>
        <v>2022</v>
      </c>
      <c r="GM3">
        <f t="shared" si="4"/>
        <v>2022</v>
      </c>
      <c r="GN3">
        <f t="shared" si="4"/>
        <v>2022</v>
      </c>
      <c r="GO3">
        <f t="shared" si="4"/>
        <v>2022</v>
      </c>
      <c r="GP3">
        <f t="shared" si="4"/>
        <v>2022</v>
      </c>
      <c r="GQ3">
        <f t="shared" si="4"/>
        <v>2022</v>
      </c>
      <c r="GR3">
        <f t="shared" si="4"/>
        <v>2022</v>
      </c>
      <c r="GS3">
        <f t="shared" si="4"/>
        <v>2022</v>
      </c>
      <c r="GT3">
        <f t="shared" si="4"/>
        <v>2022</v>
      </c>
      <c r="GU3">
        <f t="shared" si="4"/>
        <v>2022</v>
      </c>
      <c r="GV3">
        <f t="shared" si="4"/>
        <v>2022</v>
      </c>
      <c r="GW3">
        <f t="shared" si="4"/>
        <v>2022</v>
      </c>
      <c r="GX3">
        <f t="shared" si="4"/>
        <v>2023</v>
      </c>
      <c r="GY3">
        <f t="shared" si="4"/>
        <v>2023</v>
      </c>
      <c r="GZ3">
        <f t="shared" si="4"/>
        <v>2023</v>
      </c>
      <c r="HA3">
        <f t="shared" si="4"/>
        <v>2023</v>
      </c>
      <c r="HB3">
        <f t="shared" si="4"/>
        <v>2023</v>
      </c>
      <c r="HC3">
        <f t="shared" si="4"/>
        <v>2023</v>
      </c>
      <c r="HD3">
        <f t="shared" si="4"/>
        <v>2023</v>
      </c>
      <c r="HE3">
        <f t="shared" si="4"/>
        <v>2023</v>
      </c>
      <c r="HF3">
        <f t="shared" si="4"/>
        <v>2023</v>
      </c>
      <c r="HG3">
        <f t="shared" si="4"/>
        <v>2023</v>
      </c>
      <c r="HH3">
        <f t="shared" si="4"/>
        <v>2023</v>
      </c>
      <c r="HI3">
        <f t="shared" si="4"/>
        <v>2023</v>
      </c>
      <c r="HJ3">
        <f t="shared" si="4"/>
        <v>2024</v>
      </c>
      <c r="HK3">
        <f t="shared" si="4"/>
        <v>2024</v>
      </c>
      <c r="HL3">
        <f t="shared" si="4"/>
        <v>2024</v>
      </c>
      <c r="HM3">
        <f t="shared" si="4"/>
        <v>2024</v>
      </c>
      <c r="HN3">
        <f t="shared" ref="HN3:HU3" si="5">YEAR(HN5)</f>
        <v>2024</v>
      </c>
      <c r="HO3">
        <f t="shared" si="5"/>
        <v>2024</v>
      </c>
      <c r="HP3">
        <f t="shared" si="5"/>
        <v>2024</v>
      </c>
      <c r="HQ3">
        <f t="shared" si="5"/>
        <v>2024</v>
      </c>
      <c r="HR3">
        <f t="shared" si="5"/>
        <v>2024</v>
      </c>
      <c r="HS3">
        <f t="shared" si="5"/>
        <v>2024</v>
      </c>
      <c r="HT3">
        <f t="shared" si="5"/>
        <v>2024</v>
      </c>
      <c r="HU3">
        <f t="shared" si="5"/>
        <v>2024</v>
      </c>
      <c r="HX3">
        <v>2020</v>
      </c>
      <c r="HY3">
        <v>2020</v>
      </c>
      <c r="HZ3">
        <v>2020</v>
      </c>
      <c r="IA3">
        <v>2020</v>
      </c>
      <c r="IB3">
        <v>2020</v>
      </c>
      <c r="IC3">
        <v>2021</v>
      </c>
      <c r="ID3">
        <v>2021</v>
      </c>
      <c r="IE3">
        <v>2021</v>
      </c>
      <c r="IF3">
        <v>2021</v>
      </c>
      <c r="IG3">
        <v>2021</v>
      </c>
      <c r="IH3">
        <v>2022</v>
      </c>
      <c r="II3">
        <v>2022</v>
      </c>
      <c r="IJ3">
        <v>2022</v>
      </c>
      <c r="IK3">
        <v>2022</v>
      </c>
      <c r="IL3">
        <v>2022</v>
      </c>
      <c r="IM3">
        <v>2023</v>
      </c>
      <c r="IN3">
        <v>2023</v>
      </c>
      <c r="IO3">
        <v>2023</v>
      </c>
      <c r="IP3">
        <v>2023</v>
      </c>
      <c r="IQ3">
        <v>2023</v>
      </c>
      <c r="IR3">
        <v>2024</v>
      </c>
      <c r="IS3">
        <v>2024</v>
      </c>
      <c r="IT3">
        <v>2024</v>
      </c>
      <c r="IU3">
        <v>2024</v>
      </c>
      <c r="IV3">
        <v>2024</v>
      </c>
      <c r="IW3">
        <v>2020</v>
      </c>
      <c r="IX3">
        <v>2020</v>
      </c>
      <c r="IY3">
        <v>2020</v>
      </c>
      <c r="IZ3">
        <v>2020</v>
      </c>
      <c r="JA3">
        <v>2020</v>
      </c>
      <c r="JB3">
        <v>2021</v>
      </c>
      <c r="JC3">
        <v>2021</v>
      </c>
      <c r="JD3">
        <v>2021</v>
      </c>
      <c r="JE3">
        <v>2021</v>
      </c>
      <c r="JF3">
        <v>2021</v>
      </c>
      <c r="JG3">
        <v>2022</v>
      </c>
      <c r="JH3">
        <v>2022</v>
      </c>
      <c r="JI3">
        <v>2022</v>
      </c>
      <c r="JJ3">
        <v>2022</v>
      </c>
      <c r="JK3">
        <v>2022</v>
      </c>
      <c r="JL3">
        <v>2023</v>
      </c>
      <c r="JM3">
        <v>2023</v>
      </c>
      <c r="JN3">
        <v>2023</v>
      </c>
      <c r="JO3">
        <v>2023</v>
      </c>
      <c r="JP3">
        <v>2023</v>
      </c>
      <c r="JQ3">
        <v>2024</v>
      </c>
      <c r="JR3">
        <v>2024</v>
      </c>
      <c r="JS3">
        <v>2024</v>
      </c>
      <c r="JT3">
        <v>2024</v>
      </c>
      <c r="JU3">
        <v>2024</v>
      </c>
      <c r="JV3">
        <v>2020</v>
      </c>
      <c r="JW3">
        <v>2020</v>
      </c>
      <c r="JX3">
        <v>2020</v>
      </c>
      <c r="JY3">
        <v>2020</v>
      </c>
      <c r="JZ3">
        <v>2020</v>
      </c>
      <c r="KA3">
        <v>2021</v>
      </c>
      <c r="KB3">
        <v>2021</v>
      </c>
      <c r="KC3">
        <v>2021</v>
      </c>
      <c r="KD3">
        <v>2021</v>
      </c>
      <c r="KE3">
        <v>2021</v>
      </c>
      <c r="KF3">
        <v>2022</v>
      </c>
      <c r="KG3">
        <v>2022</v>
      </c>
      <c r="KH3">
        <v>2022</v>
      </c>
      <c r="KI3">
        <v>2022</v>
      </c>
      <c r="KJ3">
        <v>2022</v>
      </c>
      <c r="KK3">
        <v>2023</v>
      </c>
      <c r="KL3">
        <v>2023</v>
      </c>
      <c r="KM3">
        <v>2023</v>
      </c>
      <c r="KN3">
        <v>2023</v>
      </c>
      <c r="KO3">
        <v>2023</v>
      </c>
      <c r="KP3">
        <v>2024</v>
      </c>
      <c r="KQ3">
        <v>2024</v>
      </c>
      <c r="KR3">
        <v>2024</v>
      </c>
      <c r="KS3">
        <v>2024</v>
      </c>
      <c r="KT3">
        <v>2024</v>
      </c>
    </row>
    <row r="4" spans="1:307" ht="15.75" x14ac:dyDescent="0.25">
      <c r="A4" s="27" t="s">
        <v>310</v>
      </c>
      <c r="B4" s="27"/>
      <c r="C4" s="27"/>
      <c r="D4" s="28"/>
      <c r="E4" s="28"/>
      <c r="F4" t="s">
        <v>311</v>
      </c>
      <c r="G4" t="s">
        <v>311</v>
      </c>
      <c r="H4" t="s">
        <v>311</v>
      </c>
      <c r="I4" t="s">
        <v>312</v>
      </c>
      <c r="J4" t="s">
        <v>312</v>
      </c>
      <c r="K4" t="s">
        <v>312</v>
      </c>
      <c r="L4" t="s">
        <v>313</v>
      </c>
      <c r="M4" t="s">
        <v>313</v>
      </c>
      <c r="N4" t="s">
        <v>313</v>
      </c>
      <c r="O4" t="s">
        <v>314</v>
      </c>
      <c r="P4" t="s">
        <v>314</v>
      </c>
      <c r="Q4" t="s">
        <v>314</v>
      </c>
      <c r="R4" t="s">
        <v>311</v>
      </c>
      <c r="S4" t="s">
        <v>311</v>
      </c>
      <c r="T4" t="s">
        <v>311</v>
      </c>
      <c r="U4" t="s">
        <v>312</v>
      </c>
      <c r="V4" t="s">
        <v>312</v>
      </c>
      <c r="W4" t="s">
        <v>312</v>
      </c>
      <c r="X4" t="s">
        <v>313</v>
      </c>
      <c r="Y4" t="s">
        <v>313</v>
      </c>
      <c r="Z4" t="s">
        <v>313</v>
      </c>
      <c r="AA4" t="s">
        <v>314</v>
      </c>
      <c r="AB4" t="s">
        <v>314</v>
      </c>
      <c r="AC4" t="s">
        <v>314</v>
      </c>
      <c r="AD4" t="s">
        <v>311</v>
      </c>
      <c r="AE4" t="s">
        <v>311</v>
      </c>
      <c r="AF4" t="s">
        <v>311</v>
      </c>
      <c r="AG4" t="s">
        <v>312</v>
      </c>
      <c r="AH4" t="s">
        <v>312</v>
      </c>
      <c r="AI4" t="s">
        <v>312</v>
      </c>
      <c r="AJ4" t="s">
        <v>313</v>
      </c>
      <c r="AK4" t="s">
        <v>313</v>
      </c>
      <c r="AL4" t="s">
        <v>313</v>
      </c>
      <c r="AM4" t="s">
        <v>314</v>
      </c>
      <c r="AN4" t="s">
        <v>314</v>
      </c>
      <c r="AO4" t="s">
        <v>314</v>
      </c>
      <c r="AP4" t="s">
        <v>311</v>
      </c>
      <c r="AQ4" t="s">
        <v>311</v>
      </c>
      <c r="AR4" t="s">
        <v>311</v>
      </c>
      <c r="AS4" t="s">
        <v>312</v>
      </c>
      <c r="AT4" t="s">
        <v>312</v>
      </c>
      <c r="AU4" t="s">
        <v>312</v>
      </c>
      <c r="AV4" t="s">
        <v>313</v>
      </c>
      <c r="AW4" t="s">
        <v>313</v>
      </c>
      <c r="AX4" t="s">
        <v>313</v>
      </c>
      <c r="AY4" t="s">
        <v>314</v>
      </c>
      <c r="AZ4" t="s">
        <v>314</v>
      </c>
      <c r="BA4" t="s">
        <v>314</v>
      </c>
      <c r="BB4" t="s">
        <v>311</v>
      </c>
      <c r="BC4" t="s">
        <v>311</v>
      </c>
      <c r="BD4" t="s">
        <v>311</v>
      </c>
      <c r="BE4" t="s">
        <v>312</v>
      </c>
      <c r="BF4" t="s">
        <v>312</v>
      </c>
      <c r="BG4" t="s">
        <v>312</v>
      </c>
      <c r="BH4" t="s">
        <v>313</v>
      </c>
      <c r="BI4" t="s">
        <v>313</v>
      </c>
      <c r="BJ4" t="s">
        <v>313</v>
      </c>
      <c r="BK4" t="s">
        <v>314</v>
      </c>
      <c r="BL4" t="s">
        <v>314</v>
      </c>
      <c r="BM4" t="s">
        <v>314</v>
      </c>
      <c r="BN4" t="s">
        <v>311</v>
      </c>
      <c r="BO4" t="s">
        <v>311</v>
      </c>
      <c r="BP4" t="s">
        <v>311</v>
      </c>
      <c r="BQ4" t="s">
        <v>312</v>
      </c>
      <c r="BR4" t="s">
        <v>312</v>
      </c>
      <c r="BS4" t="s">
        <v>312</v>
      </c>
      <c r="BT4" t="s">
        <v>313</v>
      </c>
      <c r="BU4" t="s">
        <v>313</v>
      </c>
      <c r="BV4" t="s">
        <v>313</v>
      </c>
      <c r="BW4" t="s">
        <v>314</v>
      </c>
      <c r="BX4" t="s">
        <v>314</v>
      </c>
      <c r="BY4" t="s">
        <v>314</v>
      </c>
      <c r="CD4" t="s">
        <v>311</v>
      </c>
      <c r="CE4" t="s">
        <v>311</v>
      </c>
      <c r="CF4" t="s">
        <v>311</v>
      </c>
      <c r="CG4" t="s">
        <v>312</v>
      </c>
      <c r="CH4" t="s">
        <v>312</v>
      </c>
      <c r="CI4" t="s">
        <v>312</v>
      </c>
      <c r="CJ4" t="s">
        <v>313</v>
      </c>
      <c r="CK4" t="s">
        <v>313</v>
      </c>
      <c r="CL4" t="s">
        <v>313</v>
      </c>
      <c r="CM4" t="s">
        <v>314</v>
      </c>
      <c r="CN4" t="s">
        <v>314</v>
      </c>
      <c r="CO4" t="s">
        <v>314</v>
      </c>
      <c r="CP4" t="s">
        <v>311</v>
      </c>
      <c r="CQ4" t="s">
        <v>311</v>
      </c>
      <c r="CR4" t="s">
        <v>311</v>
      </c>
      <c r="CS4" t="s">
        <v>312</v>
      </c>
      <c r="CT4" t="s">
        <v>312</v>
      </c>
      <c r="CU4" t="s">
        <v>312</v>
      </c>
      <c r="CV4" t="s">
        <v>313</v>
      </c>
      <c r="CW4" t="s">
        <v>313</v>
      </c>
      <c r="CX4" t="s">
        <v>313</v>
      </c>
      <c r="CY4" t="s">
        <v>314</v>
      </c>
      <c r="CZ4" t="s">
        <v>314</v>
      </c>
      <c r="DA4" t="s">
        <v>314</v>
      </c>
      <c r="DB4" t="s">
        <v>311</v>
      </c>
      <c r="DC4" t="s">
        <v>311</v>
      </c>
      <c r="DD4" t="s">
        <v>311</v>
      </c>
      <c r="DE4" t="s">
        <v>312</v>
      </c>
      <c r="DF4" t="s">
        <v>312</v>
      </c>
      <c r="DG4" t="s">
        <v>312</v>
      </c>
      <c r="DH4" t="s">
        <v>313</v>
      </c>
      <c r="DI4" t="s">
        <v>313</v>
      </c>
      <c r="DJ4" t="s">
        <v>313</v>
      </c>
      <c r="DK4" t="s">
        <v>314</v>
      </c>
      <c r="DL4" t="s">
        <v>314</v>
      </c>
      <c r="DM4" t="s">
        <v>314</v>
      </c>
      <c r="DN4" t="s">
        <v>311</v>
      </c>
      <c r="DO4" t="s">
        <v>311</v>
      </c>
      <c r="DP4" t="s">
        <v>311</v>
      </c>
      <c r="DQ4" t="s">
        <v>312</v>
      </c>
      <c r="DR4" t="s">
        <v>312</v>
      </c>
      <c r="DS4" t="s">
        <v>312</v>
      </c>
      <c r="DT4" t="s">
        <v>313</v>
      </c>
      <c r="DU4" t="s">
        <v>313</v>
      </c>
      <c r="DV4" t="s">
        <v>313</v>
      </c>
      <c r="DW4" t="s">
        <v>314</v>
      </c>
      <c r="DX4" t="s">
        <v>314</v>
      </c>
      <c r="DY4" t="s">
        <v>314</v>
      </c>
      <c r="DZ4" t="s">
        <v>311</v>
      </c>
      <c r="EA4" t="s">
        <v>311</v>
      </c>
      <c r="EB4" t="s">
        <v>311</v>
      </c>
      <c r="EC4" t="s">
        <v>312</v>
      </c>
      <c r="ED4" t="s">
        <v>312</v>
      </c>
      <c r="EE4" t="s">
        <v>312</v>
      </c>
      <c r="EF4" t="s">
        <v>313</v>
      </c>
      <c r="EG4" t="s">
        <v>313</v>
      </c>
      <c r="EH4" t="s">
        <v>313</v>
      </c>
      <c r="EI4" t="s">
        <v>314</v>
      </c>
      <c r="EJ4" t="s">
        <v>314</v>
      </c>
      <c r="EK4" t="s">
        <v>314</v>
      </c>
      <c r="EL4" t="s">
        <v>311</v>
      </c>
      <c r="EM4" t="s">
        <v>311</v>
      </c>
      <c r="EN4" t="s">
        <v>311</v>
      </c>
      <c r="EO4" t="s">
        <v>312</v>
      </c>
      <c r="EP4" t="s">
        <v>312</v>
      </c>
      <c r="EQ4" t="s">
        <v>312</v>
      </c>
      <c r="ER4" t="s">
        <v>313</v>
      </c>
      <c r="ES4" t="s">
        <v>313</v>
      </c>
      <c r="ET4" t="s">
        <v>313</v>
      </c>
      <c r="EU4" t="s">
        <v>314</v>
      </c>
      <c r="EV4" t="s">
        <v>314</v>
      </c>
      <c r="EW4" t="s">
        <v>314</v>
      </c>
      <c r="FB4" t="s">
        <v>311</v>
      </c>
      <c r="FC4" t="s">
        <v>311</v>
      </c>
      <c r="FD4" t="s">
        <v>311</v>
      </c>
      <c r="FE4" t="s">
        <v>312</v>
      </c>
      <c r="FF4" t="s">
        <v>312</v>
      </c>
      <c r="FG4" t="s">
        <v>312</v>
      </c>
      <c r="FH4" t="s">
        <v>313</v>
      </c>
      <c r="FI4" t="s">
        <v>313</v>
      </c>
      <c r="FJ4" t="s">
        <v>313</v>
      </c>
      <c r="FK4" t="s">
        <v>314</v>
      </c>
      <c r="FL4" t="s">
        <v>314</v>
      </c>
      <c r="FM4" t="s">
        <v>314</v>
      </c>
      <c r="FN4" t="s">
        <v>311</v>
      </c>
      <c r="FO4" t="s">
        <v>311</v>
      </c>
      <c r="FP4" t="s">
        <v>311</v>
      </c>
      <c r="FQ4" t="s">
        <v>312</v>
      </c>
      <c r="FR4" t="s">
        <v>312</v>
      </c>
      <c r="FS4" t="s">
        <v>312</v>
      </c>
      <c r="FT4" t="s">
        <v>313</v>
      </c>
      <c r="FU4" t="s">
        <v>313</v>
      </c>
      <c r="FV4" t="s">
        <v>313</v>
      </c>
      <c r="FW4" t="s">
        <v>314</v>
      </c>
      <c r="FX4" t="s">
        <v>314</v>
      </c>
      <c r="FY4" t="s">
        <v>314</v>
      </c>
      <c r="FZ4" t="s">
        <v>311</v>
      </c>
      <c r="GA4" t="s">
        <v>311</v>
      </c>
      <c r="GB4" t="s">
        <v>311</v>
      </c>
      <c r="GC4" t="s">
        <v>312</v>
      </c>
      <c r="GD4" t="s">
        <v>312</v>
      </c>
      <c r="GE4" t="s">
        <v>312</v>
      </c>
      <c r="GF4" t="s">
        <v>313</v>
      </c>
      <c r="GG4" t="s">
        <v>313</v>
      </c>
      <c r="GH4" t="s">
        <v>313</v>
      </c>
      <c r="GI4" t="s">
        <v>314</v>
      </c>
      <c r="GJ4" t="s">
        <v>314</v>
      </c>
      <c r="GK4" t="s">
        <v>314</v>
      </c>
      <c r="GL4" t="s">
        <v>311</v>
      </c>
      <c r="GM4" t="s">
        <v>311</v>
      </c>
      <c r="GN4" t="s">
        <v>311</v>
      </c>
      <c r="GO4" t="s">
        <v>312</v>
      </c>
      <c r="GP4" t="s">
        <v>312</v>
      </c>
      <c r="GQ4" t="s">
        <v>312</v>
      </c>
      <c r="GR4" t="s">
        <v>313</v>
      </c>
      <c r="GS4" t="s">
        <v>313</v>
      </c>
      <c r="GT4" t="s">
        <v>313</v>
      </c>
      <c r="GU4" t="s">
        <v>314</v>
      </c>
      <c r="GV4" t="s">
        <v>314</v>
      </c>
      <c r="GW4" t="s">
        <v>314</v>
      </c>
      <c r="GX4" t="s">
        <v>311</v>
      </c>
      <c r="GY4" t="s">
        <v>311</v>
      </c>
      <c r="GZ4" t="s">
        <v>311</v>
      </c>
      <c r="HA4" t="s">
        <v>312</v>
      </c>
      <c r="HB4" t="s">
        <v>312</v>
      </c>
      <c r="HC4" t="s">
        <v>312</v>
      </c>
      <c r="HD4" t="s">
        <v>313</v>
      </c>
      <c r="HE4" t="s">
        <v>313</v>
      </c>
      <c r="HF4" t="s">
        <v>313</v>
      </c>
      <c r="HG4" t="s">
        <v>314</v>
      </c>
      <c r="HH4" t="s">
        <v>314</v>
      </c>
      <c r="HI4" t="s">
        <v>314</v>
      </c>
      <c r="HJ4" t="s">
        <v>311</v>
      </c>
      <c r="HK4" t="s">
        <v>311</v>
      </c>
      <c r="HL4" t="s">
        <v>311</v>
      </c>
      <c r="HM4" t="s">
        <v>312</v>
      </c>
      <c r="HN4" t="s">
        <v>312</v>
      </c>
      <c r="HO4" t="s">
        <v>312</v>
      </c>
      <c r="HP4" t="s">
        <v>313</v>
      </c>
      <c r="HQ4" t="s">
        <v>313</v>
      </c>
      <c r="HR4" t="s">
        <v>313</v>
      </c>
      <c r="HS4" t="s">
        <v>314</v>
      </c>
      <c r="HT4" t="s">
        <v>314</v>
      </c>
      <c r="HU4" t="s">
        <v>314</v>
      </c>
      <c r="HX4" t="s">
        <v>311</v>
      </c>
      <c r="HY4" t="s">
        <v>312</v>
      </c>
      <c r="HZ4" t="s">
        <v>313</v>
      </c>
      <c r="IA4" t="s">
        <v>314</v>
      </c>
      <c r="IB4" t="s">
        <v>57</v>
      </c>
      <c r="IC4" t="s">
        <v>311</v>
      </c>
      <c r="ID4" t="s">
        <v>312</v>
      </c>
      <c r="IE4" t="s">
        <v>313</v>
      </c>
      <c r="IF4" t="s">
        <v>314</v>
      </c>
      <c r="IG4" t="s">
        <v>57</v>
      </c>
      <c r="IH4" t="s">
        <v>311</v>
      </c>
      <c r="II4" t="s">
        <v>312</v>
      </c>
      <c r="IJ4" t="s">
        <v>313</v>
      </c>
      <c r="IK4" t="s">
        <v>314</v>
      </c>
      <c r="IL4" t="s">
        <v>57</v>
      </c>
      <c r="IM4" t="s">
        <v>311</v>
      </c>
      <c r="IN4" t="s">
        <v>312</v>
      </c>
      <c r="IO4" t="s">
        <v>313</v>
      </c>
      <c r="IP4" t="s">
        <v>314</v>
      </c>
      <c r="IQ4" t="s">
        <v>57</v>
      </c>
      <c r="IR4" t="s">
        <v>311</v>
      </c>
      <c r="IS4" t="s">
        <v>312</v>
      </c>
      <c r="IT4" t="s">
        <v>313</v>
      </c>
      <c r="IU4" t="s">
        <v>314</v>
      </c>
      <c r="IV4" t="s">
        <v>57</v>
      </c>
      <c r="IW4" t="s">
        <v>311</v>
      </c>
      <c r="IX4" t="s">
        <v>312</v>
      </c>
      <c r="IY4" t="s">
        <v>313</v>
      </c>
      <c r="IZ4" t="s">
        <v>314</v>
      </c>
      <c r="JA4" t="s">
        <v>57</v>
      </c>
      <c r="JB4" t="s">
        <v>311</v>
      </c>
      <c r="JC4" t="s">
        <v>312</v>
      </c>
      <c r="JD4" t="s">
        <v>313</v>
      </c>
      <c r="JE4" t="s">
        <v>314</v>
      </c>
      <c r="JF4" t="s">
        <v>57</v>
      </c>
      <c r="JG4" t="s">
        <v>311</v>
      </c>
      <c r="JH4" t="s">
        <v>312</v>
      </c>
      <c r="JI4" t="s">
        <v>313</v>
      </c>
      <c r="JJ4" t="s">
        <v>314</v>
      </c>
      <c r="JK4" t="s">
        <v>57</v>
      </c>
      <c r="JL4" t="s">
        <v>311</v>
      </c>
      <c r="JM4" t="s">
        <v>312</v>
      </c>
      <c r="JN4" t="s">
        <v>313</v>
      </c>
      <c r="JO4" t="s">
        <v>314</v>
      </c>
      <c r="JP4" t="s">
        <v>57</v>
      </c>
      <c r="JQ4" t="s">
        <v>311</v>
      </c>
      <c r="JR4" t="s">
        <v>312</v>
      </c>
      <c r="JS4" t="s">
        <v>313</v>
      </c>
      <c r="JT4" t="s">
        <v>314</v>
      </c>
      <c r="JU4" t="s">
        <v>57</v>
      </c>
      <c r="JV4" t="s">
        <v>311</v>
      </c>
      <c r="JW4" t="s">
        <v>312</v>
      </c>
      <c r="JX4" t="s">
        <v>313</v>
      </c>
      <c r="JY4" t="s">
        <v>314</v>
      </c>
      <c r="JZ4" t="s">
        <v>57</v>
      </c>
      <c r="KA4" t="s">
        <v>311</v>
      </c>
      <c r="KB4" t="s">
        <v>312</v>
      </c>
      <c r="KC4" t="s">
        <v>313</v>
      </c>
      <c r="KD4" t="s">
        <v>314</v>
      </c>
      <c r="KE4" t="s">
        <v>57</v>
      </c>
      <c r="KF4" t="s">
        <v>311</v>
      </c>
      <c r="KG4" t="s">
        <v>312</v>
      </c>
      <c r="KH4" t="s">
        <v>313</v>
      </c>
      <c r="KI4" t="s">
        <v>314</v>
      </c>
      <c r="KJ4" t="s">
        <v>57</v>
      </c>
      <c r="KK4" t="s">
        <v>311</v>
      </c>
      <c r="KL4" t="s">
        <v>312</v>
      </c>
      <c r="KM4" t="s">
        <v>313</v>
      </c>
      <c r="KN4" t="s">
        <v>314</v>
      </c>
      <c r="KO4" t="s">
        <v>57</v>
      </c>
      <c r="KP4" t="s">
        <v>311</v>
      </c>
      <c r="KQ4" t="s">
        <v>312</v>
      </c>
      <c r="KR4" t="s">
        <v>313</v>
      </c>
      <c r="KS4" t="s">
        <v>314</v>
      </c>
      <c r="KT4" t="s">
        <v>57</v>
      </c>
    </row>
    <row r="5" spans="1:307" ht="15.75" thickBot="1" x14ac:dyDescent="0.3">
      <c r="A5" s="29" t="s">
        <v>62</v>
      </c>
      <c r="B5" s="30" t="s">
        <v>315</v>
      </c>
      <c r="C5" s="30" t="s">
        <v>14</v>
      </c>
      <c r="D5" s="31" t="s">
        <v>316</v>
      </c>
      <c r="E5" s="30" t="s">
        <v>317</v>
      </c>
      <c r="F5" s="32">
        <v>43496</v>
      </c>
      <c r="G5" s="32">
        <f>EOMONTH(F5,1)</f>
        <v>43524</v>
      </c>
      <c r="H5" s="32">
        <f t="shared" ref="H5:BS5" si="6">EOMONTH(G5,1)</f>
        <v>43555</v>
      </c>
      <c r="I5" s="32">
        <f t="shared" si="6"/>
        <v>43585</v>
      </c>
      <c r="J5" s="32">
        <f t="shared" si="6"/>
        <v>43616</v>
      </c>
      <c r="K5" s="32">
        <f t="shared" si="6"/>
        <v>43646</v>
      </c>
      <c r="L5" s="32">
        <f t="shared" si="6"/>
        <v>43677</v>
      </c>
      <c r="M5" s="32">
        <f t="shared" si="6"/>
        <v>43708</v>
      </c>
      <c r="N5" s="32">
        <f t="shared" si="6"/>
        <v>43738</v>
      </c>
      <c r="O5" s="32">
        <f t="shared" si="6"/>
        <v>43769</v>
      </c>
      <c r="P5" s="32">
        <f t="shared" si="6"/>
        <v>43799</v>
      </c>
      <c r="Q5" s="32">
        <f t="shared" si="6"/>
        <v>43830</v>
      </c>
      <c r="R5" s="32">
        <f t="shared" si="6"/>
        <v>43861</v>
      </c>
      <c r="S5" s="32">
        <f t="shared" si="6"/>
        <v>43890</v>
      </c>
      <c r="T5" s="32">
        <f t="shared" si="6"/>
        <v>43921</v>
      </c>
      <c r="U5" s="32">
        <f t="shared" si="6"/>
        <v>43951</v>
      </c>
      <c r="V5" s="32">
        <f t="shared" si="6"/>
        <v>43982</v>
      </c>
      <c r="W5" s="32">
        <f t="shared" si="6"/>
        <v>44012</v>
      </c>
      <c r="X5" s="32">
        <f t="shared" si="6"/>
        <v>44043</v>
      </c>
      <c r="Y5" s="32">
        <f t="shared" si="6"/>
        <v>44074</v>
      </c>
      <c r="Z5" s="32">
        <f t="shared" si="6"/>
        <v>44104</v>
      </c>
      <c r="AA5" s="32">
        <f t="shared" si="6"/>
        <v>44135</v>
      </c>
      <c r="AB5" s="32">
        <f t="shared" si="6"/>
        <v>44165</v>
      </c>
      <c r="AC5" s="32">
        <f t="shared" si="6"/>
        <v>44196</v>
      </c>
      <c r="AD5" s="32">
        <f t="shared" si="6"/>
        <v>44227</v>
      </c>
      <c r="AE5" s="32">
        <f t="shared" si="6"/>
        <v>44255</v>
      </c>
      <c r="AF5" s="32">
        <f t="shared" si="6"/>
        <v>44286</v>
      </c>
      <c r="AG5" s="32">
        <f t="shared" si="6"/>
        <v>44316</v>
      </c>
      <c r="AH5" s="32">
        <f t="shared" si="6"/>
        <v>44347</v>
      </c>
      <c r="AI5" s="32">
        <f t="shared" si="6"/>
        <v>44377</v>
      </c>
      <c r="AJ5" s="32">
        <f t="shared" si="6"/>
        <v>44408</v>
      </c>
      <c r="AK5" s="32">
        <f t="shared" si="6"/>
        <v>44439</v>
      </c>
      <c r="AL5" s="32">
        <f t="shared" si="6"/>
        <v>44469</v>
      </c>
      <c r="AM5" s="32">
        <f t="shared" si="6"/>
        <v>44500</v>
      </c>
      <c r="AN5" s="32">
        <f t="shared" si="6"/>
        <v>44530</v>
      </c>
      <c r="AO5" s="32">
        <f t="shared" si="6"/>
        <v>44561</v>
      </c>
      <c r="AP5" s="32">
        <f t="shared" si="6"/>
        <v>44592</v>
      </c>
      <c r="AQ5" s="32">
        <f t="shared" si="6"/>
        <v>44620</v>
      </c>
      <c r="AR5" s="32">
        <f t="shared" si="6"/>
        <v>44651</v>
      </c>
      <c r="AS5" s="32">
        <f t="shared" si="6"/>
        <v>44681</v>
      </c>
      <c r="AT5" s="32">
        <f t="shared" si="6"/>
        <v>44712</v>
      </c>
      <c r="AU5" s="32">
        <f t="shared" si="6"/>
        <v>44742</v>
      </c>
      <c r="AV5" s="32">
        <f t="shared" si="6"/>
        <v>44773</v>
      </c>
      <c r="AW5" s="32">
        <f t="shared" si="6"/>
        <v>44804</v>
      </c>
      <c r="AX5" s="32">
        <f t="shared" si="6"/>
        <v>44834</v>
      </c>
      <c r="AY5" s="32">
        <f t="shared" si="6"/>
        <v>44865</v>
      </c>
      <c r="AZ5" s="32">
        <f t="shared" si="6"/>
        <v>44895</v>
      </c>
      <c r="BA5" s="32">
        <f t="shared" si="6"/>
        <v>44926</v>
      </c>
      <c r="BB5" s="32">
        <f t="shared" si="6"/>
        <v>44957</v>
      </c>
      <c r="BC5" s="32">
        <f t="shared" si="6"/>
        <v>44985</v>
      </c>
      <c r="BD5" s="32">
        <f t="shared" si="6"/>
        <v>45016</v>
      </c>
      <c r="BE5" s="32">
        <f t="shared" si="6"/>
        <v>45046</v>
      </c>
      <c r="BF5" s="32">
        <f t="shared" si="6"/>
        <v>45077</v>
      </c>
      <c r="BG5" s="32">
        <f t="shared" si="6"/>
        <v>45107</v>
      </c>
      <c r="BH5" s="32">
        <f t="shared" si="6"/>
        <v>45138</v>
      </c>
      <c r="BI5" s="32">
        <f t="shared" si="6"/>
        <v>45169</v>
      </c>
      <c r="BJ5" s="32">
        <f t="shared" si="6"/>
        <v>45199</v>
      </c>
      <c r="BK5" s="32">
        <f t="shared" si="6"/>
        <v>45230</v>
      </c>
      <c r="BL5" s="32">
        <f t="shared" si="6"/>
        <v>45260</v>
      </c>
      <c r="BM5" s="32">
        <f t="shared" si="6"/>
        <v>45291</v>
      </c>
      <c r="BN5" s="32">
        <f t="shared" si="6"/>
        <v>45322</v>
      </c>
      <c r="BO5" s="32">
        <f t="shared" si="6"/>
        <v>45351</v>
      </c>
      <c r="BP5" s="32">
        <f t="shared" si="6"/>
        <v>45382</v>
      </c>
      <c r="BQ5" s="32">
        <f t="shared" si="6"/>
        <v>45412</v>
      </c>
      <c r="BR5" s="32">
        <f t="shared" si="6"/>
        <v>45443</v>
      </c>
      <c r="BS5" s="32">
        <f t="shared" si="6"/>
        <v>45473</v>
      </c>
      <c r="BT5" s="32">
        <f t="shared" ref="BT5:BY5" si="7">EOMONTH(BS5,1)</f>
        <v>45504</v>
      </c>
      <c r="BU5" s="32">
        <f t="shared" si="7"/>
        <v>45535</v>
      </c>
      <c r="BV5" s="32">
        <f t="shared" si="7"/>
        <v>45565</v>
      </c>
      <c r="BW5" s="32">
        <f t="shared" si="7"/>
        <v>45596</v>
      </c>
      <c r="BX5" s="32">
        <f t="shared" si="7"/>
        <v>45626</v>
      </c>
      <c r="BY5" s="32">
        <f t="shared" si="7"/>
        <v>45657</v>
      </c>
      <c r="BZ5" t="s">
        <v>57</v>
      </c>
      <c r="CA5" t="s">
        <v>8</v>
      </c>
      <c r="CB5" t="s">
        <v>318</v>
      </c>
      <c r="CC5" t="s">
        <v>319</v>
      </c>
      <c r="CD5" s="32">
        <v>43496</v>
      </c>
      <c r="CE5" s="32">
        <f>EOMONTH(CD5,1)</f>
        <v>43524</v>
      </c>
      <c r="CF5" s="32">
        <f t="shared" ref="CF5:EQ5" si="8">EOMONTH(CE5,1)</f>
        <v>43555</v>
      </c>
      <c r="CG5" s="32">
        <f t="shared" si="8"/>
        <v>43585</v>
      </c>
      <c r="CH5" s="32">
        <f t="shared" si="8"/>
        <v>43616</v>
      </c>
      <c r="CI5" s="32">
        <f t="shared" si="8"/>
        <v>43646</v>
      </c>
      <c r="CJ5" s="32">
        <f t="shared" si="8"/>
        <v>43677</v>
      </c>
      <c r="CK5" s="32">
        <f t="shared" si="8"/>
        <v>43708</v>
      </c>
      <c r="CL5" s="32">
        <f t="shared" si="8"/>
        <v>43738</v>
      </c>
      <c r="CM5" s="32">
        <f t="shared" si="8"/>
        <v>43769</v>
      </c>
      <c r="CN5" s="32">
        <f t="shared" si="8"/>
        <v>43799</v>
      </c>
      <c r="CO5" s="32">
        <f t="shared" si="8"/>
        <v>43830</v>
      </c>
      <c r="CP5" s="33">
        <f t="shared" si="8"/>
        <v>43861</v>
      </c>
      <c r="CQ5" s="33">
        <f t="shared" si="8"/>
        <v>43890</v>
      </c>
      <c r="CR5" s="33">
        <f t="shared" si="8"/>
        <v>43921</v>
      </c>
      <c r="CS5" s="33">
        <f t="shared" si="8"/>
        <v>43951</v>
      </c>
      <c r="CT5" s="33">
        <f t="shared" si="8"/>
        <v>43982</v>
      </c>
      <c r="CU5" s="33">
        <f t="shared" si="8"/>
        <v>44012</v>
      </c>
      <c r="CV5" s="33">
        <f t="shared" si="8"/>
        <v>44043</v>
      </c>
      <c r="CW5" s="33">
        <f t="shared" si="8"/>
        <v>44074</v>
      </c>
      <c r="CX5" s="33">
        <f t="shared" si="8"/>
        <v>44104</v>
      </c>
      <c r="CY5" s="33">
        <f t="shared" si="8"/>
        <v>44135</v>
      </c>
      <c r="CZ5" s="33">
        <f t="shared" si="8"/>
        <v>44165</v>
      </c>
      <c r="DA5" s="33">
        <f t="shared" si="8"/>
        <v>44196</v>
      </c>
      <c r="DB5" s="34">
        <f t="shared" si="8"/>
        <v>44227</v>
      </c>
      <c r="DC5" s="34">
        <f t="shared" si="8"/>
        <v>44255</v>
      </c>
      <c r="DD5" s="34">
        <f t="shared" si="8"/>
        <v>44286</v>
      </c>
      <c r="DE5" s="34">
        <f t="shared" si="8"/>
        <v>44316</v>
      </c>
      <c r="DF5" s="34">
        <f t="shared" si="8"/>
        <v>44347</v>
      </c>
      <c r="DG5" s="34">
        <f t="shared" si="8"/>
        <v>44377</v>
      </c>
      <c r="DH5" s="34">
        <f t="shared" si="8"/>
        <v>44408</v>
      </c>
      <c r="DI5" s="34">
        <f t="shared" si="8"/>
        <v>44439</v>
      </c>
      <c r="DJ5" s="34">
        <f t="shared" si="8"/>
        <v>44469</v>
      </c>
      <c r="DK5" s="34">
        <f t="shared" si="8"/>
        <v>44500</v>
      </c>
      <c r="DL5" s="34">
        <f t="shared" si="8"/>
        <v>44530</v>
      </c>
      <c r="DM5" s="34">
        <f t="shared" si="8"/>
        <v>44561</v>
      </c>
      <c r="DN5" s="35">
        <f t="shared" si="8"/>
        <v>44592</v>
      </c>
      <c r="DO5" s="35">
        <f t="shared" si="8"/>
        <v>44620</v>
      </c>
      <c r="DP5" s="35">
        <f t="shared" si="8"/>
        <v>44651</v>
      </c>
      <c r="DQ5" s="35">
        <f t="shared" si="8"/>
        <v>44681</v>
      </c>
      <c r="DR5" s="35">
        <f t="shared" si="8"/>
        <v>44712</v>
      </c>
      <c r="DS5" s="35">
        <f t="shared" si="8"/>
        <v>44742</v>
      </c>
      <c r="DT5" s="35">
        <f t="shared" si="8"/>
        <v>44773</v>
      </c>
      <c r="DU5" s="35">
        <f t="shared" si="8"/>
        <v>44804</v>
      </c>
      <c r="DV5" s="35">
        <f t="shared" si="8"/>
        <v>44834</v>
      </c>
      <c r="DW5" s="35">
        <f t="shared" si="8"/>
        <v>44865</v>
      </c>
      <c r="DX5" s="35">
        <f t="shared" si="8"/>
        <v>44895</v>
      </c>
      <c r="DY5" s="35">
        <f t="shared" si="8"/>
        <v>44926</v>
      </c>
      <c r="DZ5" s="33">
        <f t="shared" si="8"/>
        <v>44957</v>
      </c>
      <c r="EA5" s="33">
        <f t="shared" si="8"/>
        <v>44985</v>
      </c>
      <c r="EB5" s="33">
        <f t="shared" si="8"/>
        <v>45016</v>
      </c>
      <c r="EC5" s="33">
        <f t="shared" si="8"/>
        <v>45046</v>
      </c>
      <c r="ED5" s="33">
        <f t="shared" si="8"/>
        <v>45077</v>
      </c>
      <c r="EE5" s="33">
        <f t="shared" si="8"/>
        <v>45107</v>
      </c>
      <c r="EF5" s="33">
        <f t="shared" si="8"/>
        <v>45138</v>
      </c>
      <c r="EG5" s="33">
        <f t="shared" si="8"/>
        <v>45169</v>
      </c>
      <c r="EH5" s="33">
        <f t="shared" si="8"/>
        <v>45199</v>
      </c>
      <c r="EI5" s="33">
        <f t="shared" si="8"/>
        <v>45230</v>
      </c>
      <c r="EJ5" s="33">
        <f t="shared" si="8"/>
        <v>45260</v>
      </c>
      <c r="EK5" s="33">
        <f t="shared" si="8"/>
        <v>45291</v>
      </c>
      <c r="EL5" s="36">
        <f t="shared" si="8"/>
        <v>45322</v>
      </c>
      <c r="EM5" s="36">
        <f t="shared" si="8"/>
        <v>45351</v>
      </c>
      <c r="EN5" s="36">
        <f t="shared" si="8"/>
        <v>45382</v>
      </c>
      <c r="EO5" s="36">
        <f t="shared" si="8"/>
        <v>45412</v>
      </c>
      <c r="EP5" s="36">
        <f t="shared" si="8"/>
        <v>45443</v>
      </c>
      <c r="EQ5" s="36">
        <f t="shared" si="8"/>
        <v>45473</v>
      </c>
      <c r="ER5" s="36">
        <f t="shared" ref="ER5:EW5" si="9">EOMONTH(EQ5,1)</f>
        <v>45504</v>
      </c>
      <c r="ES5" s="36">
        <f t="shared" si="9"/>
        <v>45535</v>
      </c>
      <c r="ET5" s="36">
        <f t="shared" si="9"/>
        <v>45565</v>
      </c>
      <c r="EU5" s="36">
        <f t="shared" si="9"/>
        <v>45596</v>
      </c>
      <c r="EV5" s="36">
        <f t="shared" si="9"/>
        <v>45626</v>
      </c>
      <c r="EW5" s="36">
        <f t="shared" si="9"/>
        <v>45657</v>
      </c>
      <c r="EX5" t="s">
        <v>319</v>
      </c>
      <c r="FA5" t="s">
        <v>320</v>
      </c>
      <c r="FB5" s="32">
        <v>43496</v>
      </c>
      <c r="FC5" s="32">
        <f>EOMONTH(FB5,1)</f>
        <v>43524</v>
      </c>
      <c r="FD5" s="32">
        <f t="shared" ref="FD5:HO5" si="10">EOMONTH(FC5,1)</f>
        <v>43555</v>
      </c>
      <c r="FE5" s="32">
        <f t="shared" si="10"/>
        <v>43585</v>
      </c>
      <c r="FF5" s="32">
        <f t="shared" si="10"/>
        <v>43616</v>
      </c>
      <c r="FG5" s="32">
        <f t="shared" si="10"/>
        <v>43646</v>
      </c>
      <c r="FH5" s="32">
        <f t="shared" si="10"/>
        <v>43677</v>
      </c>
      <c r="FI5" s="32">
        <f t="shared" si="10"/>
        <v>43708</v>
      </c>
      <c r="FJ5" s="32">
        <f t="shared" si="10"/>
        <v>43738</v>
      </c>
      <c r="FK5" s="32">
        <f t="shared" si="10"/>
        <v>43769</v>
      </c>
      <c r="FL5" s="32">
        <f t="shared" si="10"/>
        <v>43799</v>
      </c>
      <c r="FM5" s="32">
        <f t="shared" si="10"/>
        <v>43830</v>
      </c>
      <c r="FN5" s="33">
        <f t="shared" si="10"/>
        <v>43861</v>
      </c>
      <c r="FO5" s="33">
        <f t="shared" si="10"/>
        <v>43890</v>
      </c>
      <c r="FP5" s="33">
        <f t="shared" si="10"/>
        <v>43921</v>
      </c>
      <c r="FQ5" s="33">
        <f t="shared" si="10"/>
        <v>43951</v>
      </c>
      <c r="FR5" s="33">
        <f t="shared" si="10"/>
        <v>43982</v>
      </c>
      <c r="FS5" s="33">
        <f t="shared" si="10"/>
        <v>44012</v>
      </c>
      <c r="FT5" s="33">
        <f t="shared" si="10"/>
        <v>44043</v>
      </c>
      <c r="FU5" s="33">
        <f t="shared" si="10"/>
        <v>44074</v>
      </c>
      <c r="FV5" s="33">
        <f t="shared" si="10"/>
        <v>44104</v>
      </c>
      <c r="FW5" s="33">
        <f t="shared" si="10"/>
        <v>44135</v>
      </c>
      <c r="FX5" s="33">
        <f t="shared" si="10"/>
        <v>44165</v>
      </c>
      <c r="FY5" s="33">
        <f t="shared" si="10"/>
        <v>44196</v>
      </c>
      <c r="FZ5" s="34">
        <f t="shared" si="10"/>
        <v>44227</v>
      </c>
      <c r="GA5" s="34">
        <f t="shared" si="10"/>
        <v>44255</v>
      </c>
      <c r="GB5" s="34">
        <f t="shared" si="10"/>
        <v>44286</v>
      </c>
      <c r="GC5" s="34">
        <f t="shared" si="10"/>
        <v>44316</v>
      </c>
      <c r="GD5" s="34">
        <f t="shared" si="10"/>
        <v>44347</v>
      </c>
      <c r="GE5" s="34">
        <f t="shared" si="10"/>
        <v>44377</v>
      </c>
      <c r="GF5" s="34">
        <f t="shared" si="10"/>
        <v>44408</v>
      </c>
      <c r="GG5" s="34">
        <f t="shared" si="10"/>
        <v>44439</v>
      </c>
      <c r="GH5" s="34">
        <f t="shared" si="10"/>
        <v>44469</v>
      </c>
      <c r="GI5" s="34">
        <f t="shared" si="10"/>
        <v>44500</v>
      </c>
      <c r="GJ5" s="34">
        <f t="shared" si="10"/>
        <v>44530</v>
      </c>
      <c r="GK5" s="34">
        <f t="shared" si="10"/>
        <v>44561</v>
      </c>
      <c r="GL5" s="35">
        <f t="shared" si="10"/>
        <v>44592</v>
      </c>
      <c r="GM5" s="35">
        <f t="shared" si="10"/>
        <v>44620</v>
      </c>
      <c r="GN5" s="35">
        <f t="shared" si="10"/>
        <v>44651</v>
      </c>
      <c r="GO5" s="35">
        <f t="shared" si="10"/>
        <v>44681</v>
      </c>
      <c r="GP5" s="35">
        <f t="shared" si="10"/>
        <v>44712</v>
      </c>
      <c r="GQ5" s="35">
        <f t="shared" si="10"/>
        <v>44742</v>
      </c>
      <c r="GR5" s="35">
        <f t="shared" si="10"/>
        <v>44773</v>
      </c>
      <c r="GS5" s="35">
        <f t="shared" si="10"/>
        <v>44804</v>
      </c>
      <c r="GT5" s="35">
        <f t="shared" si="10"/>
        <v>44834</v>
      </c>
      <c r="GU5" s="35">
        <f t="shared" si="10"/>
        <v>44865</v>
      </c>
      <c r="GV5" s="35">
        <f t="shared" si="10"/>
        <v>44895</v>
      </c>
      <c r="GW5" s="35">
        <f t="shared" si="10"/>
        <v>44926</v>
      </c>
      <c r="GX5" s="33">
        <f t="shared" si="10"/>
        <v>44957</v>
      </c>
      <c r="GY5" s="33">
        <f t="shared" si="10"/>
        <v>44985</v>
      </c>
      <c r="GZ5" s="33">
        <f t="shared" si="10"/>
        <v>45016</v>
      </c>
      <c r="HA5" s="33">
        <f t="shared" si="10"/>
        <v>45046</v>
      </c>
      <c r="HB5" s="33">
        <f t="shared" si="10"/>
        <v>45077</v>
      </c>
      <c r="HC5" s="33">
        <f t="shared" si="10"/>
        <v>45107</v>
      </c>
      <c r="HD5" s="33">
        <f t="shared" si="10"/>
        <v>45138</v>
      </c>
      <c r="HE5" s="33">
        <f t="shared" si="10"/>
        <v>45169</v>
      </c>
      <c r="HF5" s="33">
        <f t="shared" si="10"/>
        <v>45199</v>
      </c>
      <c r="HG5" s="33">
        <f t="shared" si="10"/>
        <v>45230</v>
      </c>
      <c r="HH5" s="33">
        <f t="shared" si="10"/>
        <v>45260</v>
      </c>
      <c r="HI5" s="33">
        <f t="shared" si="10"/>
        <v>45291</v>
      </c>
      <c r="HJ5" s="36">
        <f t="shared" si="10"/>
        <v>45322</v>
      </c>
      <c r="HK5" s="36">
        <f t="shared" si="10"/>
        <v>45351</v>
      </c>
      <c r="HL5" s="36">
        <f t="shared" si="10"/>
        <v>45382</v>
      </c>
      <c r="HM5" s="36">
        <f t="shared" si="10"/>
        <v>45412</v>
      </c>
      <c r="HN5" s="36">
        <f t="shared" si="10"/>
        <v>45443</v>
      </c>
      <c r="HO5" s="36">
        <f t="shared" si="10"/>
        <v>45473</v>
      </c>
      <c r="HP5" s="36">
        <f t="shared" ref="HP5:HU5" si="11">EOMONTH(HO5,1)</f>
        <v>45504</v>
      </c>
      <c r="HQ5" s="36">
        <f t="shared" si="11"/>
        <v>45535</v>
      </c>
      <c r="HR5" s="36">
        <f t="shared" si="11"/>
        <v>45565</v>
      </c>
      <c r="HS5" s="36">
        <f t="shared" si="11"/>
        <v>45596</v>
      </c>
      <c r="HT5" s="36">
        <f t="shared" si="11"/>
        <v>45626</v>
      </c>
      <c r="HU5" s="36">
        <f t="shared" si="11"/>
        <v>45657</v>
      </c>
      <c r="HV5" t="s">
        <v>321</v>
      </c>
      <c r="HW5" t="s">
        <v>322</v>
      </c>
      <c r="HX5" t="str">
        <f>HX3&amp;" "&amp;HX4</f>
        <v>2020 Q1</v>
      </c>
      <c r="HY5" t="str">
        <f t="shared" ref="HY5:IV5" si="12">HY3&amp;" "&amp;HY4</f>
        <v>2020 Q2</v>
      </c>
      <c r="HZ5" t="str">
        <f t="shared" si="12"/>
        <v>2020 Q3</v>
      </c>
      <c r="IA5" t="str">
        <f t="shared" si="12"/>
        <v>2020 Q4</v>
      </c>
      <c r="IB5" t="str">
        <f t="shared" si="12"/>
        <v>2020 Total</v>
      </c>
      <c r="IC5" t="str">
        <f t="shared" si="12"/>
        <v>2021 Q1</v>
      </c>
      <c r="ID5" t="str">
        <f t="shared" si="12"/>
        <v>2021 Q2</v>
      </c>
      <c r="IE5" t="str">
        <f t="shared" si="12"/>
        <v>2021 Q3</v>
      </c>
      <c r="IF5" t="str">
        <f t="shared" si="12"/>
        <v>2021 Q4</v>
      </c>
      <c r="IG5" t="str">
        <f t="shared" si="12"/>
        <v>2021 Total</v>
      </c>
      <c r="IH5" t="str">
        <f t="shared" si="12"/>
        <v>2022 Q1</v>
      </c>
      <c r="II5" t="str">
        <f t="shared" si="12"/>
        <v>2022 Q2</v>
      </c>
      <c r="IJ5" t="str">
        <f t="shared" si="12"/>
        <v>2022 Q3</v>
      </c>
      <c r="IK5" t="str">
        <f t="shared" si="12"/>
        <v>2022 Q4</v>
      </c>
      <c r="IL5" t="str">
        <f t="shared" si="12"/>
        <v>2022 Total</v>
      </c>
      <c r="IM5" t="str">
        <f t="shared" si="12"/>
        <v>2023 Q1</v>
      </c>
      <c r="IN5" t="str">
        <f t="shared" si="12"/>
        <v>2023 Q2</v>
      </c>
      <c r="IO5" t="str">
        <f t="shared" si="12"/>
        <v>2023 Q3</v>
      </c>
      <c r="IP5" t="str">
        <f t="shared" si="12"/>
        <v>2023 Q4</v>
      </c>
      <c r="IQ5" t="str">
        <f t="shared" si="12"/>
        <v>2023 Total</v>
      </c>
      <c r="IR5" t="str">
        <f t="shared" si="12"/>
        <v>2024 Q1</v>
      </c>
      <c r="IS5" t="str">
        <f t="shared" si="12"/>
        <v>2024 Q2</v>
      </c>
      <c r="IT5" t="str">
        <f t="shared" si="12"/>
        <v>2024 Q3</v>
      </c>
      <c r="IU5" t="str">
        <f t="shared" si="12"/>
        <v>2024 Q4</v>
      </c>
      <c r="IV5" t="str">
        <f t="shared" si="12"/>
        <v>2024 Total</v>
      </c>
      <c r="IW5" t="str">
        <f>IW3&amp;" "&amp;IW4</f>
        <v>2020 Q1</v>
      </c>
      <c r="IX5" t="str">
        <f t="shared" ref="IX5:JU5" si="13">IX3&amp;" "&amp;IX4</f>
        <v>2020 Q2</v>
      </c>
      <c r="IY5" t="str">
        <f t="shared" si="13"/>
        <v>2020 Q3</v>
      </c>
      <c r="IZ5" t="str">
        <f t="shared" si="13"/>
        <v>2020 Q4</v>
      </c>
      <c r="JA5" t="str">
        <f t="shared" si="13"/>
        <v>2020 Total</v>
      </c>
      <c r="JB5" t="str">
        <f t="shared" si="13"/>
        <v>2021 Q1</v>
      </c>
      <c r="JC5" t="str">
        <f t="shared" si="13"/>
        <v>2021 Q2</v>
      </c>
      <c r="JD5" t="str">
        <f t="shared" si="13"/>
        <v>2021 Q3</v>
      </c>
      <c r="JE5" t="str">
        <f t="shared" si="13"/>
        <v>2021 Q4</v>
      </c>
      <c r="JF5" t="str">
        <f t="shared" si="13"/>
        <v>2021 Total</v>
      </c>
      <c r="JG5" t="str">
        <f t="shared" si="13"/>
        <v>2022 Q1</v>
      </c>
      <c r="JH5" t="str">
        <f t="shared" si="13"/>
        <v>2022 Q2</v>
      </c>
      <c r="JI5" t="str">
        <f t="shared" si="13"/>
        <v>2022 Q3</v>
      </c>
      <c r="JJ5" t="str">
        <f t="shared" si="13"/>
        <v>2022 Q4</v>
      </c>
      <c r="JK5" t="str">
        <f t="shared" si="13"/>
        <v>2022 Total</v>
      </c>
      <c r="JL5" t="str">
        <f t="shared" si="13"/>
        <v>2023 Q1</v>
      </c>
      <c r="JM5" t="str">
        <f t="shared" si="13"/>
        <v>2023 Q2</v>
      </c>
      <c r="JN5" t="str">
        <f t="shared" si="13"/>
        <v>2023 Q3</v>
      </c>
      <c r="JO5" t="str">
        <f t="shared" si="13"/>
        <v>2023 Q4</v>
      </c>
      <c r="JP5" t="str">
        <f t="shared" si="13"/>
        <v>2023 Total</v>
      </c>
      <c r="JQ5" t="str">
        <f t="shared" si="13"/>
        <v>2024 Q1</v>
      </c>
      <c r="JR5" t="str">
        <f t="shared" si="13"/>
        <v>2024 Q2</v>
      </c>
      <c r="JS5" t="str">
        <f t="shared" si="13"/>
        <v>2024 Q3</v>
      </c>
      <c r="JT5" t="str">
        <f t="shared" si="13"/>
        <v>2024 Q4</v>
      </c>
      <c r="JU5" t="str">
        <f t="shared" si="13"/>
        <v>2024 Total</v>
      </c>
      <c r="JV5" t="str">
        <f>JV3&amp;" "&amp;JV4</f>
        <v>2020 Q1</v>
      </c>
      <c r="JW5" t="str">
        <f t="shared" ref="JW5:KT5" si="14">JW3&amp;" "&amp;JW4</f>
        <v>2020 Q2</v>
      </c>
      <c r="JX5" t="str">
        <f t="shared" si="14"/>
        <v>2020 Q3</v>
      </c>
      <c r="JY5" t="str">
        <f t="shared" si="14"/>
        <v>2020 Q4</v>
      </c>
      <c r="JZ5" t="str">
        <f t="shared" si="14"/>
        <v>2020 Total</v>
      </c>
      <c r="KA5" t="str">
        <f t="shared" si="14"/>
        <v>2021 Q1</v>
      </c>
      <c r="KB5" t="str">
        <f t="shared" si="14"/>
        <v>2021 Q2</v>
      </c>
      <c r="KC5" t="str">
        <f t="shared" si="14"/>
        <v>2021 Q3</v>
      </c>
      <c r="KD5" t="str">
        <f t="shared" si="14"/>
        <v>2021 Q4</v>
      </c>
      <c r="KE5" t="str">
        <f t="shared" si="14"/>
        <v>2021 Total</v>
      </c>
      <c r="KF5" t="str">
        <f t="shared" si="14"/>
        <v>2022 Q1</v>
      </c>
      <c r="KG5" t="str">
        <f t="shared" si="14"/>
        <v>2022 Q2</v>
      </c>
      <c r="KH5" t="str">
        <f t="shared" si="14"/>
        <v>2022 Q3</v>
      </c>
      <c r="KI5" t="str">
        <f t="shared" si="14"/>
        <v>2022 Q4</v>
      </c>
      <c r="KJ5" t="str">
        <f t="shared" si="14"/>
        <v>2022 Total</v>
      </c>
      <c r="KK5" t="str">
        <f t="shared" si="14"/>
        <v>2023 Q1</v>
      </c>
      <c r="KL5" t="str">
        <f t="shared" si="14"/>
        <v>2023 Q2</v>
      </c>
      <c r="KM5" t="str">
        <f t="shared" si="14"/>
        <v>2023 Q3</v>
      </c>
      <c r="KN5" t="str">
        <f t="shared" si="14"/>
        <v>2023 Q4</v>
      </c>
      <c r="KO5" t="str">
        <f t="shared" si="14"/>
        <v>2023 Total</v>
      </c>
      <c r="KP5" t="str">
        <f t="shared" si="14"/>
        <v>2024 Q1</v>
      </c>
      <c r="KQ5" t="str">
        <f t="shared" si="14"/>
        <v>2024 Q2</v>
      </c>
      <c r="KR5" t="str">
        <f t="shared" si="14"/>
        <v>2024 Q3</v>
      </c>
      <c r="KS5" t="str">
        <f t="shared" si="14"/>
        <v>2024 Q4</v>
      </c>
      <c r="KT5" t="str">
        <f t="shared" si="14"/>
        <v>2024 Total</v>
      </c>
      <c r="KU5" t="s">
        <v>323</v>
      </c>
    </row>
    <row r="6" spans="1:307" ht="15.75" thickBot="1" x14ac:dyDescent="0.3">
      <c r="A6" s="46">
        <v>2018081</v>
      </c>
      <c r="B6" s="37">
        <v>345</v>
      </c>
      <c r="C6" s="37">
        <v>24</v>
      </c>
      <c r="D6" s="47" t="s">
        <v>324</v>
      </c>
      <c r="E6" s="43"/>
      <c r="F6" s="44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5">
        <v>0</v>
      </c>
      <c r="R6" s="44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5">
        <v>0</v>
      </c>
      <c r="AD6" s="44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5">
        <v>0</v>
      </c>
      <c r="AP6" s="44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5">
        <v>0</v>
      </c>
      <c r="BB6" s="44">
        <v>0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5">
        <v>0</v>
      </c>
      <c r="BN6" s="44">
        <v>0</v>
      </c>
      <c r="BO6" s="42">
        <v>0</v>
      </c>
      <c r="BP6" s="42">
        <v>0</v>
      </c>
      <c r="BQ6" s="42">
        <v>0</v>
      </c>
      <c r="BR6" s="42">
        <v>0</v>
      </c>
      <c r="BS6" s="42">
        <v>0</v>
      </c>
      <c r="BT6" s="42">
        <v>0</v>
      </c>
      <c r="BU6" s="42">
        <v>0</v>
      </c>
      <c r="BV6" s="42">
        <v>0</v>
      </c>
      <c r="BW6" s="42">
        <v>0</v>
      </c>
      <c r="BX6" s="42">
        <v>0</v>
      </c>
      <c r="BY6" s="45">
        <v>0</v>
      </c>
      <c r="BZ6" s="16">
        <f t="shared" ref="BZ6:BZ11" si="15">SUM(F6:BY6)</f>
        <v>0</v>
      </c>
      <c r="CA6" s="16" t="s">
        <v>17</v>
      </c>
      <c r="CB6" s="16">
        <v>37.229999999999997</v>
      </c>
      <c r="CC6" s="16">
        <f t="shared" ref="CC6:CC11" si="16">CB6*C6</f>
        <v>893.52</v>
      </c>
      <c r="CD6" s="14">
        <f t="shared" ref="CD6:CS11" si="17">IFERROR(F6/$BZ6*$CC6,0)</f>
        <v>0</v>
      </c>
      <c r="CE6" s="14">
        <f t="shared" si="17"/>
        <v>0</v>
      </c>
      <c r="CF6" s="14">
        <f t="shared" si="17"/>
        <v>0</v>
      </c>
      <c r="CG6" s="14">
        <f t="shared" si="17"/>
        <v>0</v>
      </c>
      <c r="CH6" s="14">
        <f t="shared" si="17"/>
        <v>0</v>
      </c>
      <c r="CI6" s="14">
        <f t="shared" si="17"/>
        <v>0</v>
      </c>
      <c r="CJ6" s="14">
        <f t="shared" si="17"/>
        <v>0</v>
      </c>
      <c r="CK6" s="14">
        <f t="shared" si="17"/>
        <v>0</v>
      </c>
      <c r="CL6" s="14">
        <f t="shared" si="17"/>
        <v>0</v>
      </c>
      <c r="CM6" s="14">
        <f t="shared" si="17"/>
        <v>0</v>
      </c>
      <c r="CN6" s="14">
        <f t="shared" si="17"/>
        <v>0</v>
      </c>
      <c r="CO6" s="14">
        <f t="shared" si="17"/>
        <v>0</v>
      </c>
      <c r="CP6" s="14">
        <f t="shared" si="17"/>
        <v>0</v>
      </c>
      <c r="CQ6" s="14">
        <f t="shared" si="17"/>
        <v>0</v>
      </c>
      <c r="CR6" s="14">
        <f t="shared" si="17"/>
        <v>0</v>
      </c>
      <c r="CS6" s="14">
        <f t="shared" si="17"/>
        <v>0</v>
      </c>
      <c r="CT6" s="14">
        <f t="shared" ref="CT6:DI11" si="18">IFERROR(V6/$BZ6*$CC6,0)</f>
        <v>0</v>
      </c>
      <c r="CU6" s="14">
        <f t="shared" si="18"/>
        <v>0</v>
      </c>
      <c r="CV6" s="14">
        <f t="shared" si="18"/>
        <v>0</v>
      </c>
      <c r="CW6" s="14">
        <f t="shared" si="18"/>
        <v>0</v>
      </c>
      <c r="CX6" s="14">
        <f t="shared" si="18"/>
        <v>0</v>
      </c>
      <c r="CY6" s="14">
        <f t="shared" si="18"/>
        <v>0</v>
      </c>
      <c r="CZ6" s="14">
        <f t="shared" si="18"/>
        <v>0</v>
      </c>
      <c r="DA6" s="14">
        <f t="shared" si="18"/>
        <v>0</v>
      </c>
      <c r="DB6" s="14">
        <f t="shared" si="18"/>
        <v>0</v>
      </c>
      <c r="DC6" s="14">
        <f t="shared" si="18"/>
        <v>0</v>
      </c>
      <c r="DD6" s="14">
        <f t="shared" si="18"/>
        <v>0</v>
      </c>
      <c r="DE6" s="14">
        <f t="shared" si="18"/>
        <v>0</v>
      </c>
      <c r="DF6" s="14">
        <f t="shared" si="18"/>
        <v>0</v>
      </c>
      <c r="DG6" s="14">
        <f t="shared" si="18"/>
        <v>0</v>
      </c>
      <c r="DH6" s="14">
        <f t="shared" si="18"/>
        <v>0</v>
      </c>
      <c r="DI6" s="14">
        <f t="shared" si="18"/>
        <v>0</v>
      </c>
      <c r="DJ6" s="14">
        <f t="shared" ref="DJ6:DY11" si="19">IFERROR(AL6/$BZ6*$CC6,0)</f>
        <v>0</v>
      </c>
      <c r="DK6" s="14">
        <f t="shared" si="19"/>
        <v>0</v>
      </c>
      <c r="DL6" s="14">
        <f t="shared" si="19"/>
        <v>0</v>
      </c>
      <c r="DM6" s="14">
        <f t="shared" si="19"/>
        <v>0</v>
      </c>
      <c r="DN6" s="14">
        <f t="shared" si="19"/>
        <v>0</v>
      </c>
      <c r="DO6" s="14">
        <f t="shared" si="19"/>
        <v>0</v>
      </c>
      <c r="DP6" s="14">
        <f t="shared" si="19"/>
        <v>0</v>
      </c>
      <c r="DQ6" s="14">
        <f t="shared" si="19"/>
        <v>0</v>
      </c>
      <c r="DR6" s="14">
        <f t="shared" si="19"/>
        <v>0</v>
      </c>
      <c r="DS6" s="14">
        <f t="shared" si="19"/>
        <v>0</v>
      </c>
      <c r="DT6" s="14">
        <f t="shared" si="19"/>
        <v>0</v>
      </c>
      <c r="DU6" s="14">
        <f t="shared" si="19"/>
        <v>0</v>
      </c>
      <c r="DV6" s="14">
        <f t="shared" si="19"/>
        <v>0</v>
      </c>
      <c r="DW6" s="14">
        <f t="shared" si="19"/>
        <v>0</v>
      </c>
      <c r="DX6" s="14">
        <f t="shared" si="19"/>
        <v>0</v>
      </c>
      <c r="DY6" s="14">
        <f t="shared" si="19"/>
        <v>0</v>
      </c>
      <c r="DZ6" s="14">
        <f t="shared" ref="DZ6:EO11" si="20">IFERROR(BB6/$BZ6*$CC6,0)</f>
        <v>0</v>
      </c>
      <c r="EA6" s="14">
        <f t="shared" si="20"/>
        <v>0</v>
      </c>
      <c r="EB6" s="14">
        <f t="shared" si="20"/>
        <v>0</v>
      </c>
      <c r="EC6" s="14">
        <f t="shared" si="20"/>
        <v>0</v>
      </c>
      <c r="ED6" s="14">
        <f t="shared" si="20"/>
        <v>0</v>
      </c>
      <c r="EE6" s="14">
        <f t="shared" si="20"/>
        <v>0</v>
      </c>
      <c r="EF6" s="14">
        <f t="shared" si="20"/>
        <v>0</v>
      </c>
      <c r="EG6" s="14">
        <f t="shared" si="20"/>
        <v>0</v>
      </c>
      <c r="EH6" s="14">
        <f t="shared" si="20"/>
        <v>0</v>
      </c>
      <c r="EI6" s="14">
        <f t="shared" si="20"/>
        <v>0</v>
      </c>
      <c r="EJ6" s="14">
        <f t="shared" si="20"/>
        <v>0</v>
      </c>
      <c r="EK6" s="14">
        <f t="shared" si="20"/>
        <v>0</v>
      </c>
      <c r="EL6" s="14">
        <f t="shared" si="20"/>
        <v>0</v>
      </c>
      <c r="EM6" s="14">
        <f t="shared" si="20"/>
        <v>0</v>
      </c>
      <c r="EN6" s="14">
        <f t="shared" si="20"/>
        <v>0</v>
      </c>
      <c r="EO6" s="14">
        <f t="shared" si="20"/>
        <v>0</v>
      </c>
      <c r="EP6" s="14">
        <f t="shared" ref="EL6:EW11" si="21">IFERROR(BR6/$BZ6*$CC6,0)</f>
        <v>0</v>
      </c>
      <c r="EQ6" s="14">
        <f t="shared" si="21"/>
        <v>0</v>
      </c>
      <c r="ER6" s="14">
        <f t="shared" si="21"/>
        <v>0</v>
      </c>
      <c r="ES6" s="14">
        <f t="shared" si="21"/>
        <v>0</v>
      </c>
      <c r="ET6" s="14">
        <f t="shared" si="21"/>
        <v>0</v>
      </c>
      <c r="EU6" s="14">
        <f t="shared" si="21"/>
        <v>0</v>
      </c>
      <c r="EV6" s="14">
        <f t="shared" si="21"/>
        <v>0</v>
      </c>
      <c r="EW6" s="14">
        <f t="shared" si="21"/>
        <v>0</v>
      </c>
      <c r="EX6" s="14">
        <f t="shared" ref="EX6:EX11" si="22">SUM(CD6:EW6)</f>
        <v>0</v>
      </c>
      <c r="EY6" s="14">
        <f t="shared" ref="EY6:EY11" si="23">COUNTIFS(F6:BY6,"&gt;0")</f>
        <v>0</v>
      </c>
      <c r="EZ6" s="38">
        <f t="shared" ref="EZ6:EZ11" si="24">_xlfn.MAXIFS($F$5:$BY$5,F6:BY6,"&gt;0")</f>
        <v>0</v>
      </c>
      <c r="FA6" s="39">
        <v>8.7100000000000011E-2</v>
      </c>
      <c r="FB6" s="24">
        <f>IF(AND($EZ6&gt;0,$EZ6&gt;=FB$5),IF(SUM($F6:F6)&gt;0,SUMIFS($F6:F6,$F6:F6,"&gt;0")*$FA6/12,0),0)</f>
        <v>0</v>
      </c>
      <c r="FC6" s="24">
        <f>IF(AND($EZ6&gt;0,$EZ6&gt;=FC$5),IF(SUM($F6:G6)&gt;0,SUMIFS($F6:G6,$F6:G6,"&gt;0")*$FA6/12,0),0)</f>
        <v>0</v>
      </c>
      <c r="FD6" s="24">
        <f>IF(AND($EZ6&gt;0,$EZ6&gt;=FD$5),IF(SUM($F6:H6)&gt;0,SUMIFS($F6:H6,$F6:H6,"&gt;0")*$FA6/12,0),0)</f>
        <v>0</v>
      </c>
      <c r="FE6" s="24">
        <f>IF(AND($EZ6&gt;0,$EZ6&gt;=FE$5),IF(SUM($F6:I6)&gt;0,SUMIFS($F6:I6,$F6:I6,"&gt;0")*$FA6/12,0),0)</f>
        <v>0</v>
      </c>
      <c r="FF6" s="24">
        <f>IF(AND($EZ6&gt;0,$EZ6&gt;=FF$5),IF(SUM($F6:J6)&gt;0,SUMIFS($F6:J6,$F6:J6,"&gt;0")*$FA6/12,0),0)</f>
        <v>0</v>
      </c>
      <c r="FG6" s="24">
        <f>IF(AND($EZ6&gt;0,$EZ6&gt;=FG$5),IF(SUM($F6:K6)&gt;0,SUMIFS($F6:K6,$F6:K6,"&gt;0")*$FA6/12,0),0)</f>
        <v>0</v>
      </c>
      <c r="FH6" s="24">
        <f>IF(AND($EZ6&gt;0,$EZ6&gt;=FH$5),IF(SUM($F6:L6)&gt;0,SUMIFS($F6:L6,$F6:L6,"&gt;0")*$FA6/12,0),0)</f>
        <v>0</v>
      </c>
      <c r="FI6" s="24">
        <f>IF(AND($EZ6&gt;0,$EZ6&gt;=FI$5),IF(SUM($F6:M6)&gt;0,SUMIFS($F6:M6,$F6:M6,"&gt;0")*$FA6/12,0),0)</f>
        <v>0</v>
      </c>
      <c r="FJ6" s="24">
        <f>IF(AND($EZ6&gt;0,$EZ6&gt;=FJ$5),IF(SUM($F6:N6)&gt;0,SUMIFS($F6:N6,$F6:N6,"&gt;0")*$FA6/12,0),0)</f>
        <v>0</v>
      </c>
      <c r="FK6" s="24">
        <f>IF(AND($EZ6&gt;0,$EZ6&gt;=FK$5),IF(SUM($F6:O6)&gt;0,SUMIFS($F6:O6,$F6:O6,"&gt;0")*$FA6/12,0),0)</f>
        <v>0</v>
      </c>
      <c r="FL6" s="24">
        <f>IF(AND($EZ6&gt;0,$EZ6&gt;=FL$5),IF(SUM($F6:P6)&gt;0,SUMIFS($F6:P6,$F6:P6,"&gt;0")*$FA6/12,0),0)</f>
        <v>0</v>
      </c>
      <c r="FM6" s="24">
        <f>IF(AND($EZ6&gt;0,$EZ6&gt;=FM$5),IF(SUM($F6:Q6)&gt;0,SUMIFS($F6:Q6,$F6:Q6,"&gt;0")*$FA6/12,0),0)</f>
        <v>0</v>
      </c>
      <c r="FN6" s="24">
        <f>IF(AND($EZ6&gt;0,$EZ6&gt;=FN$5),IF(SUM($F6:R6)&gt;0,SUMIFS($F6:R6,$F6:R6,"&gt;0")*$FA6/12,0),0)</f>
        <v>0</v>
      </c>
      <c r="FO6" s="24">
        <f>IF(AND($EZ6&gt;0,$EZ6&gt;=FO$5),IF(SUM($F6:S6)&gt;0,SUMIFS($F6:S6,$F6:S6,"&gt;0")*$FA6/12,0),0)</f>
        <v>0</v>
      </c>
      <c r="FP6" s="24">
        <f>IF(AND($EZ6&gt;0,$EZ6&gt;=FP$5),IF(SUM($F6:T6)&gt;0,SUMIFS($F6:T6,$F6:T6,"&gt;0")*$FA6/12,0),0)</f>
        <v>0</v>
      </c>
      <c r="FQ6" s="24">
        <f>IF(AND($EZ6&gt;0,$EZ6&gt;=FQ$5),IF(SUM($F6:U6)&gt;0,SUMIFS($F6:U6,$F6:U6,"&gt;0")*$FA6/12,0),0)</f>
        <v>0</v>
      </c>
      <c r="FR6" s="24">
        <f>IF(AND($EZ6&gt;0,$EZ6&gt;=FR$5),IF(SUM($F6:V6)&gt;0,SUMIFS($F6:V6,$F6:V6,"&gt;0")*$FA6/12,0),0)</f>
        <v>0</v>
      </c>
      <c r="FS6" s="24">
        <f>IF(AND($EZ6&gt;0,$EZ6&gt;=FS$5),IF(SUM($F6:W6)&gt;0,SUMIFS($F6:W6,$F6:W6,"&gt;0")*$FA6/12,0),0)</f>
        <v>0</v>
      </c>
      <c r="FT6" s="24">
        <f>IF(AND($EZ6&gt;0,$EZ6&gt;=FT$5),IF(SUM($F6:X6)&gt;0,SUMIFS($F6:X6,$F6:X6,"&gt;0")*$FA6/12,0),0)</f>
        <v>0</v>
      </c>
      <c r="FU6" s="24">
        <f>IF(AND($EZ6&gt;0,$EZ6&gt;=FU$5),IF(SUM($F6:Y6)&gt;0,SUMIFS($F6:Y6,$F6:Y6,"&gt;0")*$FA6/12,0),0)</f>
        <v>0</v>
      </c>
      <c r="FV6" s="24">
        <f>IF(AND($EZ6&gt;0,$EZ6&gt;=FV$5),IF(SUM($F6:Z6)&gt;0,SUMIFS($F6:Z6,$F6:Z6,"&gt;0")*$FA6/12,0),0)</f>
        <v>0</v>
      </c>
      <c r="FW6" s="24">
        <f>IF(AND($EZ6&gt;0,$EZ6&gt;=FW$5),IF(SUM($F6:AA6)&gt;0,SUMIFS($F6:AA6,$F6:AA6,"&gt;0")*$FA6/12,0),0)</f>
        <v>0</v>
      </c>
      <c r="FX6" s="24">
        <f>IF(AND($EZ6&gt;0,$EZ6&gt;=FX$5),IF(SUM($F6:AB6)&gt;0,SUMIFS($F6:AB6,$F6:AB6,"&gt;0")*$FA6/12,0),0)</f>
        <v>0</v>
      </c>
      <c r="FY6" s="24">
        <f>IF(AND($EZ6&gt;0,$EZ6&gt;=FY$5),IF(SUM($F6:AC6)&gt;0,SUMIFS($F6:AC6,$F6:AC6,"&gt;0")*$FA6/12,0),0)</f>
        <v>0</v>
      </c>
      <c r="FZ6" s="24">
        <f>IF(AND($EZ6&gt;0,$EZ6&gt;=FZ$5),IF(SUM($F6:AD6)&gt;0,SUMIFS($F6:AD6,$F6:AD6,"&gt;0")*$FA6/12,0),0)</f>
        <v>0</v>
      </c>
      <c r="GA6" s="24">
        <f>IF(AND($EZ6&gt;0,$EZ6&gt;=GA$5),IF(SUM($F6:AE6)&gt;0,SUMIFS($F6:AE6,$F6:AE6,"&gt;0")*$FA6/12,0),0)</f>
        <v>0</v>
      </c>
      <c r="GB6" s="24">
        <f>IF(AND($EZ6&gt;0,$EZ6&gt;=GB$5),IF(SUM($F6:AF6)&gt;0,SUMIFS($F6:AF6,$F6:AF6,"&gt;0")*$FA6/12,0),0)</f>
        <v>0</v>
      </c>
      <c r="GC6" s="24">
        <f>IF(AND($EZ6&gt;0,$EZ6&gt;=GC$5),IF(SUM($F6:AG6)&gt;0,SUMIFS($F6:AG6,$F6:AG6,"&gt;0")*$FA6/12,0),0)</f>
        <v>0</v>
      </c>
      <c r="GD6" s="24">
        <f>IF(AND($EZ6&gt;0,$EZ6&gt;=GD$5),IF(SUM($F6:AH6)&gt;0,SUMIFS($F6:AH6,$F6:AH6,"&gt;0")*$FA6/12,0),0)</f>
        <v>0</v>
      </c>
      <c r="GE6" s="24">
        <f>IF(AND($EZ6&gt;0,$EZ6&gt;=GE$5),IF(SUM($F6:AI6)&gt;0,SUMIFS($F6:AI6,$F6:AI6,"&gt;0")*$FA6/12,0),0)</f>
        <v>0</v>
      </c>
      <c r="GF6" s="24">
        <f>IF(AND($EZ6&gt;0,$EZ6&gt;=GF$5),IF(SUM($F6:AJ6)&gt;0,SUMIFS($F6:AJ6,$F6:AJ6,"&gt;0")*$FA6/12,0),0)</f>
        <v>0</v>
      </c>
      <c r="GG6" s="24">
        <f>IF(AND($EZ6&gt;0,$EZ6&gt;=GG$5),IF(SUM($F6:AK6)&gt;0,SUMIFS($F6:AK6,$F6:AK6,"&gt;0")*$FA6/12,0),0)</f>
        <v>0</v>
      </c>
      <c r="GH6" s="24">
        <f>IF(AND($EZ6&gt;0,$EZ6&gt;=GH$5),IF(SUM($F6:AL6)&gt;0,SUMIFS($F6:AL6,$F6:AL6,"&gt;0")*$FA6/12,0),0)</f>
        <v>0</v>
      </c>
      <c r="GI6" s="24">
        <f>IF(AND($EZ6&gt;0,$EZ6&gt;=GI$5),IF(SUM($F6:AM6)&gt;0,SUMIFS($F6:AM6,$F6:AM6,"&gt;0")*$FA6/12,0),0)</f>
        <v>0</v>
      </c>
      <c r="GJ6" s="24">
        <f>IF(AND($EZ6&gt;0,$EZ6&gt;=GJ$5),IF(SUM($F6:AN6)&gt;0,SUMIFS($F6:AN6,$F6:AN6,"&gt;0")*$FA6/12,0),0)</f>
        <v>0</v>
      </c>
      <c r="GK6" s="24">
        <f>IF(AND($EZ6&gt;0,$EZ6&gt;=GK$5),IF(SUM($F6:AO6)&gt;0,SUMIFS($F6:AO6,$F6:AO6,"&gt;0")*$FA6/12,0),0)</f>
        <v>0</v>
      </c>
      <c r="GL6" s="24">
        <f>IF(AND($EZ6&gt;0,$EZ6&gt;=GL$5),IF(SUM($F6:AP6)&gt;0,SUMIFS($F6:AP6,$F6:AP6,"&gt;0")*$FA6/12,0),0)</f>
        <v>0</v>
      </c>
      <c r="GM6" s="24">
        <f>IF(AND($EZ6&gt;0,$EZ6&gt;=GM$5),IF(SUM($F6:AQ6)&gt;0,SUMIFS($F6:AQ6,$F6:AQ6,"&gt;0")*$FA6/12,0),0)</f>
        <v>0</v>
      </c>
      <c r="GN6" s="24">
        <f>IF(AND($EZ6&gt;0,$EZ6&gt;=GN$5),IF(SUM($F6:AR6)&gt;0,SUMIFS($F6:AR6,$F6:AR6,"&gt;0")*$FA6/12,0),0)</f>
        <v>0</v>
      </c>
      <c r="GO6" s="24">
        <f>IF(AND($EZ6&gt;0,$EZ6&gt;=GO$5),IF(SUM($F6:AS6)&gt;0,SUMIFS($F6:AS6,$F6:AS6,"&gt;0")*$FA6/12,0),0)</f>
        <v>0</v>
      </c>
      <c r="GP6" s="24">
        <f>IF(AND($EZ6&gt;0,$EZ6&gt;=GP$5),IF(SUM($F6:AT6)&gt;0,SUMIFS($F6:AT6,$F6:AT6,"&gt;0")*$FA6/12,0),0)</f>
        <v>0</v>
      </c>
      <c r="GQ6" s="24">
        <f>IF(AND($EZ6&gt;0,$EZ6&gt;=GQ$5),IF(SUM($F6:AU6)&gt;0,SUMIFS($F6:AU6,$F6:AU6,"&gt;0")*$FA6/12,0),0)</f>
        <v>0</v>
      </c>
      <c r="GR6" s="24">
        <f>IF(AND($EZ6&gt;0,$EZ6&gt;=GR$5),IF(SUM($F6:AV6)&gt;0,SUMIFS($F6:AV6,$F6:AV6,"&gt;0")*$FA6/12,0),0)</f>
        <v>0</v>
      </c>
      <c r="GS6" s="24">
        <f>IF(AND($EZ6&gt;0,$EZ6&gt;=GS$5),IF(SUM($F6:AW6)&gt;0,SUMIFS($F6:AW6,$F6:AW6,"&gt;0")*$FA6/12,0),0)</f>
        <v>0</v>
      </c>
      <c r="GT6" s="24">
        <f>IF(AND($EZ6&gt;0,$EZ6&gt;=GT$5),IF(SUM($F6:AX6)&gt;0,SUMIFS($F6:AX6,$F6:AX6,"&gt;0")*$FA6/12,0),0)</f>
        <v>0</v>
      </c>
      <c r="GU6" s="24">
        <f>IF(AND($EZ6&gt;0,$EZ6&gt;=GU$5),IF(SUM($F6:AY6)&gt;0,SUMIFS($F6:AY6,$F6:AY6,"&gt;0")*$FA6/12,0),0)</f>
        <v>0</v>
      </c>
      <c r="GV6" s="24">
        <f>IF(AND($EZ6&gt;0,$EZ6&gt;=GV$5),IF(SUM($F6:AZ6)&gt;0,SUMIFS($F6:AZ6,$F6:AZ6,"&gt;0")*$FA6/12,0),0)</f>
        <v>0</v>
      </c>
      <c r="GW6" s="24">
        <f>IF(AND($EZ6&gt;0,$EZ6&gt;=GW$5),IF(SUM($F6:BA6)&gt;0,SUMIFS($F6:BA6,$F6:BA6,"&gt;0")*$FA6/12,0),0)</f>
        <v>0</v>
      </c>
      <c r="GX6" s="24">
        <f>IF(AND($EZ6&gt;0,$EZ6&gt;=GX$5),IF(SUM($F6:BB6)&gt;0,SUMIFS($F6:BB6,$F6:BB6,"&gt;0")*$FA6/12,0),0)</f>
        <v>0</v>
      </c>
      <c r="GY6" s="24">
        <f>IF(AND($EZ6&gt;0,$EZ6&gt;=GY$5),IF(SUM($F6:BC6)&gt;0,SUMIFS($F6:BC6,$F6:BC6,"&gt;0")*$FA6/12,0),0)</f>
        <v>0</v>
      </c>
      <c r="GZ6" s="24">
        <f>IF(AND($EZ6&gt;0,$EZ6&gt;=GZ$5),IF(SUM($F6:BD6)&gt;0,SUMIFS($F6:BD6,$F6:BD6,"&gt;0")*$FA6/12,0),0)</f>
        <v>0</v>
      </c>
      <c r="HA6" s="24">
        <f>IF(AND($EZ6&gt;0,$EZ6&gt;=HA$5),IF(SUM($F6:BE6)&gt;0,SUMIFS($F6:BE6,$F6:BE6,"&gt;0")*$FA6/12,0),0)</f>
        <v>0</v>
      </c>
      <c r="HB6" s="24">
        <f>IF(AND($EZ6&gt;0,$EZ6&gt;=HB$5),IF(SUM($F6:BF6)&gt;0,SUMIFS($F6:BF6,$F6:BF6,"&gt;0")*$FA6/12,0),0)</f>
        <v>0</v>
      </c>
      <c r="HC6" s="24">
        <f>IF(AND($EZ6&gt;0,$EZ6&gt;=HC$5),IF(SUM($F6:BG6)&gt;0,SUMIFS($F6:BG6,$F6:BG6,"&gt;0")*$FA6/12,0),0)</f>
        <v>0</v>
      </c>
      <c r="HD6" s="24">
        <f>IF(AND($EZ6&gt;0,$EZ6&gt;=HD$5),IF(SUM($F6:BH6)&gt;0,SUMIFS($F6:BH6,$F6:BH6,"&gt;0")*$FA6/12,0),0)</f>
        <v>0</v>
      </c>
      <c r="HE6" s="24">
        <f>IF(AND($EZ6&gt;0,$EZ6&gt;=HE$5),IF(SUM($F6:BI6)&gt;0,SUMIFS($F6:BI6,$F6:BI6,"&gt;0")*$FA6/12,0),0)</f>
        <v>0</v>
      </c>
      <c r="HF6" s="24">
        <f>IF(AND($EZ6&gt;0,$EZ6&gt;=HF$5),IF(SUM($F6:BJ6)&gt;0,SUMIFS($F6:BJ6,$F6:BJ6,"&gt;0")*$FA6/12,0),0)</f>
        <v>0</v>
      </c>
      <c r="HG6" s="24">
        <f>IF(AND($EZ6&gt;0,$EZ6&gt;=HG$5),IF(SUM($F6:BK6)&gt;0,SUMIFS($F6:BK6,$F6:BK6,"&gt;0")*$FA6/12,0),0)</f>
        <v>0</v>
      </c>
      <c r="HH6" s="24">
        <f>IF(AND($EZ6&gt;0,$EZ6&gt;=HH$5),IF(SUM($F6:BL6)&gt;0,SUMIFS($F6:BL6,$F6:BL6,"&gt;0")*$FA6/12,0),0)</f>
        <v>0</v>
      </c>
      <c r="HI6" s="24">
        <f>IF(AND($EZ6&gt;0,$EZ6&gt;=HI$5),IF(SUM($F6:BM6)&gt;0,SUMIFS($F6:BM6,$F6:BM6,"&gt;0")*$FA6/12,0),0)</f>
        <v>0</v>
      </c>
      <c r="HJ6" s="24">
        <f>IF(AND($EZ6&gt;0,$EZ6&gt;=HJ$5),IF(SUM($F6:BN6)&gt;0,SUMIFS($F6:BN6,$F6:BN6,"&gt;0")*$FA6/12,0),0)</f>
        <v>0</v>
      </c>
      <c r="HK6" s="24">
        <f>IF(AND($EZ6&gt;0,$EZ6&gt;=HK$5),IF(SUM($F6:BO6)&gt;0,SUMIFS($F6:BO6,$F6:BO6,"&gt;0")*$FA6/12,0),0)</f>
        <v>0</v>
      </c>
      <c r="HL6" s="24">
        <f>IF(AND($EZ6&gt;0,$EZ6&gt;=HL$5),IF(SUM($F6:BP6)&gt;0,SUMIFS($F6:BP6,$F6:BP6,"&gt;0")*$FA6/12,0),0)</f>
        <v>0</v>
      </c>
      <c r="HM6" s="24">
        <f>IF(AND($EZ6&gt;0,$EZ6&gt;=HM$5),IF(SUM($F6:BQ6)&gt;0,SUMIFS($F6:BQ6,$F6:BQ6,"&gt;0")*$FA6/12,0),0)</f>
        <v>0</v>
      </c>
      <c r="HN6" s="24">
        <f>IF(AND($EZ6&gt;0,$EZ6&gt;=HN$5),IF(SUM($F6:BR6)&gt;0,SUMIFS($F6:BR6,$F6:BR6,"&gt;0")*$FA6/12,0),0)</f>
        <v>0</v>
      </c>
      <c r="HO6" s="24">
        <f>IF(AND($EZ6&gt;0,$EZ6&gt;=HO$5),IF(SUM($F6:BS6)&gt;0,SUMIFS($F6:BS6,$F6:BS6,"&gt;0")*$FA6/12,0),0)</f>
        <v>0</v>
      </c>
      <c r="HP6" s="24">
        <f>IF(AND($EZ6&gt;0,$EZ6&gt;=HP$5),IF(SUM($F6:BT6)&gt;0,SUMIFS($F6:BT6,$F6:BT6,"&gt;0")*$FA6/12,0),0)</f>
        <v>0</v>
      </c>
      <c r="HQ6" s="24">
        <f>IF(AND($EZ6&gt;0,$EZ6&gt;=HQ$5),IF(SUM($F6:BU6)&gt;0,SUMIFS($F6:BU6,$F6:BU6,"&gt;0")*$FA6/12,0),0)</f>
        <v>0</v>
      </c>
      <c r="HR6" s="24">
        <f>IF(AND($EZ6&gt;0,$EZ6&gt;=HR$5),IF(SUM($F6:BV6)&gt;0,SUMIFS($F6:BV6,$F6:BV6,"&gt;0")*$FA6/12,0),0)</f>
        <v>0</v>
      </c>
      <c r="HS6" s="24">
        <f>IF(AND($EZ6&gt;0,$EZ6&gt;=HS$5),IF(SUM($F6:BW6)&gt;0,SUMIFS($F6:BW6,$F6:BW6,"&gt;0")*$FA6/12,0),0)</f>
        <v>0</v>
      </c>
      <c r="HT6" s="24">
        <f>IF(AND($EZ6&gt;0,$EZ6&gt;=HT$5),IF(SUM($F6:BX6)&gt;0,SUMIFS($F6:BX6,$F6:BX6,"&gt;0")*$FA6/12,0),0)</f>
        <v>0</v>
      </c>
      <c r="HU6" s="24">
        <f>IF(AND($EZ6&gt;0,$EZ6&gt;=HU$5),IF(SUM($F6:BY6)&gt;0,SUMIFS($F6:BY6,$F6:BY6,"&gt;0")*$FA6/12,0),0)</f>
        <v>0</v>
      </c>
      <c r="HV6" s="24">
        <f t="shared" ref="HV6:HV11" si="25">SUM(FB6:HU6)</f>
        <v>0</v>
      </c>
      <c r="HW6" s="40">
        <f t="shared" ref="HW6:HW11" si="26">IFERROR(HV6/BZ6,0)</f>
        <v>0</v>
      </c>
      <c r="HX6" s="14">
        <f t="shared" ref="HX6:IA11" si="27">SUMIFS($F6:$HV6,$F$2:$HV$2,HX$2,$F$3:$HV$3,HX$3,$F$4:$HV$4,HX$4)</f>
        <v>0</v>
      </c>
      <c r="HY6" s="14">
        <f t="shared" si="27"/>
        <v>0</v>
      </c>
      <c r="HZ6" s="14">
        <f t="shared" si="27"/>
        <v>0</v>
      </c>
      <c r="IA6" s="14">
        <f t="shared" si="27"/>
        <v>0</v>
      </c>
      <c r="IB6" s="14">
        <f t="shared" ref="IB6:IB11" si="28">SUM(HX6:IA6)</f>
        <v>0</v>
      </c>
      <c r="IC6" s="14">
        <f t="shared" ref="IC6:IF11" si="29">SUMIFS($F6:$HV6,$F$2:$HV$2,IC$2,$F$3:$HV$3,IC$3,$F$4:$HV$4,IC$4)</f>
        <v>0</v>
      </c>
      <c r="ID6" s="14">
        <f t="shared" si="29"/>
        <v>0</v>
      </c>
      <c r="IE6" s="14">
        <f t="shared" si="29"/>
        <v>0</v>
      </c>
      <c r="IF6" s="14">
        <f t="shared" si="29"/>
        <v>0</v>
      </c>
      <c r="IG6" s="14">
        <f t="shared" ref="IG6:IG11" si="30">SUM(IC6:IF6)</f>
        <v>0</v>
      </c>
      <c r="IH6" s="14">
        <f t="shared" ref="IH6:IK11" si="31">SUMIFS($F6:$HV6,$F$2:$HV$2,IH$2,$F$3:$HV$3,IH$3,$F$4:$HV$4,IH$4)</f>
        <v>0</v>
      </c>
      <c r="II6" s="14">
        <f t="shared" si="31"/>
        <v>0</v>
      </c>
      <c r="IJ6" s="14">
        <f t="shared" si="31"/>
        <v>0</v>
      </c>
      <c r="IK6" s="14">
        <f t="shared" si="31"/>
        <v>0</v>
      </c>
      <c r="IL6" s="14">
        <f t="shared" ref="IL6:IL11" si="32">SUM(IH6:IK6)</f>
        <v>0</v>
      </c>
      <c r="IM6" s="14">
        <f t="shared" ref="IM6:IP11" si="33">SUMIFS($F6:$HV6,$F$2:$HV$2,IM$2,$F$3:$HV$3,IM$3,$F$4:$HV$4,IM$4)</f>
        <v>0</v>
      </c>
      <c r="IN6" s="14">
        <f t="shared" si="33"/>
        <v>0</v>
      </c>
      <c r="IO6" s="14">
        <f t="shared" si="33"/>
        <v>0</v>
      </c>
      <c r="IP6" s="14">
        <f t="shared" si="33"/>
        <v>0</v>
      </c>
      <c r="IQ6" s="14">
        <f t="shared" ref="IQ6:IQ11" si="34">SUM(IM6:IP6)</f>
        <v>0</v>
      </c>
      <c r="IR6" s="14">
        <f t="shared" ref="IR6:IU11" si="35">SUMIFS($F6:$HV6,$F$2:$HV$2,IR$2,$F$3:$HV$3,IR$3,$F$4:$HV$4,IR$4)</f>
        <v>0</v>
      </c>
      <c r="IS6" s="14">
        <f t="shared" si="35"/>
        <v>0</v>
      </c>
      <c r="IT6" s="14">
        <f t="shared" si="35"/>
        <v>0</v>
      </c>
      <c r="IU6" s="14">
        <f t="shared" si="35"/>
        <v>0</v>
      </c>
      <c r="IV6" s="14">
        <f t="shared" ref="IV6:IV11" si="36">SUM(IR6:IU6)</f>
        <v>0</v>
      </c>
      <c r="IW6" s="14">
        <f t="shared" ref="IW6:IZ11" si="37">SUMIFS($F6:$HV6,$F$2:$HV$2,IW$2,$F$3:$HV$3,IW$3,$F$4:$HV$4,IW$4)</f>
        <v>0</v>
      </c>
      <c r="IX6" s="14">
        <f t="shared" si="37"/>
        <v>0</v>
      </c>
      <c r="IY6" s="14">
        <f t="shared" si="37"/>
        <v>0</v>
      </c>
      <c r="IZ6" s="14">
        <f t="shared" si="37"/>
        <v>0</v>
      </c>
      <c r="JA6" s="14">
        <f t="shared" ref="JA6:JA11" si="38">SUM(IW6:IZ6)</f>
        <v>0</v>
      </c>
      <c r="JB6" s="14">
        <f t="shared" ref="JB6:JE11" si="39">SUMIFS($F6:$HV6,$F$2:$HV$2,JB$2,$F$3:$HV$3,JB$3,$F$4:$HV$4,JB$4)</f>
        <v>0</v>
      </c>
      <c r="JC6" s="14">
        <f t="shared" si="39"/>
        <v>0</v>
      </c>
      <c r="JD6" s="14">
        <f t="shared" si="39"/>
        <v>0</v>
      </c>
      <c r="JE6" s="14">
        <f t="shared" si="39"/>
        <v>0</v>
      </c>
      <c r="JF6" s="14">
        <f t="shared" ref="JF6:JF11" si="40">SUM(JB6:JE6)</f>
        <v>0</v>
      </c>
      <c r="JG6" s="14">
        <f t="shared" ref="JG6:JJ11" si="41">SUMIFS($F6:$HV6,$F$2:$HV$2,JG$2,$F$3:$HV$3,JG$3,$F$4:$HV$4,JG$4)</f>
        <v>0</v>
      </c>
      <c r="JH6" s="14">
        <f t="shared" si="41"/>
        <v>0</v>
      </c>
      <c r="JI6" s="14">
        <f t="shared" si="41"/>
        <v>0</v>
      </c>
      <c r="JJ6" s="14">
        <f t="shared" si="41"/>
        <v>0</v>
      </c>
      <c r="JK6" s="14">
        <f t="shared" ref="JK6:JK11" si="42">SUM(JG6:JJ6)</f>
        <v>0</v>
      </c>
      <c r="JL6" s="14">
        <f t="shared" ref="JL6:JO11" si="43">SUMIFS($F6:$HV6,$F$2:$HV$2,JL$2,$F$3:$HV$3,JL$3,$F$4:$HV$4,JL$4)</f>
        <v>0</v>
      </c>
      <c r="JM6" s="14">
        <f t="shared" si="43"/>
        <v>0</v>
      </c>
      <c r="JN6" s="14">
        <f t="shared" si="43"/>
        <v>0</v>
      </c>
      <c r="JO6" s="14">
        <f t="shared" si="43"/>
        <v>0</v>
      </c>
      <c r="JP6" s="14">
        <f t="shared" ref="JP6:JP11" si="44">SUM(JL6:JO6)</f>
        <v>0</v>
      </c>
      <c r="JQ6" s="14">
        <f t="shared" ref="JQ6:JT11" si="45">SUMIFS($F6:$HV6,$F$2:$HV$2,JQ$2,$F$3:$HV$3,JQ$3,$F$4:$HV$4,JQ$4)</f>
        <v>0</v>
      </c>
      <c r="JR6" s="14">
        <f t="shared" si="45"/>
        <v>0</v>
      </c>
      <c r="JS6" s="14">
        <f t="shared" si="45"/>
        <v>0</v>
      </c>
      <c r="JT6" s="14">
        <f t="shared" si="45"/>
        <v>0</v>
      </c>
      <c r="JU6" s="14">
        <f t="shared" ref="JU6:JU11" si="46">SUM(JQ6:JT6)</f>
        <v>0</v>
      </c>
      <c r="JV6" s="14">
        <f t="shared" ref="JV6:JY11" si="47">SUMIFS($F6:$HV6,$F$2:$HV$2,JV$2,$F$3:$HV$3,JV$3,$F$4:$HV$4,JV$4)</f>
        <v>0</v>
      </c>
      <c r="JW6" s="14">
        <f t="shared" si="47"/>
        <v>0</v>
      </c>
      <c r="JX6" s="14">
        <f t="shared" si="47"/>
        <v>0</v>
      </c>
      <c r="JY6" s="14">
        <f t="shared" si="47"/>
        <v>0</v>
      </c>
      <c r="JZ6" s="14">
        <f t="shared" ref="JZ6:JZ11" si="48">SUM(JV6:JY6)</f>
        <v>0</v>
      </c>
      <c r="KA6" s="14">
        <f t="shared" ref="KA6:KD11" si="49">SUMIFS($F6:$HV6,$F$2:$HV$2,KA$2,$F$3:$HV$3,KA$3,$F$4:$HV$4,KA$4)</f>
        <v>0</v>
      </c>
      <c r="KB6" s="14">
        <f t="shared" si="49"/>
        <v>0</v>
      </c>
      <c r="KC6" s="14">
        <f t="shared" si="49"/>
        <v>0</v>
      </c>
      <c r="KD6" s="14">
        <f t="shared" si="49"/>
        <v>0</v>
      </c>
      <c r="KE6" s="14">
        <f t="shared" ref="KE6:KE11" si="50">SUM(KA6:KD6)</f>
        <v>0</v>
      </c>
      <c r="KF6" s="14">
        <f t="shared" ref="KF6:KI11" si="51">SUMIFS($F6:$HV6,$F$2:$HV$2,KF$2,$F$3:$HV$3,KF$3,$F$4:$HV$4,KF$4)</f>
        <v>0</v>
      </c>
      <c r="KG6" s="14">
        <f t="shared" si="51"/>
        <v>0</v>
      </c>
      <c r="KH6" s="14">
        <f t="shared" si="51"/>
        <v>0</v>
      </c>
      <c r="KI6" s="14">
        <f t="shared" si="51"/>
        <v>0</v>
      </c>
      <c r="KJ6" s="14">
        <f t="shared" ref="KJ6:KJ11" si="52">SUM(KF6:KI6)</f>
        <v>0</v>
      </c>
      <c r="KK6" s="14">
        <f t="shared" ref="KK6:KN11" si="53">SUMIFS($F6:$HV6,$F$2:$HV$2,KK$2,$F$3:$HV$3,KK$3,$F$4:$HV$4,KK$4)</f>
        <v>0</v>
      </c>
      <c r="KL6" s="14">
        <f t="shared" si="53"/>
        <v>0</v>
      </c>
      <c r="KM6" s="14">
        <f t="shared" si="53"/>
        <v>0</v>
      </c>
      <c r="KN6" s="14">
        <f t="shared" si="53"/>
        <v>0</v>
      </c>
      <c r="KO6" s="14">
        <f t="shared" ref="KO6:KO11" si="54">SUM(KK6:KN6)</f>
        <v>0</v>
      </c>
      <c r="KP6" s="14">
        <f t="shared" ref="KP6:KS11" si="55">SUMIFS($F6:$HV6,$F$2:$HV$2,KP$2,$F$3:$HV$3,KP$3,$F$4:$HV$4,KP$4)</f>
        <v>0</v>
      </c>
      <c r="KQ6" s="14">
        <f t="shared" si="55"/>
        <v>0</v>
      </c>
      <c r="KR6" s="14">
        <f t="shared" si="55"/>
        <v>0</v>
      </c>
      <c r="KS6" s="14">
        <f t="shared" si="55"/>
        <v>0</v>
      </c>
      <c r="KT6" s="14">
        <f t="shared" ref="KT6:KT11" si="56">SUM(KP6:KS6)</f>
        <v>0</v>
      </c>
      <c r="KU6" s="41">
        <f ca="1">IF(SUM(F6:BY6)&gt;0,IFERROR(VLOOKUP(A6,#REF!,1,FALSE),VLOOKUP(A6,#REF!,1,FALSE)),A6)</f>
        <v>2018081</v>
      </c>
    </row>
    <row r="7" spans="1:307" ht="15.75" thickBot="1" x14ac:dyDescent="0.3">
      <c r="A7" s="46">
        <v>2019116</v>
      </c>
      <c r="B7" s="37">
        <v>345</v>
      </c>
      <c r="C7" s="37">
        <v>24</v>
      </c>
      <c r="D7" s="47" t="s">
        <v>298</v>
      </c>
      <c r="E7" s="43"/>
      <c r="F7" s="44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13493.75</v>
      </c>
      <c r="O7" s="42">
        <v>13493.75</v>
      </c>
      <c r="P7" s="42">
        <v>13493.75</v>
      </c>
      <c r="Q7" s="45">
        <v>13493.75</v>
      </c>
      <c r="R7" s="44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5">
        <v>0</v>
      </c>
      <c r="AD7" s="44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5">
        <v>0</v>
      </c>
      <c r="AP7" s="44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5">
        <v>0</v>
      </c>
      <c r="BB7" s="44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5">
        <v>0</v>
      </c>
      <c r="BN7" s="44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5">
        <v>0</v>
      </c>
      <c r="BZ7" s="16">
        <f t="shared" si="15"/>
        <v>53975</v>
      </c>
      <c r="CA7" s="16" t="s">
        <v>17</v>
      </c>
      <c r="CB7" s="16">
        <v>37.229999999999997</v>
      </c>
      <c r="CC7" s="16">
        <f t="shared" si="16"/>
        <v>893.52</v>
      </c>
      <c r="CD7" s="14">
        <f t="shared" si="17"/>
        <v>0</v>
      </c>
      <c r="CE7" s="14">
        <f t="shared" si="17"/>
        <v>0</v>
      </c>
      <c r="CF7" s="14">
        <f t="shared" si="17"/>
        <v>0</v>
      </c>
      <c r="CG7" s="14">
        <f t="shared" si="17"/>
        <v>0</v>
      </c>
      <c r="CH7" s="14">
        <f t="shared" si="17"/>
        <v>0</v>
      </c>
      <c r="CI7" s="14">
        <f t="shared" si="17"/>
        <v>0</v>
      </c>
      <c r="CJ7" s="14">
        <f t="shared" si="17"/>
        <v>0</v>
      </c>
      <c r="CK7" s="14">
        <f t="shared" si="17"/>
        <v>0</v>
      </c>
      <c r="CL7" s="14">
        <f t="shared" si="17"/>
        <v>223.38</v>
      </c>
      <c r="CM7" s="14">
        <f t="shared" si="17"/>
        <v>223.38</v>
      </c>
      <c r="CN7" s="14">
        <f t="shared" si="17"/>
        <v>223.38</v>
      </c>
      <c r="CO7" s="14">
        <f t="shared" si="17"/>
        <v>223.38</v>
      </c>
      <c r="CP7" s="14">
        <f t="shared" si="17"/>
        <v>0</v>
      </c>
      <c r="CQ7" s="14">
        <f t="shared" si="17"/>
        <v>0</v>
      </c>
      <c r="CR7" s="14">
        <f t="shared" si="17"/>
        <v>0</v>
      </c>
      <c r="CS7" s="14">
        <f t="shared" si="17"/>
        <v>0</v>
      </c>
      <c r="CT7" s="14">
        <f t="shared" si="18"/>
        <v>0</v>
      </c>
      <c r="CU7" s="14">
        <f t="shared" si="18"/>
        <v>0</v>
      </c>
      <c r="CV7" s="14">
        <f t="shared" si="18"/>
        <v>0</v>
      </c>
      <c r="CW7" s="14">
        <f t="shared" si="18"/>
        <v>0</v>
      </c>
      <c r="CX7" s="14">
        <f t="shared" si="18"/>
        <v>0</v>
      </c>
      <c r="CY7" s="14">
        <f t="shared" si="18"/>
        <v>0</v>
      </c>
      <c r="CZ7" s="14">
        <f t="shared" si="18"/>
        <v>0</v>
      </c>
      <c r="DA7" s="14">
        <f t="shared" si="18"/>
        <v>0</v>
      </c>
      <c r="DB7" s="14">
        <f t="shared" si="18"/>
        <v>0</v>
      </c>
      <c r="DC7" s="14">
        <f t="shared" si="18"/>
        <v>0</v>
      </c>
      <c r="DD7" s="14">
        <f t="shared" si="18"/>
        <v>0</v>
      </c>
      <c r="DE7" s="14">
        <f t="shared" si="18"/>
        <v>0</v>
      </c>
      <c r="DF7" s="14">
        <f t="shared" si="18"/>
        <v>0</v>
      </c>
      <c r="DG7" s="14">
        <f t="shared" si="18"/>
        <v>0</v>
      </c>
      <c r="DH7" s="14">
        <f t="shared" si="18"/>
        <v>0</v>
      </c>
      <c r="DI7" s="14">
        <f t="shared" si="18"/>
        <v>0</v>
      </c>
      <c r="DJ7" s="14">
        <f t="shared" si="19"/>
        <v>0</v>
      </c>
      <c r="DK7" s="14">
        <f t="shared" si="19"/>
        <v>0</v>
      </c>
      <c r="DL7" s="14">
        <f t="shared" si="19"/>
        <v>0</v>
      </c>
      <c r="DM7" s="14">
        <f t="shared" si="19"/>
        <v>0</v>
      </c>
      <c r="DN7" s="14">
        <f t="shared" si="19"/>
        <v>0</v>
      </c>
      <c r="DO7" s="14">
        <f t="shared" si="19"/>
        <v>0</v>
      </c>
      <c r="DP7" s="14">
        <f t="shared" si="19"/>
        <v>0</v>
      </c>
      <c r="DQ7" s="14">
        <f t="shared" si="19"/>
        <v>0</v>
      </c>
      <c r="DR7" s="14">
        <f t="shared" si="19"/>
        <v>0</v>
      </c>
      <c r="DS7" s="14">
        <f t="shared" si="19"/>
        <v>0</v>
      </c>
      <c r="DT7" s="14">
        <f t="shared" si="19"/>
        <v>0</v>
      </c>
      <c r="DU7" s="14">
        <f t="shared" si="19"/>
        <v>0</v>
      </c>
      <c r="DV7" s="14">
        <f t="shared" si="19"/>
        <v>0</v>
      </c>
      <c r="DW7" s="14">
        <f t="shared" si="19"/>
        <v>0</v>
      </c>
      <c r="DX7" s="14">
        <f t="shared" si="19"/>
        <v>0</v>
      </c>
      <c r="DY7" s="14">
        <f t="shared" si="19"/>
        <v>0</v>
      </c>
      <c r="DZ7" s="14">
        <f t="shared" si="20"/>
        <v>0</v>
      </c>
      <c r="EA7" s="14">
        <f t="shared" si="20"/>
        <v>0</v>
      </c>
      <c r="EB7" s="14">
        <f t="shared" si="20"/>
        <v>0</v>
      </c>
      <c r="EC7" s="14">
        <f t="shared" si="20"/>
        <v>0</v>
      </c>
      <c r="ED7" s="14">
        <f t="shared" si="20"/>
        <v>0</v>
      </c>
      <c r="EE7" s="14">
        <f t="shared" si="20"/>
        <v>0</v>
      </c>
      <c r="EF7" s="14">
        <f t="shared" si="20"/>
        <v>0</v>
      </c>
      <c r="EG7" s="14">
        <f t="shared" si="20"/>
        <v>0</v>
      </c>
      <c r="EH7" s="14">
        <f t="shared" si="20"/>
        <v>0</v>
      </c>
      <c r="EI7" s="14">
        <f t="shared" si="20"/>
        <v>0</v>
      </c>
      <c r="EJ7" s="14">
        <f t="shared" si="20"/>
        <v>0</v>
      </c>
      <c r="EK7" s="14">
        <f t="shared" si="20"/>
        <v>0</v>
      </c>
      <c r="EL7" s="14">
        <f t="shared" si="21"/>
        <v>0</v>
      </c>
      <c r="EM7" s="14">
        <f t="shared" si="21"/>
        <v>0</v>
      </c>
      <c r="EN7" s="14">
        <f t="shared" si="21"/>
        <v>0</v>
      </c>
      <c r="EO7" s="14">
        <f t="shared" si="21"/>
        <v>0</v>
      </c>
      <c r="EP7" s="14">
        <f t="shared" si="21"/>
        <v>0</v>
      </c>
      <c r="EQ7" s="14">
        <f t="shared" si="21"/>
        <v>0</v>
      </c>
      <c r="ER7" s="14">
        <f t="shared" si="21"/>
        <v>0</v>
      </c>
      <c r="ES7" s="14">
        <f t="shared" si="21"/>
        <v>0</v>
      </c>
      <c r="ET7" s="14">
        <f t="shared" si="21"/>
        <v>0</v>
      </c>
      <c r="EU7" s="14">
        <f t="shared" si="21"/>
        <v>0</v>
      </c>
      <c r="EV7" s="14">
        <f t="shared" si="21"/>
        <v>0</v>
      </c>
      <c r="EW7" s="14">
        <f t="shared" si="21"/>
        <v>0</v>
      </c>
      <c r="EX7" s="14">
        <f t="shared" si="22"/>
        <v>893.52</v>
      </c>
      <c r="EY7" s="14">
        <f t="shared" si="23"/>
        <v>4</v>
      </c>
      <c r="EZ7" s="38">
        <f t="shared" si="24"/>
        <v>43830</v>
      </c>
      <c r="FA7" s="39">
        <v>8.7100000000000011E-2</v>
      </c>
      <c r="FB7" s="24">
        <f>IF(AND($EZ7&gt;0,$EZ7&gt;=FB$5),IF(SUM($F7:F7)&gt;0,SUMIFS($F7:F7,$F7:F7,"&gt;0")*$FA7/12,0),0)</f>
        <v>0</v>
      </c>
      <c r="FC7" s="24">
        <f>IF(AND($EZ7&gt;0,$EZ7&gt;=FC$5),IF(SUM($F7:G7)&gt;0,SUMIFS($F7:G7,$F7:G7,"&gt;0")*$FA7/12,0),0)</f>
        <v>0</v>
      </c>
      <c r="FD7" s="24">
        <f>IF(AND($EZ7&gt;0,$EZ7&gt;=FD$5),IF(SUM($F7:H7)&gt;0,SUMIFS($F7:H7,$F7:H7,"&gt;0")*$FA7/12,0),0)</f>
        <v>0</v>
      </c>
      <c r="FE7" s="24">
        <f>IF(AND($EZ7&gt;0,$EZ7&gt;=FE$5),IF(SUM($F7:I7)&gt;0,SUMIFS($F7:I7,$F7:I7,"&gt;0")*$FA7/12,0),0)</f>
        <v>0</v>
      </c>
      <c r="FF7" s="24">
        <f>IF(AND($EZ7&gt;0,$EZ7&gt;=FF$5),IF(SUM($F7:J7)&gt;0,SUMIFS($F7:J7,$F7:J7,"&gt;0")*$FA7/12,0),0)</f>
        <v>0</v>
      </c>
      <c r="FG7" s="24">
        <f>IF(AND($EZ7&gt;0,$EZ7&gt;=FG$5),IF(SUM($F7:K7)&gt;0,SUMIFS($F7:K7,$F7:K7,"&gt;0")*$FA7/12,0),0)</f>
        <v>0</v>
      </c>
      <c r="FH7" s="24">
        <f>IF(AND($EZ7&gt;0,$EZ7&gt;=FH$5),IF(SUM($F7:L7)&gt;0,SUMIFS($F7:L7,$F7:L7,"&gt;0")*$FA7/12,0),0)</f>
        <v>0</v>
      </c>
      <c r="FI7" s="24">
        <f>IF(AND($EZ7&gt;0,$EZ7&gt;=FI$5),IF(SUM($F7:M7)&gt;0,SUMIFS($F7:M7,$F7:M7,"&gt;0")*$FA7/12,0),0)</f>
        <v>0</v>
      </c>
      <c r="FJ7" s="24">
        <f>IF(AND($EZ7&gt;0,$EZ7&gt;=FJ$5),IF(SUM($F7:N7)&gt;0,SUMIFS($F7:N7,$F7:N7,"&gt;0")*$FA7/12,0),0)</f>
        <v>97.942135416666687</v>
      </c>
      <c r="FK7" s="24">
        <f>IF(AND($EZ7&gt;0,$EZ7&gt;=FK$5),IF(SUM($F7:O7)&gt;0,SUMIFS($F7:O7,$F7:O7,"&gt;0")*$FA7/12,0),0)</f>
        <v>195.88427083333337</v>
      </c>
      <c r="FL7" s="24">
        <f>IF(AND($EZ7&gt;0,$EZ7&gt;=FL$5),IF(SUM($F7:P7)&gt;0,SUMIFS($F7:P7,$F7:P7,"&gt;0")*$FA7/12,0),0)</f>
        <v>293.82640625000005</v>
      </c>
      <c r="FM7" s="24">
        <f>IF(AND($EZ7&gt;0,$EZ7&gt;=FM$5),IF(SUM($F7:Q7)&gt;0,SUMIFS($F7:Q7,$F7:Q7,"&gt;0")*$FA7/12,0),0)</f>
        <v>391.76854166666675</v>
      </c>
      <c r="FN7" s="24">
        <f>IF(AND($EZ7&gt;0,$EZ7&gt;=FN$5),IF(SUM($F7:R7)&gt;0,SUMIFS($F7:R7,$F7:R7,"&gt;0")*$FA7/12,0),0)</f>
        <v>0</v>
      </c>
      <c r="FO7" s="24">
        <f>IF(AND($EZ7&gt;0,$EZ7&gt;=FO$5),IF(SUM($F7:S7)&gt;0,SUMIFS($F7:S7,$F7:S7,"&gt;0")*$FA7/12,0),0)</f>
        <v>0</v>
      </c>
      <c r="FP7" s="24">
        <f>IF(AND($EZ7&gt;0,$EZ7&gt;=FP$5),IF(SUM($F7:T7)&gt;0,SUMIFS($F7:T7,$F7:T7,"&gt;0")*$FA7/12,0),0)</f>
        <v>0</v>
      </c>
      <c r="FQ7" s="24">
        <f>IF(AND($EZ7&gt;0,$EZ7&gt;=FQ$5),IF(SUM($F7:U7)&gt;0,SUMIFS($F7:U7,$F7:U7,"&gt;0")*$FA7/12,0),0)</f>
        <v>0</v>
      </c>
      <c r="FR7" s="24">
        <f>IF(AND($EZ7&gt;0,$EZ7&gt;=FR$5),IF(SUM($F7:V7)&gt;0,SUMIFS($F7:V7,$F7:V7,"&gt;0")*$FA7/12,0),0)</f>
        <v>0</v>
      </c>
      <c r="FS7" s="24">
        <f>IF(AND($EZ7&gt;0,$EZ7&gt;=FS$5),IF(SUM($F7:W7)&gt;0,SUMIFS($F7:W7,$F7:W7,"&gt;0")*$FA7/12,0),0)</f>
        <v>0</v>
      </c>
      <c r="FT7" s="24">
        <f>IF(AND($EZ7&gt;0,$EZ7&gt;=FT$5),IF(SUM($F7:X7)&gt;0,SUMIFS($F7:X7,$F7:X7,"&gt;0")*$FA7/12,0),0)</f>
        <v>0</v>
      </c>
      <c r="FU7" s="24">
        <f>IF(AND($EZ7&gt;0,$EZ7&gt;=FU$5),IF(SUM($F7:Y7)&gt;0,SUMIFS($F7:Y7,$F7:Y7,"&gt;0")*$FA7/12,0),0)</f>
        <v>0</v>
      </c>
      <c r="FV7" s="24">
        <f>IF(AND($EZ7&gt;0,$EZ7&gt;=FV$5),IF(SUM($F7:Z7)&gt;0,SUMIFS($F7:Z7,$F7:Z7,"&gt;0")*$FA7/12,0),0)</f>
        <v>0</v>
      </c>
      <c r="FW7" s="24">
        <f>IF(AND($EZ7&gt;0,$EZ7&gt;=FW$5),IF(SUM($F7:AA7)&gt;0,SUMIFS($F7:AA7,$F7:AA7,"&gt;0")*$FA7/12,0),0)</f>
        <v>0</v>
      </c>
      <c r="FX7" s="24">
        <f>IF(AND($EZ7&gt;0,$EZ7&gt;=FX$5),IF(SUM($F7:AB7)&gt;0,SUMIFS($F7:AB7,$F7:AB7,"&gt;0")*$FA7/12,0),0)</f>
        <v>0</v>
      </c>
      <c r="FY7" s="24">
        <f>IF(AND($EZ7&gt;0,$EZ7&gt;=FY$5),IF(SUM($F7:AC7)&gt;0,SUMIFS($F7:AC7,$F7:AC7,"&gt;0")*$FA7/12,0),0)</f>
        <v>0</v>
      </c>
      <c r="FZ7" s="24">
        <f>IF(AND($EZ7&gt;0,$EZ7&gt;=FZ$5),IF(SUM($F7:AD7)&gt;0,SUMIFS($F7:AD7,$F7:AD7,"&gt;0")*$FA7/12,0),0)</f>
        <v>0</v>
      </c>
      <c r="GA7" s="24">
        <f>IF(AND($EZ7&gt;0,$EZ7&gt;=GA$5),IF(SUM($F7:AE7)&gt;0,SUMIFS($F7:AE7,$F7:AE7,"&gt;0")*$FA7/12,0),0)</f>
        <v>0</v>
      </c>
      <c r="GB7" s="24">
        <f>IF(AND($EZ7&gt;0,$EZ7&gt;=GB$5),IF(SUM($F7:AF7)&gt;0,SUMIFS($F7:AF7,$F7:AF7,"&gt;0")*$FA7/12,0),0)</f>
        <v>0</v>
      </c>
      <c r="GC7" s="24">
        <f>IF(AND($EZ7&gt;0,$EZ7&gt;=GC$5),IF(SUM($F7:AG7)&gt;0,SUMIFS($F7:AG7,$F7:AG7,"&gt;0")*$FA7/12,0),0)</f>
        <v>0</v>
      </c>
      <c r="GD7" s="24">
        <f>IF(AND($EZ7&gt;0,$EZ7&gt;=GD$5),IF(SUM($F7:AH7)&gt;0,SUMIFS($F7:AH7,$F7:AH7,"&gt;0")*$FA7/12,0),0)</f>
        <v>0</v>
      </c>
      <c r="GE7" s="24">
        <f>IF(AND($EZ7&gt;0,$EZ7&gt;=GE$5),IF(SUM($F7:AI7)&gt;0,SUMIFS($F7:AI7,$F7:AI7,"&gt;0")*$FA7/12,0),0)</f>
        <v>0</v>
      </c>
      <c r="GF7" s="24">
        <f>IF(AND($EZ7&gt;0,$EZ7&gt;=GF$5),IF(SUM($F7:AJ7)&gt;0,SUMIFS($F7:AJ7,$F7:AJ7,"&gt;0")*$FA7/12,0),0)</f>
        <v>0</v>
      </c>
      <c r="GG7" s="24">
        <f>IF(AND($EZ7&gt;0,$EZ7&gt;=GG$5),IF(SUM($F7:AK7)&gt;0,SUMIFS($F7:AK7,$F7:AK7,"&gt;0")*$FA7/12,0),0)</f>
        <v>0</v>
      </c>
      <c r="GH7" s="24">
        <f>IF(AND($EZ7&gt;0,$EZ7&gt;=GH$5),IF(SUM($F7:AL7)&gt;0,SUMIFS($F7:AL7,$F7:AL7,"&gt;0")*$FA7/12,0),0)</f>
        <v>0</v>
      </c>
      <c r="GI7" s="24">
        <f>IF(AND($EZ7&gt;0,$EZ7&gt;=GI$5),IF(SUM($F7:AM7)&gt;0,SUMIFS($F7:AM7,$F7:AM7,"&gt;0")*$FA7/12,0),0)</f>
        <v>0</v>
      </c>
      <c r="GJ7" s="24">
        <f>IF(AND($EZ7&gt;0,$EZ7&gt;=GJ$5),IF(SUM($F7:AN7)&gt;0,SUMIFS($F7:AN7,$F7:AN7,"&gt;0")*$FA7/12,0),0)</f>
        <v>0</v>
      </c>
      <c r="GK7" s="24">
        <f>IF(AND($EZ7&gt;0,$EZ7&gt;=GK$5),IF(SUM($F7:AO7)&gt;0,SUMIFS($F7:AO7,$F7:AO7,"&gt;0")*$FA7/12,0),0)</f>
        <v>0</v>
      </c>
      <c r="GL7" s="24">
        <f>IF(AND($EZ7&gt;0,$EZ7&gt;=GL$5),IF(SUM($F7:AP7)&gt;0,SUMIFS($F7:AP7,$F7:AP7,"&gt;0")*$FA7/12,0),0)</f>
        <v>0</v>
      </c>
      <c r="GM7" s="24">
        <f>IF(AND($EZ7&gt;0,$EZ7&gt;=GM$5),IF(SUM($F7:AQ7)&gt;0,SUMIFS($F7:AQ7,$F7:AQ7,"&gt;0")*$FA7/12,0),0)</f>
        <v>0</v>
      </c>
      <c r="GN7" s="24">
        <f>IF(AND($EZ7&gt;0,$EZ7&gt;=GN$5),IF(SUM($F7:AR7)&gt;0,SUMIFS($F7:AR7,$F7:AR7,"&gt;0")*$FA7/12,0),0)</f>
        <v>0</v>
      </c>
      <c r="GO7" s="24">
        <f>IF(AND($EZ7&gt;0,$EZ7&gt;=GO$5),IF(SUM($F7:AS7)&gt;0,SUMIFS($F7:AS7,$F7:AS7,"&gt;0")*$FA7/12,0),0)</f>
        <v>0</v>
      </c>
      <c r="GP7" s="24">
        <f>IF(AND($EZ7&gt;0,$EZ7&gt;=GP$5),IF(SUM($F7:AT7)&gt;0,SUMIFS($F7:AT7,$F7:AT7,"&gt;0")*$FA7/12,0),0)</f>
        <v>0</v>
      </c>
      <c r="GQ7" s="24">
        <f>IF(AND($EZ7&gt;0,$EZ7&gt;=GQ$5),IF(SUM($F7:AU7)&gt;0,SUMIFS($F7:AU7,$F7:AU7,"&gt;0")*$FA7/12,0),0)</f>
        <v>0</v>
      </c>
      <c r="GR7" s="24">
        <f>IF(AND($EZ7&gt;0,$EZ7&gt;=GR$5),IF(SUM($F7:AV7)&gt;0,SUMIFS($F7:AV7,$F7:AV7,"&gt;0")*$FA7/12,0),0)</f>
        <v>0</v>
      </c>
      <c r="GS7" s="24">
        <f>IF(AND($EZ7&gt;0,$EZ7&gt;=GS$5),IF(SUM($F7:AW7)&gt;0,SUMIFS($F7:AW7,$F7:AW7,"&gt;0")*$FA7/12,0),0)</f>
        <v>0</v>
      </c>
      <c r="GT7" s="24">
        <f>IF(AND($EZ7&gt;0,$EZ7&gt;=GT$5),IF(SUM($F7:AX7)&gt;0,SUMIFS($F7:AX7,$F7:AX7,"&gt;0")*$FA7/12,0),0)</f>
        <v>0</v>
      </c>
      <c r="GU7" s="24">
        <f>IF(AND($EZ7&gt;0,$EZ7&gt;=GU$5),IF(SUM($F7:AY7)&gt;0,SUMIFS($F7:AY7,$F7:AY7,"&gt;0")*$FA7/12,0),0)</f>
        <v>0</v>
      </c>
      <c r="GV7" s="24">
        <f>IF(AND($EZ7&gt;0,$EZ7&gt;=GV$5),IF(SUM($F7:AZ7)&gt;0,SUMIFS($F7:AZ7,$F7:AZ7,"&gt;0")*$FA7/12,0),0)</f>
        <v>0</v>
      </c>
      <c r="GW7" s="24">
        <f>IF(AND($EZ7&gt;0,$EZ7&gt;=GW$5),IF(SUM($F7:BA7)&gt;0,SUMIFS($F7:BA7,$F7:BA7,"&gt;0")*$FA7/12,0),0)</f>
        <v>0</v>
      </c>
      <c r="GX7" s="24">
        <f>IF(AND($EZ7&gt;0,$EZ7&gt;=GX$5),IF(SUM($F7:BB7)&gt;0,SUMIFS($F7:BB7,$F7:BB7,"&gt;0")*$FA7/12,0),0)</f>
        <v>0</v>
      </c>
      <c r="GY7" s="24">
        <f>IF(AND($EZ7&gt;0,$EZ7&gt;=GY$5),IF(SUM($F7:BC7)&gt;0,SUMIFS($F7:BC7,$F7:BC7,"&gt;0")*$FA7/12,0),0)</f>
        <v>0</v>
      </c>
      <c r="GZ7" s="24">
        <f>IF(AND($EZ7&gt;0,$EZ7&gt;=GZ$5),IF(SUM($F7:BD7)&gt;0,SUMIFS($F7:BD7,$F7:BD7,"&gt;0")*$FA7/12,0),0)</f>
        <v>0</v>
      </c>
      <c r="HA7" s="24">
        <f>IF(AND($EZ7&gt;0,$EZ7&gt;=HA$5),IF(SUM($F7:BE7)&gt;0,SUMIFS($F7:BE7,$F7:BE7,"&gt;0")*$FA7/12,0),0)</f>
        <v>0</v>
      </c>
      <c r="HB7" s="24">
        <f>IF(AND($EZ7&gt;0,$EZ7&gt;=HB$5),IF(SUM($F7:BF7)&gt;0,SUMIFS($F7:BF7,$F7:BF7,"&gt;0")*$FA7/12,0),0)</f>
        <v>0</v>
      </c>
      <c r="HC7" s="24">
        <f>IF(AND($EZ7&gt;0,$EZ7&gt;=HC$5),IF(SUM($F7:BG7)&gt;0,SUMIFS($F7:BG7,$F7:BG7,"&gt;0")*$FA7/12,0),0)</f>
        <v>0</v>
      </c>
      <c r="HD7" s="24">
        <f>IF(AND($EZ7&gt;0,$EZ7&gt;=HD$5),IF(SUM($F7:BH7)&gt;0,SUMIFS($F7:BH7,$F7:BH7,"&gt;0")*$FA7/12,0),0)</f>
        <v>0</v>
      </c>
      <c r="HE7" s="24">
        <f>IF(AND($EZ7&gt;0,$EZ7&gt;=HE$5),IF(SUM($F7:BI7)&gt;0,SUMIFS($F7:BI7,$F7:BI7,"&gt;0")*$FA7/12,0),0)</f>
        <v>0</v>
      </c>
      <c r="HF7" s="24">
        <f>IF(AND($EZ7&gt;0,$EZ7&gt;=HF$5),IF(SUM($F7:BJ7)&gt;0,SUMIFS($F7:BJ7,$F7:BJ7,"&gt;0")*$FA7/12,0),0)</f>
        <v>0</v>
      </c>
      <c r="HG7" s="24">
        <f>IF(AND($EZ7&gt;0,$EZ7&gt;=HG$5),IF(SUM($F7:BK7)&gt;0,SUMIFS($F7:BK7,$F7:BK7,"&gt;0")*$FA7/12,0),0)</f>
        <v>0</v>
      </c>
      <c r="HH7" s="24">
        <f>IF(AND($EZ7&gt;0,$EZ7&gt;=HH$5),IF(SUM($F7:BL7)&gt;0,SUMIFS($F7:BL7,$F7:BL7,"&gt;0")*$FA7/12,0),0)</f>
        <v>0</v>
      </c>
      <c r="HI7" s="24">
        <f>IF(AND($EZ7&gt;0,$EZ7&gt;=HI$5),IF(SUM($F7:BM7)&gt;0,SUMIFS($F7:BM7,$F7:BM7,"&gt;0")*$FA7/12,0),0)</f>
        <v>0</v>
      </c>
      <c r="HJ7" s="24">
        <f>IF(AND($EZ7&gt;0,$EZ7&gt;=HJ$5),IF(SUM($F7:BN7)&gt;0,SUMIFS($F7:BN7,$F7:BN7,"&gt;0")*$FA7/12,0),0)</f>
        <v>0</v>
      </c>
      <c r="HK7" s="24">
        <f>IF(AND($EZ7&gt;0,$EZ7&gt;=HK$5),IF(SUM($F7:BO7)&gt;0,SUMIFS($F7:BO7,$F7:BO7,"&gt;0")*$FA7/12,0),0)</f>
        <v>0</v>
      </c>
      <c r="HL7" s="24">
        <f>IF(AND($EZ7&gt;0,$EZ7&gt;=HL$5),IF(SUM($F7:BP7)&gt;0,SUMIFS($F7:BP7,$F7:BP7,"&gt;0")*$FA7/12,0),0)</f>
        <v>0</v>
      </c>
      <c r="HM7" s="24">
        <f>IF(AND($EZ7&gt;0,$EZ7&gt;=HM$5),IF(SUM($F7:BQ7)&gt;0,SUMIFS($F7:BQ7,$F7:BQ7,"&gt;0")*$FA7/12,0),0)</f>
        <v>0</v>
      </c>
      <c r="HN7" s="24">
        <f>IF(AND($EZ7&gt;0,$EZ7&gt;=HN$5),IF(SUM($F7:BR7)&gt;0,SUMIFS($F7:BR7,$F7:BR7,"&gt;0")*$FA7/12,0),0)</f>
        <v>0</v>
      </c>
      <c r="HO7" s="24">
        <f>IF(AND($EZ7&gt;0,$EZ7&gt;=HO$5),IF(SUM($F7:BS7)&gt;0,SUMIFS($F7:BS7,$F7:BS7,"&gt;0")*$FA7/12,0),0)</f>
        <v>0</v>
      </c>
      <c r="HP7" s="24">
        <f>IF(AND($EZ7&gt;0,$EZ7&gt;=HP$5),IF(SUM($F7:BT7)&gt;0,SUMIFS($F7:BT7,$F7:BT7,"&gt;0")*$FA7/12,0),0)</f>
        <v>0</v>
      </c>
      <c r="HQ7" s="24">
        <f>IF(AND($EZ7&gt;0,$EZ7&gt;=HQ$5),IF(SUM($F7:BU7)&gt;0,SUMIFS($F7:BU7,$F7:BU7,"&gt;0")*$FA7/12,0),0)</f>
        <v>0</v>
      </c>
      <c r="HR7" s="24">
        <f>IF(AND($EZ7&gt;0,$EZ7&gt;=HR$5),IF(SUM($F7:BV7)&gt;0,SUMIFS($F7:BV7,$F7:BV7,"&gt;0")*$FA7/12,0),0)</f>
        <v>0</v>
      </c>
      <c r="HS7" s="24">
        <f>IF(AND($EZ7&gt;0,$EZ7&gt;=HS$5),IF(SUM($F7:BW7)&gt;0,SUMIFS($F7:BW7,$F7:BW7,"&gt;0")*$FA7/12,0),0)</f>
        <v>0</v>
      </c>
      <c r="HT7" s="24">
        <f>IF(AND($EZ7&gt;0,$EZ7&gt;=HT$5),IF(SUM($F7:BX7)&gt;0,SUMIFS($F7:BX7,$F7:BX7,"&gt;0")*$FA7/12,0),0)</f>
        <v>0</v>
      </c>
      <c r="HU7" s="24">
        <f>IF(AND($EZ7&gt;0,$EZ7&gt;=HU$5),IF(SUM($F7:BY7)&gt;0,SUMIFS($F7:BY7,$F7:BY7,"&gt;0")*$FA7/12,0),0)</f>
        <v>0</v>
      </c>
      <c r="HV7" s="24">
        <f t="shared" si="25"/>
        <v>979.42135416666679</v>
      </c>
      <c r="HW7" s="40">
        <f t="shared" si="26"/>
        <v>1.8145833333333337E-2</v>
      </c>
      <c r="HX7" s="14">
        <f t="shared" si="27"/>
        <v>0</v>
      </c>
      <c r="HY7" s="14">
        <f t="shared" si="27"/>
        <v>0</v>
      </c>
      <c r="HZ7" s="14">
        <f t="shared" si="27"/>
        <v>0</v>
      </c>
      <c r="IA7" s="14">
        <f t="shared" si="27"/>
        <v>0</v>
      </c>
      <c r="IB7" s="14">
        <f t="shared" si="28"/>
        <v>0</v>
      </c>
      <c r="IC7" s="14">
        <f t="shared" si="29"/>
        <v>0</v>
      </c>
      <c r="ID7" s="14">
        <f t="shared" si="29"/>
        <v>0</v>
      </c>
      <c r="IE7" s="14">
        <f t="shared" si="29"/>
        <v>0</v>
      </c>
      <c r="IF7" s="14">
        <f t="shared" si="29"/>
        <v>0</v>
      </c>
      <c r="IG7" s="14">
        <f t="shared" si="30"/>
        <v>0</v>
      </c>
      <c r="IH7" s="14">
        <f t="shared" si="31"/>
        <v>0</v>
      </c>
      <c r="II7" s="14">
        <f t="shared" si="31"/>
        <v>0</v>
      </c>
      <c r="IJ7" s="14">
        <f t="shared" si="31"/>
        <v>0</v>
      </c>
      <c r="IK7" s="14">
        <f t="shared" si="31"/>
        <v>0</v>
      </c>
      <c r="IL7" s="14">
        <f t="shared" si="32"/>
        <v>0</v>
      </c>
      <c r="IM7" s="14">
        <f t="shared" si="33"/>
        <v>0</v>
      </c>
      <c r="IN7" s="14">
        <f t="shared" si="33"/>
        <v>0</v>
      </c>
      <c r="IO7" s="14">
        <f t="shared" si="33"/>
        <v>0</v>
      </c>
      <c r="IP7" s="14">
        <f t="shared" si="33"/>
        <v>0</v>
      </c>
      <c r="IQ7" s="14">
        <f t="shared" si="34"/>
        <v>0</v>
      </c>
      <c r="IR7" s="14">
        <f t="shared" si="35"/>
        <v>0</v>
      </c>
      <c r="IS7" s="14">
        <f t="shared" si="35"/>
        <v>0</v>
      </c>
      <c r="IT7" s="14">
        <f t="shared" si="35"/>
        <v>0</v>
      </c>
      <c r="IU7" s="14">
        <f t="shared" si="35"/>
        <v>0</v>
      </c>
      <c r="IV7" s="14">
        <f t="shared" si="36"/>
        <v>0</v>
      </c>
      <c r="IW7" s="14">
        <f t="shared" si="37"/>
        <v>0</v>
      </c>
      <c r="IX7" s="14">
        <f t="shared" si="37"/>
        <v>0</v>
      </c>
      <c r="IY7" s="14">
        <f t="shared" si="37"/>
        <v>0</v>
      </c>
      <c r="IZ7" s="14">
        <f t="shared" si="37"/>
        <v>0</v>
      </c>
      <c r="JA7" s="14">
        <f t="shared" si="38"/>
        <v>0</v>
      </c>
      <c r="JB7" s="14">
        <f t="shared" si="39"/>
        <v>0</v>
      </c>
      <c r="JC7" s="14">
        <f t="shared" si="39"/>
        <v>0</v>
      </c>
      <c r="JD7" s="14">
        <f t="shared" si="39"/>
        <v>0</v>
      </c>
      <c r="JE7" s="14">
        <f t="shared" si="39"/>
        <v>0</v>
      </c>
      <c r="JF7" s="14">
        <f t="shared" si="40"/>
        <v>0</v>
      </c>
      <c r="JG7" s="14">
        <f t="shared" si="41"/>
        <v>0</v>
      </c>
      <c r="JH7" s="14">
        <f t="shared" si="41"/>
        <v>0</v>
      </c>
      <c r="JI7" s="14">
        <f t="shared" si="41"/>
        <v>0</v>
      </c>
      <c r="JJ7" s="14">
        <f t="shared" si="41"/>
        <v>0</v>
      </c>
      <c r="JK7" s="14">
        <f t="shared" si="42"/>
        <v>0</v>
      </c>
      <c r="JL7" s="14">
        <f t="shared" si="43"/>
        <v>0</v>
      </c>
      <c r="JM7" s="14">
        <f t="shared" si="43"/>
        <v>0</v>
      </c>
      <c r="JN7" s="14">
        <f t="shared" si="43"/>
        <v>0</v>
      </c>
      <c r="JO7" s="14">
        <f t="shared" si="43"/>
        <v>0</v>
      </c>
      <c r="JP7" s="14">
        <f t="shared" si="44"/>
        <v>0</v>
      </c>
      <c r="JQ7" s="14">
        <f t="shared" si="45"/>
        <v>0</v>
      </c>
      <c r="JR7" s="14">
        <f t="shared" si="45"/>
        <v>0</v>
      </c>
      <c r="JS7" s="14">
        <f t="shared" si="45"/>
        <v>0</v>
      </c>
      <c r="JT7" s="14">
        <f t="shared" si="45"/>
        <v>0</v>
      </c>
      <c r="JU7" s="14">
        <f t="shared" si="46"/>
        <v>0</v>
      </c>
      <c r="JV7" s="14">
        <f t="shared" si="47"/>
        <v>0</v>
      </c>
      <c r="JW7" s="14">
        <f t="shared" si="47"/>
        <v>0</v>
      </c>
      <c r="JX7" s="14">
        <f t="shared" si="47"/>
        <v>0</v>
      </c>
      <c r="JY7" s="14">
        <f t="shared" si="47"/>
        <v>0</v>
      </c>
      <c r="JZ7" s="14">
        <f t="shared" si="48"/>
        <v>0</v>
      </c>
      <c r="KA7" s="14">
        <f t="shared" si="49"/>
        <v>0</v>
      </c>
      <c r="KB7" s="14">
        <f t="shared" si="49"/>
        <v>0</v>
      </c>
      <c r="KC7" s="14">
        <f t="shared" si="49"/>
        <v>0</v>
      </c>
      <c r="KD7" s="14">
        <f t="shared" si="49"/>
        <v>0</v>
      </c>
      <c r="KE7" s="14">
        <f t="shared" si="50"/>
        <v>0</v>
      </c>
      <c r="KF7" s="14">
        <f t="shared" si="51"/>
        <v>0</v>
      </c>
      <c r="KG7" s="14">
        <f t="shared" si="51"/>
        <v>0</v>
      </c>
      <c r="KH7" s="14">
        <f t="shared" si="51"/>
        <v>0</v>
      </c>
      <c r="KI7" s="14">
        <f t="shared" si="51"/>
        <v>0</v>
      </c>
      <c r="KJ7" s="14">
        <f t="shared" si="52"/>
        <v>0</v>
      </c>
      <c r="KK7" s="14">
        <f t="shared" si="53"/>
        <v>0</v>
      </c>
      <c r="KL7" s="14">
        <f t="shared" si="53"/>
        <v>0</v>
      </c>
      <c r="KM7" s="14">
        <f t="shared" si="53"/>
        <v>0</v>
      </c>
      <c r="KN7" s="14">
        <f t="shared" si="53"/>
        <v>0</v>
      </c>
      <c r="KO7" s="14">
        <f t="shared" si="54"/>
        <v>0</v>
      </c>
      <c r="KP7" s="14">
        <f t="shared" si="55"/>
        <v>0</v>
      </c>
      <c r="KQ7" s="14">
        <f t="shared" si="55"/>
        <v>0</v>
      </c>
      <c r="KR7" s="14">
        <f t="shared" si="55"/>
        <v>0</v>
      </c>
      <c r="KS7" s="14">
        <f t="shared" si="55"/>
        <v>0</v>
      </c>
      <c r="KT7" s="14">
        <f t="shared" si="56"/>
        <v>0</v>
      </c>
      <c r="KU7" s="41">
        <f ca="1">IF(SUM(F7:BY7)&gt;0,IFERROR(VLOOKUP(A7,#REF!,1,FALSE),VLOOKUP(A7,#REF!,1,FALSE)),A7)</f>
        <v>2019116</v>
      </c>
    </row>
    <row r="8" spans="1:307" ht="15.75" thickBot="1" x14ac:dyDescent="0.3">
      <c r="A8" s="46" t="s">
        <v>300</v>
      </c>
      <c r="B8" s="37">
        <v>345</v>
      </c>
      <c r="C8" s="37">
        <v>0</v>
      </c>
      <c r="D8" s="47" t="s">
        <v>325</v>
      </c>
      <c r="E8" s="43"/>
      <c r="F8" s="44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5">
        <v>0</v>
      </c>
      <c r="R8" s="44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5">
        <v>0</v>
      </c>
      <c r="AD8" s="44">
        <v>0</v>
      </c>
      <c r="AE8" s="42">
        <v>0</v>
      </c>
      <c r="AF8" s="42">
        <v>0</v>
      </c>
      <c r="AG8" s="42">
        <v>0</v>
      </c>
      <c r="AH8" s="42">
        <v>0</v>
      </c>
      <c r="AI8" s="42">
        <v>108990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5">
        <v>0</v>
      </c>
      <c r="AP8" s="44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5">
        <v>0</v>
      </c>
      <c r="BB8" s="44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5">
        <v>0</v>
      </c>
      <c r="BN8" s="44">
        <v>0</v>
      </c>
      <c r="BO8" s="42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5">
        <v>0</v>
      </c>
      <c r="BZ8" s="16">
        <f>SUM(F8:BY8)</f>
        <v>108990</v>
      </c>
      <c r="CA8" s="16" t="s">
        <v>17</v>
      </c>
      <c r="CB8" s="16">
        <v>37.229999999999997</v>
      </c>
      <c r="CC8" s="16">
        <f>CB8*C8</f>
        <v>0</v>
      </c>
      <c r="CD8" s="14">
        <f t="shared" si="17"/>
        <v>0</v>
      </c>
      <c r="CE8" s="14">
        <f t="shared" si="17"/>
        <v>0</v>
      </c>
      <c r="CF8" s="14">
        <f t="shared" si="17"/>
        <v>0</v>
      </c>
      <c r="CG8" s="14">
        <f t="shared" si="17"/>
        <v>0</v>
      </c>
      <c r="CH8" s="14">
        <f t="shared" si="17"/>
        <v>0</v>
      </c>
      <c r="CI8" s="14">
        <f t="shared" si="17"/>
        <v>0</v>
      </c>
      <c r="CJ8" s="14">
        <f t="shared" si="17"/>
        <v>0</v>
      </c>
      <c r="CK8" s="14">
        <f t="shared" si="17"/>
        <v>0</v>
      </c>
      <c r="CL8" s="14">
        <f t="shared" si="17"/>
        <v>0</v>
      </c>
      <c r="CM8" s="14">
        <f t="shared" si="17"/>
        <v>0</v>
      </c>
      <c r="CN8" s="14">
        <f t="shared" si="17"/>
        <v>0</v>
      </c>
      <c r="CO8" s="14">
        <f t="shared" si="17"/>
        <v>0</v>
      </c>
      <c r="CP8" s="14">
        <f t="shared" si="17"/>
        <v>0</v>
      </c>
      <c r="CQ8" s="14">
        <f t="shared" si="17"/>
        <v>0</v>
      </c>
      <c r="CR8" s="14">
        <f t="shared" si="17"/>
        <v>0</v>
      </c>
      <c r="CS8" s="14">
        <f t="shared" si="17"/>
        <v>0</v>
      </c>
      <c r="CT8" s="14">
        <f t="shared" si="18"/>
        <v>0</v>
      </c>
      <c r="CU8" s="14">
        <f t="shared" si="18"/>
        <v>0</v>
      </c>
      <c r="CV8" s="14">
        <f t="shared" si="18"/>
        <v>0</v>
      </c>
      <c r="CW8" s="14">
        <f t="shared" si="18"/>
        <v>0</v>
      </c>
      <c r="CX8" s="14">
        <f t="shared" si="18"/>
        <v>0</v>
      </c>
      <c r="CY8" s="14">
        <f t="shared" si="18"/>
        <v>0</v>
      </c>
      <c r="CZ8" s="14">
        <f t="shared" si="18"/>
        <v>0</v>
      </c>
      <c r="DA8" s="14">
        <f t="shared" si="18"/>
        <v>0</v>
      </c>
      <c r="DB8" s="14">
        <f t="shared" si="18"/>
        <v>0</v>
      </c>
      <c r="DC8" s="14">
        <f t="shared" si="18"/>
        <v>0</v>
      </c>
      <c r="DD8" s="14">
        <f t="shared" si="18"/>
        <v>0</v>
      </c>
      <c r="DE8" s="14">
        <f t="shared" si="18"/>
        <v>0</v>
      </c>
      <c r="DF8" s="14">
        <f t="shared" si="18"/>
        <v>0</v>
      </c>
      <c r="DG8" s="14">
        <f t="shared" si="18"/>
        <v>0</v>
      </c>
      <c r="DH8" s="14">
        <f t="shared" si="18"/>
        <v>0</v>
      </c>
      <c r="DI8" s="14">
        <f t="shared" si="18"/>
        <v>0</v>
      </c>
      <c r="DJ8" s="14">
        <f t="shared" si="19"/>
        <v>0</v>
      </c>
      <c r="DK8" s="14">
        <f t="shared" si="19"/>
        <v>0</v>
      </c>
      <c r="DL8" s="14">
        <f t="shared" si="19"/>
        <v>0</v>
      </c>
      <c r="DM8" s="14">
        <f t="shared" si="19"/>
        <v>0</v>
      </c>
      <c r="DN8" s="14">
        <f t="shared" si="19"/>
        <v>0</v>
      </c>
      <c r="DO8" s="14">
        <f t="shared" si="19"/>
        <v>0</v>
      </c>
      <c r="DP8" s="14">
        <f t="shared" si="19"/>
        <v>0</v>
      </c>
      <c r="DQ8" s="14">
        <f t="shared" si="19"/>
        <v>0</v>
      </c>
      <c r="DR8" s="14">
        <f t="shared" si="19"/>
        <v>0</v>
      </c>
      <c r="DS8" s="14">
        <f t="shared" si="19"/>
        <v>0</v>
      </c>
      <c r="DT8" s="14">
        <f t="shared" si="19"/>
        <v>0</v>
      </c>
      <c r="DU8" s="14">
        <f t="shared" si="19"/>
        <v>0</v>
      </c>
      <c r="DV8" s="14">
        <f t="shared" si="19"/>
        <v>0</v>
      </c>
      <c r="DW8" s="14">
        <f t="shared" si="19"/>
        <v>0</v>
      </c>
      <c r="DX8" s="14">
        <f t="shared" si="19"/>
        <v>0</v>
      </c>
      <c r="DY8" s="14">
        <f t="shared" si="19"/>
        <v>0</v>
      </c>
      <c r="DZ8" s="14">
        <f t="shared" si="20"/>
        <v>0</v>
      </c>
      <c r="EA8" s="14">
        <f t="shared" si="20"/>
        <v>0</v>
      </c>
      <c r="EB8" s="14">
        <f t="shared" si="20"/>
        <v>0</v>
      </c>
      <c r="EC8" s="14">
        <f t="shared" si="20"/>
        <v>0</v>
      </c>
      <c r="ED8" s="14">
        <f t="shared" si="20"/>
        <v>0</v>
      </c>
      <c r="EE8" s="14">
        <f t="shared" si="20"/>
        <v>0</v>
      </c>
      <c r="EF8" s="14">
        <f t="shared" si="20"/>
        <v>0</v>
      </c>
      <c r="EG8" s="14">
        <f t="shared" si="20"/>
        <v>0</v>
      </c>
      <c r="EH8" s="14">
        <f t="shared" si="20"/>
        <v>0</v>
      </c>
      <c r="EI8" s="14">
        <f t="shared" si="20"/>
        <v>0</v>
      </c>
      <c r="EJ8" s="14">
        <f t="shared" si="20"/>
        <v>0</v>
      </c>
      <c r="EK8" s="14">
        <f t="shared" si="20"/>
        <v>0</v>
      </c>
      <c r="EL8" s="14">
        <f t="shared" si="21"/>
        <v>0</v>
      </c>
      <c r="EM8" s="14">
        <f t="shared" si="21"/>
        <v>0</v>
      </c>
      <c r="EN8" s="14">
        <f t="shared" si="21"/>
        <v>0</v>
      </c>
      <c r="EO8" s="14">
        <f t="shared" si="21"/>
        <v>0</v>
      </c>
      <c r="EP8" s="14">
        <f t="shared" si="21"/>
        <v>0</v>
      </c>
      <c r="EQ8" s="14">
        <f t="shared" si="21"/>
        <v>0</v>
      </c>
      <c r="ER8" s="14">
        <f t="shared" si="21"/>
        <v>0</v>
      </c>
      <c r="ES8" s="14">
        <f t="shared" si="21"/>
        <v>0</v>
      </c>
      <c r="ET8" s="14">
        <f t="shared" si="21"/>
        <v>0</v>
      </c>
      <c r="EU8" s="14">
        <f t="shared" si="21"/>
        <v>0</v>
      </c>
      <c r="EV8" s="14">
        <f t="shared" si="21"/>
        <v>0</v>
      </c>
      <c r="EW8" s="14">
        <f t="shared" si="21"/>
        <v>0</v>
      </c>
      <c r="EX8" s="14">
        <f>SUM(CD8:EW8)</f>
        <v>0</v>
      </c>
      <c r="EY8" s="14">
        <f t="shared" si="23"/>
        <v>1</v>
      </c>
      <c r="EZ8" s="38">
        <f t="shared" si="24"/>
        <v>44377</v>
      </c>
      <c r="FA8" s="39">
        <v>8.7100000000000011E-2</v>
      </c>
      <c r="FB8" s="24">
        <f>IF(AND($EZ8&gt;0,$EZ8&gt;=FB$5),IF(SUM($F8:F8)&gt;0,SUMIFS($F8:F8,$F8:F8,"&gt;0")*$FA8/12,0),0)</f>
        <v>0</v>
      </c>
      <c r="FC8" s="24">
        <f>IF(AND($EZ8&gt;0,$EZ8&gt;=FC$5),IF(SUM($F8:G8)&gt;0,SUMIFS($F8:G8,$F8:G8,"&gt;0")*$FA8/12,0),0)</f>
        <v>0</v>
      </c>
      <c r="FD8" s="24">
        <f>IF(AND($EZ8&gt;0,$EZ8&gt;=FD$5),IF(SUM($F8:H8)&gt;0,SUMIFS($F8:H8,$F8:H8,"&gt;0")*$FA8/12,0),0)</f>
        <v>0</v>
      </c>
      <c r="FE8" s="24">
        <f>IF(AND($EZ8&gt;0,$EZ8&gt;=FE$5),IF(SUM($F8:I8)&gt;0,SUMIFS($F8:I8,$F8:I8,"&gt;0")*$FA8/12,0),0)</f>
        <v>0</v>
      </c>
      <c r="FF8" s="24">
        <f>IF(AND($EZ8&gt;0,$EZ8&gt;=FF$5),IF(SUM($F8:J8)&gt;0,SUMIFS($F8:J8,$F8:J8,"&gt;0")*$FA8/12,0),0)</f>
        <v>0</v>
      </c>
      <c r="FG8" s="24">
        <f>IF(AND($EZ8&gt;0,$EZ8&gt;=FG$5),IF(SUM($F8:K8)&gt;0,SUMIFS($F8:K8,$F8:K8,"&gt;0")*$FA8/12,0),0)</f>
        <v>0</v>
      </c>
      <c r="FH8" s="24">
        <f>IF(AND($EZ8&gt;0,$EZ8&gt;=FH$5),IF(SUM($F8:L8)&gt;0,SUMIFS($F8:L8,$F8:L8,"&gt;0")*$FA8/12,0),0)</f>
        <v>0</v>
      </c>
      <c r="FI8" s="24">
        <f>IF(AND($EZ8&gt;0,$EZ8&gt;=FI$5),IF(SUM($F8:M8)&gt;0,SUMIFS($F8:M8,$F8:M8,"&gt;0")*$FA8/12,0),0)</f>
        <v>0</v>
      </c>
      <c r="FJ8" s="24">
        <f>IF(AND($EZ8&gt;0,$EZ8&gt;=FJ$5),IF(SUM($F8:N8)&gt;0,SUMIFS($F8:N8,$F8:N8,"&gt;0")*$FA8/12,0),0)</f>
        <v>0</v>
      </c>
      <c r="FK8" s="24">
        <f>IF(AND($EZ8&gt;0,$EZ8&gt;=FK$5),IF(SUM($F8:O8)&gt;0,SUMIFS($F8:O8,$F8:O8,"&gt;0")*$FA8/12,0),0)</f>
        <v>0</v>
      </c>
      <c r="FL8" s="24">
        <f>IF(AND($EZ8&gt;0,$EZ8&gt;=FL$5),IF(SUM($F8:P8)&gt;0,SUMIFS($F8:P8,$F8:P8,"&gt;0")*$FA8/12,0),0)</f>
        <v>0</v>
      </c>
      <c r="FM8" s="24">
        <f>IF(AND($EZ8&gt;0,$EZ8&gt;=FM$5),IF(SUM($F8:Q8)&gt;0,SUMIFS($F8:Q8,$F8:Q8,"&gt;0")*$FA8/12,0),0)</f>
        <v>0</v>
      </c>
      <c r="FN8" s="24">
        <f>IF(AND($EZ8&gt;0,$EZ8&gt;=FN$5),IF(SUM($F8:R8)&gt;0,SUMIFS($F8:R8,$F8:R8,"&gt;0")*$FA8/12,0),0)</f>
        <v>0</v>
      </c>
      <c r="FO8" s="24">
        <f>IF(AND($EZ8&gt;0,$EZ8&gt;=FO$5),IF(SUM($F8:S8)&gt;0,SUMIFS($F8:S8,$F8:S8,"&gt;0")*$FA8/12,0),0)</f>
        <v>0</v>
      </c>
      <c r="FP8" s="24">
        <f>IF(AND($EZ8&gt;0,$EZ8&gt;=FP$5),IF(SUM($F8:T8)&gt;0,SUMIFS($F8:T8,$F8:T8,"&gt;0")*$FA8/12,0),0)</f>
        <v>0</v>
      </c>
      <c r="FQ8" s="24">
        <f>IF(AND($EZ8&gt;0,$EZ8&gt;=FQ$5),IF(SUM($F8:U8)&gt;0,SUMIFS($F8:U8,$F8:U8,"&gt;0")*$FA8/12,0),0)</f>
        <v>0</v>
      </c>
      <c r="FR8" s="24">
        <f>IF(AND($EZ8&gt;0,$EZ8&gt;=FR$5),IF(SUM($F8:V8)&gt;0,SUMIFS($F8:V8,$F8:V8,"&gt;0")*$FA8/12,0),0)</f>
        <v>0</v>
      </c>
      <c r="FS8" s="24">
        <f>IF(AND($EZ8&gt;0,$EZ8&gt;=FS$5),IF(SUM($F8:W8)&gt;0,SUMIFS($F8:W8,$F8:W8,"&gt;0")*$FA8/12,0),0)</f>
        <v>0</v>
      </c>
      <c r="FT8" s="24">
        <f>IF(AND($EZ8&gt;0,$EZ8&gt;=FT$5),IF(SUM($F8:X8)&gt;0,SUMIFS($F8:X8,$F8:X8,"&gt;0")*$FA8/12,0),0)</f>
        <v>0</v>
      </c>
      <c r="FU8" s="24">
        <f>IF(AND($EZ8&gt;0,$EZ8&gt;=FU$5),IF(SUM($F8:Y8)&gt;0,SUMIFS($F8:Y8,$F8:Y8,"&gt;0")*$FA8/12,0),0)</f>
        <v>0</v>
      </c>
      <c r="FV8" s="24">
        <f>IF(AND($EZ8&gt;0,$EZ8&gt;=FV$5),IF(SUM($F8:Z8)&gt;0,SUMIFS($F8:Z8,$F8:Z8,"&gt;0")*$FA8/12,0),0)</f>
        <v>0</v>
      </c>
      <c r="FW8" s="24">
        <f>IF(AND($EZ8&gt;0,$EZ8&gt;=FW$5),IF(SUM($F8:AA8)&gt;0,SUMIFS($F8:AA8,$F8:AA8,"&gt;0")*$FA8/12,0),0)</f>
        <v>0</v>
      </c>
      <c r="FX8" s="24">
        <f>IF(AND($EZ8&gt;0,$EZ8&gt;=FX$5),IF(SUM($F8:AB8)&gt;0,SUMIFS($F8:AB8,$F8:AB8,"&gt;0")*$FA8/12,0),0)</f>
        <v>0</v>
      </c>
      <c r="FY8" s="24">
        <f>IF(AND($EZ8&gt;0,$EZ8&gt;=FY$5),IF(SUM($F8:AC8)&gt;0,SUMIFS($F8:AC8,$F8:AC8,"&gt;0")*$FA8/12,0),0)</f>
        <v>0</v>
      </c>
      <c r="FZ8" s="24">
        <f>IF(AND($EZ8&gt;0,$EZ8&gt;=FZ$5),IF(SUM($F8:AD8)&gt;0,SUMIFS($F8:AD8,$F8:AD8,"&gt;0")*$FA8/12,0),0)</f>
        <v>0</v>
      </c>
      <c r="GA8" s="24">
        <f>IF(AND($EZ8&gt;0,$EZ8&gt;=GA$5),IF(SUM($F8:AE8)&gt;0,SUMIFS($F8:AE8,$F8:AE8,"&gt;0")*$FA8/12,0),0)</f>
        <v>0</v>
      </c>
      <c r="GB8" s="24">
        <f>IF(AND($EZ8&gt;0,$EZ8&gt;=GB$5),IF(SUM($F8:AF8)&gt;0,SUMIFS($F8:AF8,$F8:AF8,"&gt;0")*$FA8/12,0),0)</f>
        <v>0</v>
      </c>
      <c r="GC8" s="24">
        <f>IF(AND($EZ8&gt;0,$EZ8&gt;=GC$5),IF(SUM($F8:AG8)&gt;0,SUMIFS($F8:AG8,$F8:AG8,"&gt;0")*$FA8/12,0),0)</f>
        <v>0</v>
      </c>
      <c r="GD8" s="24">
        <f>IF(AND($EZ8&gt;0,$EZ8&gt;=GD$5),IF(SUM($F8:AH8)&gt;0,SUMIFS($F8:AH8,$F8:AH8,"&gt;0")*$FA8/12,0),0)</f>
        <v>0</v>
      </c>
      <c r="GE8" s="24">
        <f>IF(AND($EZ8&gt;0,$EZ8&gt;=GE$5),IF(SUM($F8:AI8)&gt;0,SUMIFS($F8:AI8,$F8:AI8,"&gt;0")*$FA8/12,0),0)</f>
        <v>791.08575000000008</v>
      </c>
      <c r="GF8" s="24">
        <f>IF(AND($EZ8&gt;0,$EZ8&gt;=GF$5),IF(SUM($F8:AJ8)&gt;0,SUMIFS($F8:AJ8,$F8:AJ8,"&gt;0")*$FA8/12,0),0)</f>
        <v>0</v>
      </c>
      <c r="GG8" s="24">
        <f>IF(AND($EZ8&gt;0,$EZ8&gt;=GG$5),IF(SUM($F8:AK8)&gt;0,SUMIFS($F8:AK8,$F8:AK8,"&gt;0")*$FA8/12,0),0)</f>
        <v>0</v>
      </c>
      <c r="GH8" s="24">
        <f>IF(AND($EZ8&gt;0,$EZ8&gt;=GH$5),IF(SUM($F8:AL8)&gt;0,SUMIFS($F8:AL8,$F8:AL8,"&gt;0")*$FA8/12,0),0)</f>
        <v>0</v>
      </c>
      <c r="GI8" s="24">
        <f>IF(AND($EZ8&gt;0,$EZ8&gt;=GI$5),IF(SUM($F8:AM8)&gt;0,SUMIFS($F8:AM8,$F8:AM8,"&gt;0")*$FA8/12,0),0)</f>
        <v>0</v>
      </c>
      <c r="GJ8" s="24">
        <f>IF(AND($EZ8&gt;0,$EZ8&gt;=GJ$5),IF(SUM($F8:AN8)&gt;0,SUMIFS($F8:AN8,$F8:AN8,"&gt;0")*$FA8/12,0),0)</f>
        <v>0</v>
      </c>
      <c r="GK8" s="24">
        <f>IF(AND($EZ8&gt;0,$EZ8&gt;=GK$5),IF(SUM($F8:AO8)&gt;0,SUMIFS($F8:AO8,$F8:AO8,"&gt;0")*$FA8/12,0),0)</f>
        <v>0</v>
      </c>
      <c r="GL8" s="24">
        <f>IF(AND($EZ8&gt;0,$EZ8&gt;=GL$5),IF(SUM($F8:AP8)&gt;0,SUMIFS($F8:AP8,$F8:AP8,"&gt;0")*$FA8/12,0),0)</f>
        <v>0</v>
      </c>
      <c r="GM8" s="24">
        <f>IF(AND($EZ8&gt;0,$EZ8&gt;=GM$5),IF(SUM($F8:AQ8)&gt;0,SUMIFS($F8:AQ8,$F8:AQ8,"&gt;0")*$FA8/12,0),0)</f>
        <v>0</v>
      </c>
      <c r="GN8" s="24">
        <f>IF(AND($EZ8&gt;0,$EZ8&gt;=GN$5),IF(SUM($F8:AR8)&gt;0,SUMIFS($F8:AR8,$F8:AR8,"&gt;0")*$FA8/12,0),0)</f>
        <v>0</v>
      </c>
      <c r="GO8" s="24">
        <f>IF(AND($EZ8&gt;0,$EZ8&gt;=GO$5),IF(SUM($F8:AS8)&gt;0,SUMIFS($F8:AS8,$F8:AS8,"&gt;0")*$FA8/12,0),0)</f>
        <v>0</v>
      </c>
      <c r="GP8" s="24">
        <f>IF(AND($EZ8&gt;0,$EZ8&gt;=GP$5),IF(SUM($F8:AT8)&gt;0,SUMIFS($F8:AT8,$F8:AT8,"&gt;0")*$FA8/12,0),0)</f>
        <v>0</v>
      </c>
      <c r="GQ8" s="24">
        <f>IF(AND($EZ8&gt;0,$EZ8&gt;=GQ$5),IF(SUM($F8:AU8)&gt;0,SUMIFS($F8:AU8,$F8:AU8,"&gt;0")*$FA8/12,0),0)</f>
        <v>0</v>
      </c>
      <c r="GR8" s="24">
        <f>IF(AND($EZ8&gt;0,$EZ8&gt;=GR$5),IF(SUM($F8:AV8)&gt;0,SUMIFS($F8:AV8,$F8:AV8,"&gt;0")*$FA8/12,0),0)</f>
        <v>0</v>
      </c>
      <c r="GS8" s="24">
        <f>IF(AND($EZ8&gt;0,$EZ8&gt;=GS$5),IF(SUM($F8:AW8)&gt;0,SUMIFS($F8:AW8,$F8:AW8,"&gt;0")*$FA8/12,0),0)</f>
        <v>0</v>
      </c>
      <c r="GT8" s="24">
        <f>IF(AND($EZ8&gt;0,$EZ8&gt;=GT$5),IF(SUM($F8:AX8)&gt;0,SUMIFS($F8:AX8,$F8:AX8,"&gt;0")*$FA8/12,0),0)</f>
        <v>0</v>
      </c>
      <c r="GU8" s="24">
        <f>IF(AND($EZ8&gt;0,$EZ8&gt;=GU$5),IF(SUM($F8:AY8)&gt;0,SUMIFS($F8:AY8,$F8:AY8,"&gt;0")*$FA8/12,0),0)</f>
        <v>0</v>
      </c>
      <c r="GV8" s="24">
        <f>IF(AND($EZ8&gt;0,$EZ8&gt;=GV$5),IF(SUM($F8:AZ8)&gt;0,SUMIFS($F8:AZ8,$F8:AZ8,"&gt;0")*$FA8/12,0),0)</f>
        <v>0</v>
      </c>
      <c r="GW8" s="24">
        <f>IF(AND($EZ8&gt;0,$EZ8&gt;=GW$5),IF(SUM($F8:BA8)&gt;0,SUMIFS($F8:BA8,$F8:BA8,"&gt;0")*$FA8/12,0),0)</f>
        <v>0</v>
      </c>
      <c r="GX8" s="24">
        <f>IF(AND($EZ8&gt;0,$EZ8&gt;=GX$5),IF(SUM($F8:BB8)&gt;0,SUMIFS($F8:BB8,$F8:BB8,"&gt;0")*$FA8/12,0),0)</f>
        <v>0</v>
      </c>
      <c r="GY8" s="24">
        <f>IF(AND($EZ8&gt;0,$EZ8&gt;=GY$5),IF(SUM($F8:BC8)&gt;0,SUMIFS($F8:BC8,$F8:BC8,"&gt;0")*$FA8/12,0),0)</f>
        <v>0</v>
      </c>
      <c r="GZ8" s="24">
        <f>IF(AND($EZ8&gt;0,$EZ8&gt;=GZ$5),IF(SUM($F8:BD8)&gt;0,SUMIFS($F8:BD8,$F8:BD8,"&gt;0")*$FA8/12,0),0)</f>
        <v>0</v>
      </c>
      <c r="HA8" s="24">
        <f>IF(AND($EZ8&gt;0,$EZ8&gt;=HA$5),IF(SUM($F8:BE8)&gt;0,SUMIFS($F8:BE8,$F8:BE8,"&gt;0")*$FA8/12,0),0)</f>
        <v>0</v>
      </c>
      <c r="HB8" s="24">
        <f>IF(AND($EZ8&gt;0,$EZ8&gt;=HB$5),IF(SUM($F8:BF8)&gt;0,SUMIFS($F8:BF8,$F8:BF8,"&gt;0")*$FA8/12,0),0)</f>
        <v>0</v>
      </c>
      <c r="HC8" s="24">
        <f>IF(AND($EZ8&gt;0,$EZ8&gt;=HC$5),IF(SUM($F8:BG8)&gt;0,SUMIFS($F8:BG8,$F8:BG8,"&gt;0")*$FA8/12,0),0)</f>
        <v>0</v>
      </c>
      <c r="HD8" s="24">
        <f>IF(AND($EZ8&gt;0,$EZ8&gt;=HD$5),IF(SUM($F8:BH8)&gt;0,SUMIFS($F8:BH8,$F8:BH8,"&gt;0")*$FA8/12,0),0)</f>
        <v>0</v>
      </c>
      <c r="HE8" s="24">
        <f>IF(AND($EZ8&gt;0,$EZ8&gt;=HE$5),IF(SUM($F8:BI8)&gt;0,SUMIFS($F8:BI8,$F8:BI8,"&gt;0")*$FA8/12,0),0)</f>
        <v>0</v>
      </c>
      <c r="HF8" s="24">
        <f>IF(AND($EZ8&gt;0,$EZ8&gt;=HF$5),IF(SUM($F8:BJ8)&gt;0,SUMIFS($F8:BJ8,$F8:BJ8,"&gt;0")*$FA8/12,0),0)</f>
        <v>0</v>
      </c>
      <c r="HG8" s="24">
        <f>IF(AND($EZ8&gt;0,$EZ8&gt;=HG$5),IF(SUM($F8:BK8)&gt;0,SUMIFS($F8:BK8,$F8:BK8,"&gt;0")*$FA8/12,0),0)</f>
        <v>0</v>
      </c>
      <c r="HH8" s="24">
        <f>IF(AND($EZ8&gt;0,$EZ8&gt;=HH$5),IF(SUM($F8:BL8)&gt;0,SUMIFS($F8:BL8,$F8:BL8,"&gt;0")*$FA8/12,0),0)</f>
        <v>0</v>
      </c>
      <c r="HI8" s="24">
        <f>IF(AND($EZ8&gt;0,$EZ8&gt;=HI$5),IF(SUM($F8:BM8)&gt;0,SUMIFS($F8:BM8,$F8:BM8,"&gt;0")*$FA8/12,0),0)</f>
        <v>0</v>
      </c>
      <c r="HJ8" s="24">
        <f>IF(AND($EZ8&gt;0,$EZ8&gt;=HJ$5),IF(SUM($F8:BN8)&gt;0,SUMIFS($F8:BN8,$F8:BN8,"&gt;0")*$FA8/12,0),0)</f>
        <v>0</v>
      </c>
      <c r="HK8" s="24">
        <f>IF(AND($EZ8&gt;0,$EZ8&gt;=HK$5),IF(SUM($F8:BO8)&gt;0,SUMIFS($F8:BO8,$F8:BO8,"&gt;0")*$FA8/12,0),0)</f>
        <v>0</v>
      </c>
      <c r="HL8" s="24">
        <f>IF(AND($EZ8&gt;0,$EZ8&gt;=HL$5),IF(SUM($F8:BP8)&gt;0,SUMIFS($F8:BP8,$F8:BP8,"&gt;0")*$FA8/12,0),0)</f>
        <v>0</v>
      </c>
      <c r="HM8" s="24">
        <f>IF(AND($EZ8&gt;0,$EZ8&gt;=HM$5),IF(SUM($F8:BQ8)&gt;0,SUMIFS($F8:BQ8,$F8:BQ8,"&gt;0")*$FA8/12,0),0)</f>
        <v>0</v>
      </c>
      <c r="HN8" s="24">
        <f>IF(AND($EZ8&gt;0,$EZ8&gt;=HN$5),IF(SUM($F8:BR8)&gt;0,SUMIFS($F8:BR8,$F8:BR8,"&gt;0")*$FA8/12,0),0)</f>
        <v>0</v>
      </c>
      <c r="HO8" s="24">
        <f>IF(AND($EZ8&gt;0,$EZ8&gt;=HO$5),IF(SUM($F8:BS8)&gt;0,SUMIFS($F8:BS8,$F8:BS8,"&gt;0")*$FA8/12,0),0)</f>
        <v>0</v>
      </c>
      <c r="HP8" s="24">
        <f>IF(AND($EZ8&gt;0,$EZ8&gt;=HP$5),IF(SUM($F8:BT8)&gt;0,SUMIFS($F8:BT8,$F8:BT8,"&gt;0")*$FA8/12,0),0)</f>
        <v>0</v>
      </c>
      <c r="HQ8" s="24">
        <f>IF(AND($EZ8&gt;0,$EZ8&gt;=HQ$5),IF(SUM($F8:BU8)&gt;0,SUMIFS($F8:BU8,$F8:BU8,"&gt;0")*$FA8/12,0),0)</f>
        <v>0</v>
      </c>
      <c r="HR8" s="24">
        <f>IF(AND($EZ8&gt;0,$EZ8&gt;=HR$5),IF(SUM($F8:BV8)&gt;0,SUMIFS($F8:BV8,$F8:BV8,"&gt;0")*$FA8/12,0),0)</f>
        <v>0</v>
      </c>
      <c r="HS8" s="24">
        <f>IF(AND($EZ8&gt;0,$EZ8&gt;=HS$5),IF(SUM($F8:BW8)&gt;0,SUMIFS($F8:BW8,$F8:BW8,"&gt;0")*$FA8/12,0),0)</f>
        <v>0</v>
      </c>
      <c r="HT8" s="24">
        <f>IF(AND($EZ8&gt;0,$EZ8&gt;=HT$5),IF(SUM($F8:BX8)&gt;0,SUMIFS($F8:BX8,$F8:BX8,"&gt;0")*$FA8/12,0),0)</f>
        <v>0</v>
      </c>
      <c r="HU8" s="24">
        <f>IF(AND($EZ8&gt;0,$EZ8&gt;=HU$5),IF(SUM($F8:BY8)&gt;0,SUMIFS($F8:BY8,$F8:BY8,"&gt;0")*$FA8/12,0),0)</f>
        <v>0</v>
      </c>
      <c r="HV8" s="24">
        <f>SUM(FB8:HU8)</f>
        <v>791.08575000000008</v>
      </c>
      <c r="HW8" s="40">
        <f t="shared" si="26"/>
        <v>7.2583333333333337E-3</v>
      </c>
      <c r="HX8" s="14">
        <f t="shared" si="27"/>
        <v>0</v>
      </c>
      <c r="HY8" s="14">
        <f t="shared" si="27"/>
        <v>0</v>
      </c>
      <c r="HZ8" s="14">
        <f t="shared" si="27"/>
        <v>0</v>
      </c>
      <c r="IA8" s="14">
        <f t="shared" si="27"/>
        <v>0</v>
      </c>
      <c r="IB8" s="14">
        <f>SUM(HX8:IA8)</f>
        <v>0</v>
      </c>
      <c r="IC8" s="14">
        <f t="shared" si="29"/>
        <v>0</v>
      </c>
      <c r="ID8" s="14">
        <f t="shared" si="29"/>
        <v>108990</v>
      </c>
      <c r="IE8" s="14">
        <f t="shared" si="29"/>
        <v>0</v>
      </c>
      <c r="IF8" s="14">
        <f t="shared" si="29"/>
        <v>0</v>
      </c>
      <c r="IG8" s="14">
        <f>SUM(IC8:IF8)</f>
        <v>108990</v>
      </c>
      <c r="IH8" s="14">
        <f t="shared" si="31"/>
        <v>0</v>
      </c>
      <c r="II8" s="14">
        <f t="shared" si="31"/>
        <v>0</v>
      </c>
      <c r="IJ8" s="14">
        <f t="shared" si="31"/>
        <v>0</v>
      </c>
      <c r="IK8" s="14">
        <f t="shared" si="31"/>
        <v>0</v>
      </c>
      <c r="IL8" s="14">
        <f>SUM(IH8:IK8)</f>
        <v>0</v>
      </c>
      <c r="IM8" s="14">
        <f t="shared" si="33"/>
        <v>0</v>
      </c>
      <c r="IN8" s="14">
        <f t="shared" si="33"/>
        <v>0</v>
      </c>
      <c r="IO8" s="14">
        <f t="shared" si="33"/>
        <v>0</v>
      </c>
      <c r="IP8" s="14">
        <f t="shared" si="33"/>
        <v>0</v>
      </c>
      <c r="IQ8" s="14">
        <f>SUM(IM8:IP8)</f>
        <v>0</v>
      </c>
      <c r="IR8" s="14">
        <f t="shared" si="35"/>
        <v>0</v>
      </c>
      <c r="IS8" s="14">
        <f t="shared" si="35"/>
        <v>0</v>
      </c>
      <c r="IT8" s="14">
        <f t="shared" si="35"/>
        <v>0</v>
      </c>
      <c r="IU8" s="14">
        <f t="shared" si="35"/>
        <v>0</v>
      </c>
      <c r="IV8" s="14">
        <f>SUM(IR8:IU8)</f>
        <v>0</v>
      </c>
      <c r="IW8" s="14">
        <f t="shared" si="37"/>
        <v>0</v>
      </c>
      <c r="IX8" s="14">
        <f t="shared" si="37"/>
        <v>0</v>
      </c>
      <c r="IY8" s="14">
        <f t="shared" si="37"/>
        <v>0</v>
      </c>
      <c r="IZ8" s="14">
        <f t="shared" si="37"/>
        <v>0</v>
      </c>
      <c r="JA8" s="14">
        <f>SUM(IW8:IZ8)</f>
        <v>0</v>
      </c>
      <c r="JB8" s="14">
        <f t="shared" si="39"/>
        <v>0</v>
      </c>
      <c r="JC8" s="14">
        <f t="shared" si="39"/>
        <v>0</v>
      </c>
      <c r="JD8" s="14">
        <f t="shared" si="39"/>
        <v>0</v>
      </c>
      <c r="JE8" s="14">
        <f t="shared" si="39"/>
        <v>0</v>
      </c>
      <c r="JF8" s="14">
        <f>SUM(JB8:JE8)</f>
        <v>0</v>
      </c>
      <c r="JG8" s="14">
        <f t="shared" si="41"/>
        <v>0</v>
      </c>
      <c r="JH8" s="14">
        <f t="shared" si="41"/>
        <v>0</v>
      </c>
      <c r="JI8" s="14">
        <f t="shared" si="41"/>
        <v>0</v>
      </c>
      <c r="JJ8" s="14">
        <f t="shared" si="41"/>
        <v>0</v>
      </c>
      <c r="JK8" s="14">
        <f>SUM(JG8:JJ8)</f>
        <v>0</v>
      </c>
      <c r="JL8" s="14">
        <f t="shared" si="43"/>
        <v>0</v>
      </c>
      <c r="JM8" s="14">
        <f t="shared" si="43"/>
        <v>0</v>
      </c>
      <c r="JN8" s="14">
        <f t="shared" si="43"/>
        <v>0</v>
      </c>
      <c r="JO8" s="14">
        <f t="shared" si="43"/>
        <v>0</v>
      </c>
      <c r="JP8" s="14">
        <f>SUM(JL8:JO8)</f>
        <v>0</v>
      </c>
      <c r="JQ8" s="14">
        <f t="shared" si="45"/>
        <v>0</v>
      </c>
      <c r="JR8" s="14">
        <f t="shared" si="45"/>
        <v>0</v>
      </c>
      <c r="JS8" s="14">
        <f t="shared" si="45"/>
        <v>0</v>
      </c>
      <c r="JT8" s="14">
        <f t="shared" si="45"/>
        <v>0</v>
      </c>
      <c r="JU8" s="14">
        <f>SUM(JQ8:JT8)</f>
        <v>0</v>
      </c>
      <c r="JV8" s="14">
        <f t="shared" si="47"/>
        <v>0</v>
      </c>
      <c r="JW8" s="14">
        <f t="shared" si="47"/>
        <v>0</v>
      </c>
      <c r="JX8" s="14">
        <f t="shared" si="47"/>
        <v>0</v>
      </c>
      <c r="JY8" s="14">
        <f t="shared" si="47"/>
        <v>0</v>
      </c>
      <c r="JZ8" s="14">
        <f>SUM(JV8:JY8)</f>
        <v>0</v>
      </c>
      <c r="KA8" s="14">
        <f t="shared" si="49"/>
        <v>0</v>
      </c>
      <c r="KB8" s="14">
        <f t="shared" si="49"/>
        <v>791.08575000000008</v>
      </c>
      <c r="KC8" s="14">
        <f t="shared" si="49"/>
        <v>0</v>
      </c>
      <c r="KD8" s="14">
        <f t="shared" si="49"/>
        <v>0</v>
      </c>
      <c r="KE8" s="14">
        <f>SUM(KA8:KD8)</f>
        <v>791.08575000000008</v>
      </c>
      <c r="KF8" s="14">
        <f t="shared" si="51"/>
        <v>0</v>
      </c>
      <c r="KG8" s="14">
        <f t="shared" si="51"/>
        <v>0</v>
      </c>
      <c r="KH8" s="14">
        <f t="shared" si="51"/>
        <v>0</v>
      </c>
      <c r="KI8" s="14">
        <f t="shared" si="51"/>
        <v>0</v>
      </c>
      <c r="KJ8" s="14">
        <f>SUM(KF8:KI8)</f>
        <v>0</v>
      </c>
      <c r="KK8" s="14">
        <f t="shared" si="53"/>
        <v>0</v>
      </c>
      <c r="KL8" s="14">
        <f t="shared" si="53"/>
        <v>0</v>
      </c>
      <c r="KM8" s="14">
        <f t="shared" si="53"/>
        <v>0</v>
      </c>
      <c r="KN8" s="14">
        <f t="shared" si="53"/>
        <v>0</v>
      </c>
      <c r="KO8" s="14">
        <f>SUM(KK8:KN8)</f>
        <v>0</v>
      </c>
      <c r="KP8" s="14">
        <f t="shared" si="55"/>
        <v>0</v>
      </c>
      <c r="KQ8" s="14">
        <f t="shared" si="55"/>
        <v>0</v>
      </c>
      <c r="KR8" s="14">
        <f t="shared" si="55"/>
        <v>0</v>
      </c>
      <c r="KS8" s="14">
        <f t="shared" si="55"/>
        <v>0</v>
      </c>
      <c r="KT8" s="14">
        <f>SUM(KP8:KS8)</f>
        <v>0</v>
      </c>
      <c r="KU8" s="41" t="e">
        <f ca="1">IF(SUM(F8:BY8)&gt;0,IFERROR(VLOOKUP(A8,#REF!,1,FALSE),VLOOKUP(A8,#REF!,1,FALSE)),A8)</f>
        <v>#N/A</v>
      </c>
    </row>
    <row r="9" spans="1:307" ht="15.75" thickBot="1" x14ac:dyDescent="0.3">
      <c r="A9" s="46" t="s">
        <v>301</v>
      </c>
      <c r="B9" s="37">
        <v>345</v>
      </c>
      <c r="C9" s="37">
        <v>160</v>
      </c>
      <c r="D9" s="47" t="s">
        <v>326</v>
      </c>
      <c r="E9" s="43"/>
      <c r="F9" s="44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5">
        <v>0</v>
      </c>
      <c r="R9" s="44">
        <v>0</v>
      </c>
      <c r="S9" s="42">
        <v>0</v>
      </c>
      <c r="T9" s="42">
        <v>0</v>
      </c>
      <c r="U9" s="42">
        <v>25000</v>
      </c>
      <c r="V9" s="42">
        <v>25000</v>
      </c>
      <c r="W9" s="42">
        <v>25000</v>
      </c>
      <c r="X9" s="42">
        <v>25000</v>
      </c>
      <c r="Y9" s="42">
        <v>0</v>
      </c>
      <c r="Z9" s="42">
        <v>11428.571428571429</v>
      </c>
      <c r="AA9" s="42">
        <v>11428.571428571429</v>
      </c>
      <c r="AB9" s="42">
        <v>11428.571428571429</v>
      </c>
      <c r="AC9" s="45">
        <v>11428.571428571429</v>
      </c>
      <c r="AD9" s="44">
        <v>11428.571428571429</v>
      </c>
      <c r="AE9" s="42">
        <v>11428.571428571429</v>
      </c>
      <c r="AF9" s="42">
        <v>11428.571428571429</v>
      </c>
      <c r="AG9" s="42">
        <v>70416.666666666672</v>
      </c>
      <c r="AH9" s="42">
        <v>70416.666666666672</v>
      </c>
      <c r="AI9" s="42">
        <v>70416.666666666672</v>
      </c>
      <c r="AJ9" s="42">
        <v>70416.666666666672</v>
      </c>
      <c r="AK9" s="42">
        <v>70416.666666666672</v>
      </c>
      <c r="AL9" s="42">
        <v>70416.666666666672</v>
      </c>
      <c r="AM9" s="42">
        <v>0</v>
      </c>
      <c r="AN9" s="42">
        <v>0</v>
      </c>
      <c r="AO9" s="45">
        <v>0</v>
      </c>
      <c r="AP9" s="44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5">
        <v>0</v>
      </c>
      <c r="BB9" s="44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5">
        <v>0</v>
      </c>
      <c r="BN9" s="44">
        <v>0</v>
      </c>
      <c r="BO9" s="42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5">
        <v>0</v>
      </c>
      <c r="BZ9" s="16">
        <f t="shared" si="15"/>
        <v>602500</v>
      </c>
      <c r="CA9" s="16" t="s">
        <v>17</v>
      </c>
      <c r="CB9" s="16">
        <v>37.229999999999997</v>
      </c>
      <c r="CC9" s="16">
        <f t="shared" si="16"/>
        <v>5956.7999999999993</v>
      </c>
      <c r="CD9" s="14">
        <f t="shared" si="17"/>
        <v>0</v>
      </c>
      <c r="CE9" s="14">
        <f t="shared" si="17"/>
        <v>0</v>
      </c>
      <c r="CF9" s="14">
        <f t="shared" si="17"/>
        <v>0</v>
      </c>
      <c r="CG9" s="14">
        <f t="shared" si="17"/>
        <v>0</v>
      </c>
      <c r="CH9" s="14">
        <f t="shared" si="17"/>
        <v>0</v>
      </c>
      <c r="CI9" s="14">
        <f t="shared" si="17"/>
        <v>0</v>
      </c>
      <c r="CJ9" s="14">
        <f t="shared" si="17"/>
        <v>0</v>
      </c>
      <c r="CK9" s="14">
        <f t="shared" si="17"/>
        <v>0</v>
      </c>
      <c r="CL9" s="14">
        <f t="shared" si="17"/>
        <v>0</v>
      </c>
      <c r="CM9" s="14">
        <f t="shared" si="17"/>
        <v>0</v>
      </c>
      <c r="CN9" s="14">
        <f t="shared" si="17"/>
        <v>0</v>
      </c>
      <c r="CO9" s="14">
        <f t="shared" si="17"/>
        <v>0</v>
      </c>
      <c r="CP9" s="14">
        <f t="shared" si="17"/>
        <v>0</v>
      </c>
      <c r="CQ9" s="14">
        <f t="shared" si="17"/>
        <v>0</v>
      </c>
      <c r="CR9" s="14">
        <f t="shared" si="17"/>
        <v>0</v>
      </c>
      <c r="CS9" s="14">
        <f t="shared" si="17"/>
        <v>247.17012448132775</v>
      </c>
      <c r="CT9" s="14">
        <f t="shared" si="18"/>
        <v>247.17012448132775</v>
      </c>
      <c r="CU9" s="14">
        <f t="shared" si="18"/>
        <v>247.17012448132775</v>
      </c>
      <c r="CV9" s="14">
        <f t="shared" si="18"/>
        <v>247.17012448132775</v>
      </c>
      <c r="CW9" s="14">
        <f t="shared" si="18"/>
        <v>0</v>
      </c>
      <c r="CX9" s="14">
        <f t="shared" si="18"/>
        <v>112.99205690574985</v>
      </c>
      <c r="CY9" s="14">
        <f t="shared" si="18"/>
        <v>112.99205690574985</v>
      </c>
      <c r="CZ9" s="14">
        <f t="shared" si="18"/>
        <v>112.99205690574985</v>
      </c>
      <c r="DA9" s="14">
        <f t="shared" si="18"/>
        <v>112.99205690574985</v>
      </c>
      <c r="DB9" s="14">
        <f t="shared" si="18"/>
        <v>112.99205690574985</v>
      </c>
      <c r="DC9" s="14">
        <f t="shared" si="18"/>
        <v>112.99205690574985</v>
      </c>
      <c r="DD9" s="14">
        <f t="shared" si="18"/>
        <v>112.99205690574985</v>
      </c>
      <c r="DE9" s="14">
        <f t="shared" si="18"/>
        <v>696.19585062240651</v>
      </c>
      <c r="DF9" s="14">
        <f t="shared" si="18"/>
        <v>696.19585062240651</v>
      </c>
      <c r="DG9" s="14">
        <f t="shared" si="18"/>
        <v>696.19585062240651</v>
      </c>
      <c r="DH9" s="14">
        <f t="shared" si="18"/>
        <v>696.19585062240651</v>
      </c>
      <c r="DI9" s="14">
        <f t="shared" si="18"/>
        <v>696.19585062240651</v>
      </c>
      <c r="DJ9" s="14">
        <f t="shared" si="19"/>
        <v>696.19585062240651</v>
      </c>
      <c r="DK9" s="14">
        <f t="shared" si="19"/>
        <v>0</v>
      </c>
      <c r="DL9" s="14">
        <f t="shared" si="19"/>
        <v>0</v>
      </c>
      <c r="DM9" s="14">
        <f t="shared" si="19"/>
        <v>0</v>
      </c>
      <c r="DN9" s="14">
        <f t="shared" si="19"/>
        <v>0</v>
      </c>
      <c r="DO9" s="14">
        <f t="shared" si="19"/>
        <v>0</v>
      </c>
      <c r="DP9" s="14">
        <f t="shared" si="19"/>
        <v>0</v>
      </c>
      <c r="DQ9" s="14">
        <f t="shared" si="19"/>
        <v>0</v>
      </c>
      <c r="DR9" s="14">
        <f t="shared" si="19"/>
        <v>0</v>
      </c>
      <c r="DS9" s="14">
        <f t="shared" si="19"/>
        <v>0</v>
      </c>
      <c r="DT9" s="14">
        <f t="shared" si="19"/>
        <v>0</v>
      </c>
      <c r="DU9" s="14">
        <f t="shared" si="19"/>
        <v>0</v>
      </c>
      <c r="DV9" s="14">
        <f t="shared" si="19"/>
        <v>0</v>
      </c>
      <c r="DW9" s="14">
        <f t="shared" si="19"/>
        <v>0</v>
      </c>
      <c r="DX9" s="14">
        <f t="shared" si="19"/>
        <v>0</v>
      </c>
      <c r="DY9" s="14">
        <f t="shared" si="19"/>
        <v>0</v>
      </c>
      <c r="DZ9" s="14">
        <f t="shared" si="20"/>
        <v>0</v>
      </c>
      <c r="EA9" s="14">
        <f t="shared" si="20"/>
        <v>0</v>
      </c>
      <c r="EB9" s="14">
        <f t="shared" si="20"/>
        <v>0</v>
      </c>
      <c r="EC9" s="14">
        <f t="shared" si="20"/>
        <v>0</v>
      </c>
      <c r="ED9" s="14">
        <f t="shared" si="20"/>
        <v>0</v>
      </c>
      <c r="EE9" s="14">
        <f t="shared" si="20"/>
        <v>0</v>
      </c>
      <c r="EF9" s="14">
        <f t="shared" si="20"/>
        <v>0</v>
      </c>
      <c r="EG9" s="14">
        <f t="shared" si="20"/>
        <v>0</v>
      </c>
      <c r="EH9" s="14">
        <f t="shared" si="20"/>
        <v>0</v>
      </c>
      <c r="EI9" s="14">
        <f t="shared" si="20"/>
        <v>0</v>
      </c>
      <c r="EJ9" s="14">
        <f t="shared" si="20"/>
        <v>0</v>
      </c>
      <c r="EK9" s="14">
        <f t="shared" si="20"/>
        <v>0</v>
      </c>
      <c r="EL9" s="14">
        <f t="shared" si="21"/>
        <v>0</v>
      </c>
      <c r="EM9" s="14">
        <f t="shared" si="21"/>
        <v>0</v>
      </c>
      <c r="EN9" s="14">
        <f t="shared" si="21"/>
        <v>0</v>
      </c>
      <c r="EO9" s="14">
        <f t="shared" si="21"/>
        <v>0</v>
      </c>
      <c r="EP9" s="14">
        <f t="shared" si="21"/>
        <v>0</v>
      </c>
      <c r="EQ9" s="14">
        <f t="shared" si="21"/>
        <v>0</v>
      </c>
      <c r="ER9" s="14">
        <f t="shared" si="21"/>
        <v>0</v>
      </c>
      <c r="ES9" s="14">
        <f t="shared" si="21"/>
        <v>0</v>
      </c>
      <c r="ET9" s="14">
        <f t="shared" si="21"/>
        <v>0</v>
      </c>
      <c r="EU9" s="14">
        <f t="shared" si="21"/>
        <v>0</v>
      </c>
      <c r="EV9" s="14">
        <f t="shared" si="21"/>
        <v>0</v>
      </c>
      <c r="EW9" s="14">
        <f t="shared" si="21"/>
        <v>0</v>
      </c>
      <c r="EX9" s="14">
        <f t="shared" si="22"/>
        <v>5956.7999999999993</v>
      </c>
      <c r="EY9" s="14">
        <f t="shared" si="23"/>
        <v>17</v>
      </c>
      <c r="EZ9" s="38">
        <f t="shared" si="24"/>
        <v>44469</v>
      </c>
      <c r="FA9" s="39">
        <v>8.7100000000000011E-2</v>
      </c>
      <c r="FB9" s="24">
        <f>IF(AND($EZ9&gt;0,$EZ9&gt;=FB$5),IF(SUM($F9:F9)&gt;0,SUMIFS($F9:F9,$F9:F9,"&gt;0")*$FA9/12,0),0)</f>
        <v>0</v>
      </c>
      <c r="FC9" s="24">
        <f>IF(AND($EZ9&gt;0,$EZ9&gt;=FC$5),IF(SUM($F9:G9)&gt;0,SUMIFS($F9:G9,$F9:G9,"&gt;0")*$FA9/12,0),0)</f>
        <v>0</v>
      </c>
      <c r="FD9" s="24">
        <f>IF(AND($EZ9&gt;0,$EZ9&gt;=FD$5),IF(SUM($F9:H9)&gt;0,SUMIFS($F9:H9,$F9:H9,"&gt;0")*$FA9/12,0),0)</f>
        <v>0</v>
      </c>
      <c r="FE9" s="24">
        <f>IF(AND($EZ9&gt;0,$EZ9&gt;=FE$5),IF(SUM($F9:I9)&gt;0,SUMIFS($F9:I9,$F9:I9,"&gt;0")*$FA9/12,0),0)</f>
        <v>0</v>
      </c>
      <c r="FF9" s="24">
        <f>IF(AND($EZ9&gt;0,$EZ9&gt;=FF$5),IF(SUM($F9:J9)&gt;0,SUMIFS($F9:J9,$F9:J9,"&gt;0")*$FA9/12,0),0)</f>
        <v>0</v>
      </c>
      <c r="FG9" s="24">
        <f>IF(AND($EZ9&gt;0,$EZ9&gt;=FG$5),IF(SUM($F9:K9)&gt;0,SUMIFS($F9:K9,$F9:K9,"&gt;0")*$FA9/12,0),0)</f>
        <v>0</v>
      </c>
      <c r="FH9" s="24">
        <f>IF(AND($EZ9&gt;0,$EZ9&gt;=FH$5),IF(SUM($F9:L9)&gt;0,SUMIFS($F9:L9,$F9:L9,"&gt;0")*$FA9/12,0),0)</f>
        <v>0</v>
      </c>
      <c r="FI9" s="24">
        <f>IF(AND($EZ9&gt;0,$EZ9&gt;=FI$5),IF(SUM($F9:M9)&gt;0,SUMIFS($F9:M9,$F9:M9,"&gt;0")*$FA9/12,0),0)</f>
        <v>0</v>
      </c>
      <c r="FJ9" s="24">
        <f>IF(AND($EZ9&gt;0,$EZ9&gt;=FJ$5),IF(SUM($F9:N9)&gt;0,SUMIFS($F9:N9,$F9:N9,"&gt;0")*$FA9/12,0),0)</f>
        <v>0</v>
      </c>
      <c r="FK9" s="24">
        <f>IF(AND($EZ9&gt;0,$EZ9&gt;=FK$5),IF(SUM($F9:O9)&gt;0,SUMIFS($F9:O9,$F9:O9,"&gt;0")*$FA9/12,0),0)</f>
        <v>0</v>
      </c>
      <c r="FL9" s="24">
        <f>IF(AND($EZ9&gt;0,$EZ9&gt;=FL$5),IF(SUM($F9:P9)&gt;0,SUMIFS($F9:P9,$F9:P9,"&gt;0")*$FA9/12,0),0)</f>
        <v>0</v>
      </c>
      <c r="FM9" s="24">
        <f>IF(AND($EZ9&gt;0,$EZ9&gt;=FM$5),IF(SUM($F9:Q9)&gt;0,SUMIFS($F9:Q9,$F9:Q9,"&gt;0")*$FA9/12,0),0)</f>
        <v>0</v>
      </c>
      <c r="FN9" s="24">
        <f>IF(AND($EZ9&gt;0,$EZ9&gt;=FN$5),IF(SUM($F9:R9)&gt;0,SUMIFS($F9:R9,$F9:R9,"&gt;0")*$FA9/12,0),0)</f>
        <v>0</v>
      </c>
      <c r="FO9" s="24">
        <f>IF(AND($EZ9&gt;0,$EZ9&gt;=FO$5),IF(SUM($F9:S9)&gt;0,SUMIFS($F9:S9,$F9:S9,"&gt;0")*$FA9/12,0),0)</f>
        <v>0</v>
      </c>
      <c r="FP9" s="24">
        <f>IF(AND($EZ9&gt;0,$EZ9&gt;=FP$5),IF(SUM($F9:T9)&gt;0,SUMIFS($F9:T9,$F9:T9,"&gt;0")*$FA9/12,0),0)</f>
        <v>0</v>
      </c>
      <c r="FQ9" s="24">
        <f>IF(AND($EZ9&gt;0,$EZ9&gt;=FQ$5),IF(SUM($F9:U9)&gt;0,SUMIFS($F9:U9,$F9:U9,"&gt;0")*$FA9/12,0),0)</f>
        <v>181.45833333333337</v>
      </c>
      <c r="FR9" s="24">
        <f>IF(AND($EZ9&gt;0,$EZ9&gt;=FR$5),IF(SUM($F9:V9)&gt;0,SUMIFS($F9:V9,$F9:V9,"&gt;0")*$FA9/12,0),0)</f>
        <v>362.91666666666674</v>
      </c>
      <c r="FS9" s="24">
        <f>IF(AND($EZ9&gt;0,$EZ9&gt;=FS$5),IF(SUM($F9:W9)&gt;0,SUMIFS($F9:W9,$F9:W9,"&gt;0")*$FA9/12,0),0)</f>
        <v>544.37500000000011</v>
      </c>
      <c r="FT9" s="24">
        <f>IF(AND($EZ9&gt;0,$EZ9&gt;=FT$5),IF(SUM($F9:X9)&gt;0,SUMIFS($F9:X9,$F9:X9,"&gt;0")*$FA9/12,0),0)</f>
        <v>725.83333333333348</v>
      </c>
      <c r="FU9" s="24">
        <f>IF(AND($EZ9&gt;0,$EZ9&gt;=FU$5),IF(SUM($F9:Y9)&gt;0,SUMIFS($F9:Y9,$F9:Y9,"&gt;0")*$FA9/12,0),0)</f>
        <v>725.83333333333348</v>
      </c>
      <c r="FV9" s="24">
        <f>IF(AND($EZ9&gt;0,$EZ9&gt;=FV$5),IF(SUM($F9:Z9)&gt;0,SUMIFS($F9:Z9,$F9:Z9,"&gt;0")*$FA9/12,0),0)</f>
        <v>808.78571428571433</v>
      </c>
      <c r="FW9" s="24">
        <f>IF(AND($EZ9&gt;0,$EZ9&gt;=FW$5),IF(SUM($F9:AA9)&gt;0,SUMIFS($F9:AA9,$F9:AA9,"&gt;0")*$FA9/12,0),0)</f>
        <v>891.73809523809541</v>
      </c>
      <c r="FX9" s="24">
        <f>IF(AND($EZ9&gt;0,$EZ9&gt;=FX$5),IF(SUM($F9:AB9)&gt;0,SUMIFS($F9:AB9,$F9:AB9,"&gt;0")*$FA9/12,0),0)</f>
        <v>974.69047619047626</v>
      </c>
      <c r="FY9" s="24">
        <f>IF(AND($EZ9&gt;0,$EZ9&gt;=FY$5),IF(SUM($F9:AC9)&gt;0,SUMIFS($F9:AC9,$F9:AC9,"&gt;0")*$FA9/12,0),0)</f>
        <v>1057.6428571428571</v>
      </c>
      <c r="FZ9" s="24">
        <f>IF(AND($EZ9&gt;0,$EZ9&gt;=FZ$5),IF(SUM($F9:AD9)&gt;0,SUMIFS($F9:AD9,$F9:AD9,"&gt;0")*$FA9/12,0),0)</f>
        <v>1140.5952380952381</v>
      </c>
      <c r="GA9" s="24">
        <f>IF(AND($EZ9&gt;0,$EZ9&gt;=GA$5),IF(SUM($F9:AE9)&gt;0,SUMIFS($F9:AE9,$F9:AE9,"&gt;0")*$FA9/12,0),0)</f>
        <v>1223.547619047619</v>
      </c>
      <c r="GB9" s="24">
        <f>IF(AND($EZ9&gt;0,$EZ9&gt;=GB$5),IF(SUM($F9:AF9)&gt;0,SUMIFS($F9:AF9,$F9:AF9,"&gt;0")*$FA9/12,0),0)</f>
        <v>1306.5</v>
      </c>
      <c r="GC9" s="24">
        <f>IF(AND($EZ9&gt;0,$EZ9&gt;=GC$5),IF(SUM($F9:AG9)&gt;0,SUMIFS($F9:AG9,$F9:AG9,"&gt;0")*$FA9/12,0),0)</f>
        <v>1817.6076388888887</v>
      </c>
      <c r="GD9" s="24">
        <f>IF(AND($EZ9&gt;0,$EZ9&gt;=GD$5),IF(SUM($F9:AH9)&gt;0,SUMIFS($F9:AH9,$F9:AH9,"&gt;0")*$FA9/12,0),0)</f>
        <v>2328.7152777777778</v>
      </c>
      <c r="GE9" s="24">
        <f>IF(AND($EZ9&gt;0,$EZ9&gt;=GE$5),IF(SUM($F9:AI9)&gt;0,SUMIFS($F9:AI9,$F9:AI9,"&gt;0")*$FA9/12,0),0)</f>
        <v>2839.8229166666674</v>
      </c>
      <c r="GF9" s="24">
        <f>IF(AND($EZ9&gt;0,$EZ9&gt;=GF$5),IF(SUM($F9:AJ9)&gt;0,SUMIFS($F9:AJ9,$F9:AJ9,"&gt;0")*$FA9/12,0),0)</f>
        <v>3350.9305555555561</v>
      </c>
      <c r="GG9" s="24">
        <f>IF(AND($EZ9&gt;0,$EZ9&gt;=GG$5),IF(SUM($F9:AK9)&gt;0,SUMIFS($F9:AK9,$F9:AK9,"&gt;0")*$FA9/12,0),0)</f>
        <v>3862.0381944444453</v>
      </c>
      <c r="GH9" s="24">
        <f>IF(AND($EZ9&gt;0,$EZ9&gt;=GH$5),IF(SUM($F9:AL9)&gt;0,SUMIFS($F9:AL9,$F9:AL9,"&gt;0")*$FA9/12,0),0)</f>
        <v>4373.1458333333339</v>
      </c>
      <c r="GI9" s="24">
        <f>IF(AND($EZ9&gt;0,$EZ9&gt;=GI$5),IF(SUM($F9:AM9)&gt;0,SUMIFS($F9:AM9,$F9:AM9,"&gt;0")*$FA9/12,0),0)</f>
        <v>0</v>
      </c>
      <c r="GJ9" s="24">
        <f>IF(AND($EZ9&gt;0,$EZ9&gt;=GJ$5),IF(SUM($F9:AN9)&gt;0,SUMIFS($F9:AN9,$F9:AN9,"&gt;0")*$FA9/12,0),0)</f>
        <v>0</v>
      </c>
      <c r="GK9" s="24">
        <f>IF(AND($EZ9&gt;0,$EZ9&gt;=GK$5),IF(SUM($F9:AO9)&gt;0,SUMIFS($F9:AO9,$F9:AO9,"&gt;0")*$FA9/12,0),0)</f>
        <v>0</v>
      </c>
      <c r="GL9" s="24">
        <f>IF(AND($EZ9&gt;0,$EZ9&gt;=GL$5),IF(SUM($F9:AP9)&gt;0,SUMIFS($F9:AP9,$F9:AP9,"&gt;0")*$FA9/12,0),0)</f>
        <v>0</v>
      </c>
      <c r="GM9" s="24">
        <f>IF(AND($EZ9&gt;0,$EZ9&gt;=GM$5),IF(SUM($F9:AQ9)&gt;0,SUMIFS($F9:AQ9,$F9:AQ9,"&gt;0")*$FA9/12,0),0)</f>
        <v>0</v>
      </c>
      <c r="GN9" s="24">
        <f>IF(AND($EZ9&gt;0,$EZ9&gt;=GN$5),IF(SUM($F9:AR9)&gt;0,SUMIFS($F9:AR9,$F9:AR9,"&gt;0")*$FA9/12,0),0)</f>
        <v>0</v>
      </c>
      <c r="GO9" s="24">
        <f>IF(AND($EZ9&gt;0,$EZ9&gt;=GO$5),IF(SUM($F9:AS9)&gt;0,SUMIFS($F9:AS9,$F9:AS9,"&gt;0")*$FA9/12,0),0)</f>
        <v>0</v>
      </c>
      <c r="GP9" s="24">
        <f>IF(AND($EZ9&gt;0,$EZ9&gt;=GP$5),IF(SUM($F9:AT9)&gt;0,SUMIFS($F9:AT9,$F9:AT9,"&gt;0")*$FA9/12,0),0)</f>
        <v>0</v>
      </c>
      <c r="GQ9" s="24">
        <f>IF(AND($EZ9&gt;0,$EZ9&gt;=GQ$5),IF(SUM($F9:AU9)&gt;0,SUMIFS($F9:AU9,$F9:AU9,"&gt;0")*$FA9/12,0),0)</f>
        <v>0</v>
      </c>
      <c r="GR9" s="24">
        <f>IF(AND($EZ9&gt;0,$EZ9&gt;=GR$5),IF(SUM($F9:AV9)&gt;0,SUMIFS($F9:AV9,$F9:AV9,"&gt;0")*$FA9/12,0),0)</f>
        <v>0</v>
      </c>
      <c r="GS9" s="24">
        <f>IF(AND($EZ9&gt;0,$EZ9&gt;=GS$5),IF(SUM($F9:AW9)&gt;0,SUMIFS($F9:AW9,$F9:AW9,"&gt;0")*$FA9/12,0),0)</f>
        <v>0</v>
      </c>
      <c r="GT9" s="24">
        <f>IF(AND($EZ9&gt;0,$EZ9&gt;=GT$5),IF(SUM($F9:AX9)&gt;0,SUMIFS($F9:AX9,$F9:AX9,"&gt;0")*$FA9/12,0),0)</f>
        <v>0</v>
      </c>
      <c r="GU9" s="24">
        <f>IF(AND($EZ9&gt;0,$EZ9&gt;=GU$5),IF(SUM($F9:AY9)&gt;0,SUMIFS($F9:AY9,$F9:AY9,"&gt;0")*$FA9/12,0),0)</f>
        <v>0</v>
      </c>
      <c r="GV9" s="24">
        <f>IF(AND($EZ9&gt;0,$EZ9&gt;=GV$5),IF(SUM($F9:AZ9)&gt;0,SUMIFS($F9:AZ9,$F9:AZ9,"&gt;0")*$FA9/12,0),0)</f>
        <v>0</v>
      </c>
      <c r="GW9" s="24">
        <f>IF(AND($EZ9&gt;0,$EZ9&gt;=GW$5),IF(SUM($F9:BA9)&gt;0,SUMIFS($F9:BA9,$F9:BA9,"&gt;0")*$FA9/12,0),0)</f>
        <v>0</v>
      </c>
      <c r="GX9" s="24">
        <f>IF(AND($EZ9&gt;0,$EZ9&gt;=GX$5),IF(SUM($F9:BB9)&gt;0,SUMIFS($F9:BB9,$F9:BB9,"&gt;0")*$FA9/12,0),0)</f>
        <v>0</v>
      </c>
      <c r="GY9" s="24">
        <f>IF(AND($EZ9&gt;0,$EZ9&gt;=GY$5),IF(SUM($F9:BC9)&gt;0,SUMIFS($F9:BC9,$F9:BC9,"&gt;0")*$FA9/12,0),0)</f>
        <v>0</v>
      </c>
      <c r="GZ9" s="24">
        <f>IF(AND($EZ9&gt;0,$EZ9&gt;=GZ$5),IF(SUM($F9:BD9)&gt;0,SUMIFS($F9:BD9,$F9:BD9,"&gt;0")*$FA9/12,0),0)</f>
        <v>0</v>
      </c>
      <c r="HA9" s="24">
        <f>IF(AND($EZ9&gt;0,$EZ9&gt;=HA$5),IF(SUM($F9:BE9)&gt;0,SUMIFS($F9:BE9,$F9:BE9,"&gt;0")*$FA9/12,0),0)</f>
        <v>0</v>
      </c>
      <c r="HB9" s="24">
        <f>IF(AND($EZ9&gt;0,$EZ9&gt;=HB$5),IF(SUM($F9:BF9)&gt;0,SUMIFS($F9:BF9,$F9:BF9,"&gt;0")*$FA9/12,0),0)</f>
        <v>0</v>
      </c>
      <c r="HC9" s="24">
        <f>IF(AND($EZ9&gt;0,$EZ9&gt;=HC$5),IF(SUM($F9:BG9)&gt;0,SUMIFS($F9:BG9,$F9:BG9,"&gt;0")*$FA9/12,0),0)</f>
        <v>0</v>
      </c>
      <c r="HD9" s="24">
        <f>IF(AND($EZ9&gt;0,$EZ9&gt;=HD$5),IF(SUM($F9:BH9)&gt;0,SUMIFS($F9:BH9,$F9:BH9,"&gt;0")*$FA9/12,0),0)</f>
        <v>0</v>
      </c>
      <c r="HE9" s="24">
        <f>IF(AND($EZ9&gt;0,$EZ9&gt;=HE$5),IF(SUM($F9:BI9)&gt;0,SUMIFS($F9:BI9,$F9:BI9,"&gt;0")*$FA9/12,0),0)</f>
        <v>0</v>
      </c>
      <c r="HF9" s="24">
        <f>IF(AND($EZ9&gt;0,$EZ9&gt;=HF$5),IF(SUM($F9:BJ9)&gt;0,SUMIFS($F9:BJ9,$F9:BJ9,"&gt;0")*$FA9/12,0),0)</f>
        <v>0</v>
      </c>
      <c r="HG9" s="24">
        <f>IF(AND($EZ9&gt;0,$EZ9&gt;=HG$5),IF(SUM($F9:BK9)&gt;0,SUMIFS($F9:BK9,$F9:BK9,"&gt;0")*$FA9/12,0),0)</f>
        <v>0</v>
      </c>
      <c r="HH9" s="24">
        <f>IF(AND($EZ9&gt;0,$EZ9&gt;=HH$5),IF(SUM($F9:BL9)&gt;0,SUMIFS($F9:BL9,$F9:BL9,"&gt;0")*$FA9/12,0),0)</f>
        <v>0</v>
      </c>
      <c r="HI9" s="24">
        <f>IF(AND($EZ9&gt;0,$EZ9&gt;=HI$5),IF(SUM($F9:BM9)&gt;0,SUMIFS($F9:BM9,$F9:BM9,"&gt;0")*$FA9/12,0),0)</f>
        <v>0</v>
      </c>
      <c r="HJ9" s="24">
        <f>IF(AND($EZ9&gt;0,$EZ9&gt;=HJ$5),IF(SUM($F9:BN9)&gt;0,SUMIFS($F9:BN9,$F9:BN9,"&gt;0")*$FA9/12,0),0)</f>
        <v>0</v>
      </c>
      <c r="HK9" s="24">
        <f>IF(AND($EZ9&gt;0,$EZ9&gt;=HK$5),IF(SUM($F9:BO9)&gt;0,SUMIFS($F9:BO9,$F9:BO9,"&gt;0")*$FA9/12,0),0)</f>
        <v>0</v>
      </c>
      <c r="HL9" s="24">
        <f>IF(AND($EZ9&gt;0,$EZ9&gt;=HL$5),IF(SUM($F9:BP9)&gt;0,SUMIFS($F9:BP9,$F9:BP9,"&gt;0")*$FA9/12,0),0)</f>
        <v>0</v>
      </c>
      <c r="HM9" s="24">
        <f>IF(AND($EZ9&gt;0,$EZ9&gt;=HM$5),IF(SUM($F9:BQ9)&gt;0,SUMIFS($F9:BQ9,$F9:BQ9,"&gt;0")*$FA9/12,0),0)</f>
        <v>0</v>
      </c>
      <c r="HN9" s="24">
        <f>IF(AND($EZ9&gt;0,$EZ9&gt;=HN$5),IF(SUM($F9:BR9)&gt;0,SUMIFS($F9:BR9,$F9:BR9,"&gt;0")*$FA9/12,0),0)</f>
        <v>0</v>
      </c>
      <c r="HO9" s="24">
        <f>IF(AND($EZ9&gt;0,$EZ9&gt;=HO$5),IF(SUM($F9:BS9)&gt;0,SUMIFS($F9:BS9,$F9:BS9,"&gt;0")*$FA9/12,0),0)</f>
        <v>0</v>
      </c>
      <c r="HP9" s="24">
        <f>IF(AND($EZ9&gt;0,$EZ9&gt;=HP$5),IF(SUM($F9:BT9)&gt;0,SUMIFS($F9:BT9,$F9:BT9,"&gt;0")*$FA9/12,0),0)</f>
        <v>0</v>
      </c>
      <c r="HQ9" s="24">
        <f>IF(AND($EZ9&gt;0,$EZ9&gt;=HQ$5),IF(SUM($F9:BU9)&gt;0,SUMIFS($F9:BU9,$F9:BU9,"&gt;0")*$FA9/12,0),0)</f>
        <v>0</v>
      </c>
      <c r="HR9" s="24">
        <f>IF(AND($EZ9&gt;0,$EZ9&gt;=HR$5),IF(SUM($F9:BV9)&gt;0,SUMIFS($F9:BV9,$F9:BV9,"&gt;0")*$FA9/12,0),0)</f>
        <v>0</v>
      </c>
      <c r="HS9" s="24">
        <f>IF(AND($EZ9&gt;0,$EZ9&gt;=HS$5),IF(SUM($F9:BW9)&gt;0,SUMIFS($F9:BW9,$F9:BW9,"&gt;0")*$FA9/12,0),0)</f>
        <v>0</v>
      </c>
      <c r="HT9" s="24">
        <f>IF(AND($EZ9&gt;0,$EZ9&gt;=HT$5),IF(SUM($F9:BX9)&gt;0,SUMIFS($F9:BX9,$F9:BX9,"&gt;0")*$FA9/12,0),0)</f>
        <v>0</v>
      </c>
      <c r="HU9" s="24">
        <f>IF(AND($EZ9&gt;0,$EZ9&gt;=HU$5),IF(SUM($F9:BY9)&gt;0,SUMIFS($F9:BY9,$F9:BY9,"&gt;0")*$FA9/12,0),0)</f>
        <v>0</v>
      </c>
      <c r="HV9" s="24">
        <f t="shared" si="25"/>
        <v>28516.177083333336</v>
      </c>
      <c r="HW9" s="40">
        <f t="shared" si="26"/>
        <v>4.7329754495159061E-2</v>
      </c>
      <c r="HX9" s="14">
        <f t="shared" si="27"/>
        <v>0</v>
      </c>
      <c r="HY9" s="14">
        <f t="shared" si="27"/>
        <v>75000</v>
      </c>
      <c r="HZ9" s="14">
        <f t="shared" si="27"/>
        <v>36428.571428571428</v>
      </c>
      <c r="IA9" s="14">
        <f t="shared" si="27"/>
        <v>34285.71428571429</v>
      </c>
      <c r="IB9" s="14">
        <f t="shared" si="28"/>
        <v>145714.28571428571</v>
      </c>
      <c r="IC9" s="14">
        <f t="shared" si="29"/>
        <v>34285.71428571429</v>
      </c>
      <c r="ID9" s="14">
        <f t="shared" si="29"/>
        <v>211250</v>
      </c>
      <c r="IE9" s="14">
        <f t="shared" si="29"/>
        <v>211250</v>
      </c>
      <c r="IF9" s="14">
        <f t="shared" si="29"/>
        <v>0</v>
      </c>
      <c r="IG9" s="14">
        <f t="shared" si="30"/>
        <v>456785.71428571432</v>
      </c>
      <c r="IH9" s="14">
        <f t="shared" si="31"/>
        <v>0</v>
      </c>
      <c r="II9" s="14">
        <f t="shared" si="31"/>
        <v>0</v>
      </c>
      <c r="IJ9" s="14">
        <f t="shared" si="31"/>
        <v>0</v>
      </c>
      <c r="IK9" s="14">
        <f t="shared" si="31"/>
        <v>0</v>
      </c>
      <c r="IL9" s="14">
        <f t="shared" si="32"/>
        <v>0</v>
      </c>
      <c r="IM9" s="14">
        <f t="shared" si="33"/>
        <v>0</v>
      </c>
      <c r="IN9" s="14">
        <f t="shared" si="33"/>
        <v>0</v>
      </c>
      <c r="IO9" s="14">
        <f t="shared" si="33"/>
        <v>0</v>
      </c>
      <c r="IP9" s="14">
        <f t="shared" si="33"/>
        <v>0</v>
      </c>
      <c r="IQ9" s="14">
        <f t="shared" si="34"/>
        <v>0</v>
      </c>
      <c r="IR9" s="14">
        <f t="shared" si="35"/>
        <v>0</v>
      </c>
      <c r="IS9" s="14">
        <f t="shared" si="35"/>
        <v>0</v>
      </c>
      <c r="IT9" s="14">
        <f t="shared" si="35"/>
        <v>0</v>
      </c>
      <c r="IU9" s="14">
        <f t="shared" si="35"/>
        <v>0</v>
      </c>
      <c r="IV9" s="14">
        <f t="shared" si="36"/>
        <v>0</v>
      </c>
      <c r="IW9" s="14">
        <f t="shared" si="37"/>
        <v>0</v>
      </c>
      <c r="IX9" s="14">
        <f t="shared" si="37"/>
        <v>741.51037344398321</v>
      </c>
      <c r="IY9" s="14">
        <f t="shared" si="37"/>
        <v>360.16218138707757</v>
      </c>
      <c r="IZ9" s="14">
        <f t="shared" si="37"/>
        <v>338.97617071724954</v>
      </c>
      <c r="JA9" s="14">
        <f t="shared" si="38"/>
        <v>1440.6487255483103</v>
      </c>
      <c r="JB9" s="14">
        <f t="shared" si="39"/>
        <v>338.97617071724954</v>
      </c>
      <c r="JC9" s="14">
        <f t="shared" si="39"/>
        <v>2088.5875518672196</v>
      </c>
      <c r="JD9" s="14">
        <f t="shared" si="39"/>
        <v>2088.5875518672196</v>
      </c>
      <c r="JE9" s="14">
        <f t="shared" si="39"/>
        <v>0</v>
      </c>
      <c r="JF9" s="14">
        <f t="shared" si="40"/>
        <v>4516.1512744516895</v>
      </c>
      <c r="JG9" s="14">
        <f t="shared" si="41"/>
        <v>0</v>
      </c>
      <c r="JH9" s="14">
        <f t="shared" si="41"/>
        <v>0</v>
      </c>
      <c r="JI9" s="14">
        <f t="shared" si="41"/>
        <v>0</v>
      </c>
      <c r="JJ9" s="14">
        <f t="shared" si="41"/>
        <v>0</v>
      </c>
      <c r="JK9" s="14">
        <f t="shared" si="42"/>
        <v>0</v>
      </c>
      <c r="JL9" s="14">
        <f t="shared" si="43"/>
        <v>0</v>
      </c>
      <c r="JM9" s="14">
        <f t="shared" si="43"/>
        <v>0</v>
      </c>
      <c r="JN9" s="14">
        <f t="shared" si="43"/>
        <v>0</v>
      </c>
      <c r="JO9" s="14">
        <f t="shared" si="43"/>
        <v>0</v>
      </c>
      <c r="JP9" s="14">
        <f t="shared" si="44"/>
        <v>0</v>
      </c>
      <c r="JQ9" s="14">
        <f t="shared" si="45"/>
        <v>0</v>
      </c>
      <c r="JR9" s="14">
        <f t="shared" si="45"/>
        <v>0</v>
      </c>
      <c r="JS9" s="14">
        <f t="shared" si="45"/>
        <v>0</v>
      </c>
      <c r="JT9" s="14">
        <f t="shared" si="45"/>
        <v>0</v>
      </c>
      <c r="JU9" s="14">
        <f t="shared" si="46"/>
        <v>0</v>
      </c>
      <c r="JV9" s="14">
        <f t="shared" si="47"/>
        <v>0</v>
      </c>
      <c r="JW9" s="14">
        <f t="shared" si="47"/>
        <v>1088.7500000000002</v>
      </c>
      <c r="JX9" s="14">
        <f t="shared" si="47"/>
        <v>2260.4523809523812</v>
      </c>
      <c r="JY9" s="14">
        <f t="shared" si="47"/>
        <v>2924.0714285714284</v>
      </c>
      <c r="JZ9" s="14">
        <f t="shared" si="48"/>
        <v>6273.2738095238101</v>
      </c>
      <c r="KA9" s="14">
        <f t="shared" si="49"/>
        <v>3670.6428571428569</v>
      </c>
      <c r="KB9" s="14">
        <f t="shared" si="49"/>
        <v>6986.1458333333339</v>
      </c>
      <c r="KC9" s="14">
        <f t="shared" si="49"/>
        <v>11586.114583333336</v>
      </c>
      <c r="KD9" s="14">
        <f t="shared" si="49"/>
        <v>0</v>
      </c>
      <c r="KE9" s="14">
        <f t="shared" si="50"/>
        <v>22242.903273809527</v>
      </c>
      <c r="KF9" s="14">
        <f t="shared" si="51"/>
        <v>0</v>
      </c>
      <c r="KG9" s="14">
        <f t="shared" si="51"/>
        <v>0</v>
      </c>
      <c r="KH9" s="14">
        <f t="shared" si="51"/>
        <v>0</v>
      </c>
      <c r="KI9" s="14">
        <f t="shared" si="51"/>
        <v>0</v>
      </c>
      <c r="KJ9" s="14">
        <f t="shared" si="52"/>
        <v>0</v>
      </c>
      <c r="KK9" s="14">
        <f t="shared" si="53"/>
        <v>0</v>
      </c>
      <c r="KL9" s="14">
        <f t="shared" si="53"/>
        <v>0</v>
      </c>
      <c r="KM9" s="14">
        <f t="shared" si="53"/>
        <v>0</v>
      </c>
      <c r="KN9" s="14">
        <f t="shared" si="53"/>
        <v>0</v>
      </c>
      <c r="KO9" s="14">
        <f t="shared" si="54"/>
        <v>0</v>
      </c>
      <c r="KP9" s="14">
        <f t="shared" si="55"/>
        <v>0</v>
      </c>
      <c r="KQ9" s="14">
        <f t="shared" si="55"/>
        <v>0</v>
      </c>
      <c r="KR9" s="14">
        <f t="shared" si="55"/>
        <v>0</v>
      </c>
      <c r="KS9" s="14">
        <f t="shared" si="55"/>
        <v>0</v>
      </c>
      <c r="KT9" s="14">
        <f t="shared" si="56"/>
        <v>0</v>
      </c>
      <c r="KU9" s="41" t="e">
        <f ca="1">IF(SUM(F9:BY9)&gt;0,IFERROR(VLOOKUP(A9,#REF!,1,FALSE),VLOOKUP(A9,#REF!,1,FALSE)),A9)</f>
        <v>#N/A</v>
      </c>
    </row>
    <row r="10" spans="1:307" ht="15.75" thickBot="1" x14ac:dyDescent="0.3">
      <c r="A10" s="48" t="s">
        <v>303</v>
      </c>
      <c r="B10" s="37">
        <v>345</v>
      </c>
      <c r="C10" s="37">
        <v>40</v>
      </c>
      <c r="D10" s="49" t="s">
        <v>327</v>
      </c>
      <c r="E10" s="43"/>
      <c r="F10" s="4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5">
        <v>0</v>
      </c>
      <c r="R10" s="44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5">
        <v>0</v>
      </c>
      <c r="AD10" s="44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13750</v>
      </c>
      <c r="AK10" s="42">
        <v>186250</v>
      </c>
      <c r="AL10" s="42">
        <v>186250</v>
      </c>
      <c r="AM10" s="42">
        <v>13750</v>
      </c>
      <c r="AN10" s="42">
        <v>0</v>
      </c>
      <c r="AO10" s="45">
        <v>0</v>
      </c>
      <c r="AP10" s="44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5">
        <v>0</v>
      </c>
      <c r="BB10" s="44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5">
        <v>0</v>
      </c>
      <c r="BN10" s="44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5">
        <v>0</v>
      </c>
      <c r="BZ10" s="16">
        <f t="shared" si="15"/>
        <v>400000</v>
      </c>
      <c r="CA10" s="16" t="s">
        <v>17</v>
      </c>
      <c r="CB10" s="16">
        <v>37.229999999999997</v>
      </c>
      <c r="CC10" s="16">
        <f t="shared" si="16"/>
        <v>1489.1999999999998</v>
      </c>
      <c r="CD10" s="14">
        <f t="shared" si="17"/>
        <v>0</v>
      </c>
      <c r="CE10" s="14">
        <f t="shared" si="17"/>
        <v>0</v>
      </c>
      <c r="CF10" s="14">
        <f t="shared" si="17"/>
        <v>0</v>
      </c>
      <c r="CG10" s="14">
        <f t="shared" si="17"/>
        <v>0</v>
      </c>
      <c r="CH10" s="14">
        <f t="shared" si="17"/>
        <v>0</v>
      </c>
      <c r="CI10" s="14">
        <f t="shared" si="17"/>
        <v>0</v>
      </c>
      <c r="CJ10" s="14">
        <f t="shared" si="17"/>
        <v>0</v>
      </c>
      <c r="CK10" s="14">
        <f t="shared" si="17"/>
        <v>0</v>
      </c>
      <c r="CL10" s="14">
        <f t="shared" si="17"/>
        <v>0</v>
      </c>
      <c r="CM10" s="14">
        <f t="shared" si="17"/>
        <v>0</v>
      </c>
      <c r="CN10" s="14">
        <f t="shared" si="17"/>
        <v>0</v>
      </c>
      <c r="CO10" s="14">
        <f t="shared" si="17"/>
        <v>0</v>
      </c>
      <c r="CP10" s="14">
        <f t="shared" si="17"/>
        <v>0</v>
      </c>
      <c r="CQ10" s="14">
        <f t="shared" si="17"/>
        <v>0</v>
      </c>
      <c r="CR10" s="14">
        <f t="shared" si="17"/>
        <v>0</v>
      </c>
      <c r="CS10" s="14">
        <f t="shared" si="17"/>
        <v>0</v>
      </c>
      <c r="CT10" s="14">
        <f t="shared" si="18"/>
        <v>0</v>
      </c>
      <c r="CU10" s="14">
        <f t="shared" si="18"/>
        <v>0</v>
      </c>
      <c r="CV10" s="14">
        <f t="shared" si="18"/>
        <v>0</v>
      </c>
      <c r="CW10" s="14">
        <f t="shared" si="18"/>
        <v>0</v>
      </c>
      <c r="CX10" s="14">
        <f t="shared" si="18"/>
        <v>0</v>
      </c>
      <c r="CY10" s="14">
        <f t="shared" si="18"/>
        <v>0</v>
      </c>
      <c r="CZ10" s="14">
        <f t="shared" si="18"/>
        <v>0</v>
      </c>
      <c r="DA10" s="14">
        <f t="shared" si="18"/>
        <v>0</v>
      </c>
      <c r="DB10" s="14">
        <f t="shared" si="18"/>
        <v>0</v>
      </c>
      <c r="DC10" s="14">
        <f t="shared" si="18"/>
        <v>0</v>
      </c>
      <c r="DD10" s="14">
        <f t="shared" si="18"/>
        <v>0</v>
      </c>
      <c r="DE10" s="14">
        <f t="shared" si="18"/>
        <v>0</v>
      </c>
      <c r="DF10" s="14">
        <f t="shared" si="18"/>
        <v>0</v>
      </c>
      <c r="DG10" s="14">
        <f t="shared" si="18"/>
        <v>0</v>
      </c>
      <c r="DH10" s="14">
        <f t="shared" si="18"/>
        <v>51.191249999999997</v>
      </c>
      <c r="DI10" s="14">
        <f t="shared" si="18"/>
        <v>693.40874999999994</v>
      </c>
      <c r="DJ10" s="14">
        <f t="shared" si="19"/>
        <v>693.40874999999994</v>
      </c>
      <c r="DK10" s="14">
        <f t="shared" si="19"/>
        <v>51.191249999999997</v>
      </c>
      <c r="DL10" s="14">
        <f t="shared" si="19"/>
        <v>0</v>
      </c>
      <c r="DM10" s="14">
        <f t="shared" si="19"/>
        <v>0</v>
      </c>
      <c r="DN10" s="14">
        <f t="shared" si="19"/>
        <v>0</v>
      </c>
      <c r="DO10" s="14">
        <f t="shared" si="19"/>
        <v>0</v>
      </c>
      <c r="DP10" s="14">
        <f t="shared" si="19"/>
        <v>0</v>
      </c>
      <c r="DQ10" s="14">
        <f t="shared" si="19"/>
        <v>0</v>
      </c>
      <c r="DR10" s="14">
        <f t="shared" si="19"/>
        <v>0</v>
      </c>
      <c r="DS10" s="14">
        <f t="shared" si="19"/>
        <v>0</v>
      </c>
      <c r="DT10" s="14">
        <f t="shared" si="19"/>
        <v>0</v>
      </c>
      <c r="DU10" s="14">
        <f t="shared" si="19"/>
        <v>0</v>
      </c>
      <c r="DV10" s="14">
        <f t="shared" si="19"/>
        <v>0</v>
      </c>
      <c r="DW10" s="14">
        <f t="shared" si="19"/>
        <v>0</v>
      </c>
      <c r="DX10" s="14">
        <f t="shared" si="19"/>
        <v>0</v>
      </c>
      <c r="DY10" s="14">
        <f t="shared" si="19"/>
        <v>0</v>
      </c>
      <c r="DZ10" s="14">
        <f t="shared" si="20"/>
        <v>0</v>
      </c>
      <c r="EA10" s="14">
        <f t="shared" si="20"/>
        <v>0</v>
      </c>
      <c r="EB10" s="14">
        <f t="shared" si="20"/>
        <v>0</v>
      </c>
      <c r="EC10" s="14">
        <f t="shared" si="20"/>
        <v>0</v>
      </c>
      <c r="ED10" s="14">
        <f t="shared" si="20"/>
        <v>0</v>
      </c>
      <c r="EE10" s="14">
        <f t="shared" si="20"/>
        <v>0</v>
      </c>
      <c r="EF10" s="14">
        <f t="shared" si="20"/>
        <v>0</v>
      </c>
      <c r="EG10" s="14">
        <f t="shared" si="20"/>
        <v>0</v>
      </c>
      <c r="EH10" s="14">
        <f t="shared" si="20"/>
        <v>0</v>
      </c>
      <c r="EI10" s="14">
        <f t="shared" si="20"/>
        <v>0</v>
      </c>
      <c r="EJ10" s="14">
        <f t="shared" si="20"/>
        <v>0</v>
      </c>
      <c r="EK10" s="14">
        <f t="shared" si="20"/>
        <v>0</v>
      </c>
      <c r="EL10" s="14">
        <f t="shared" si="21"/>
        <v>0</v>
      </c>
      <c r="EM10" s="14">
        <f t="shared" si="21"/>
        <v>0</v>
      </c>
      <c r="EN10" s="14">
        <f t="shared" si="21"/>
        <v>0</v>
      </c>
      <c r="EO10" s="14">
        <f t="shared" si="21"/>
        <v>0</v>
      </c>
      <c r="EP10" s="14">
        <f t="shared" si="21"/>
        <v>0</v>
      </c>
      <c r="EQ10" s="14">
        <f t="shared" si="21"/>
        <v>0</v>
      </c>
      <c r="ER10" s="14">
        <f t="shared" si="21"/>
        <v>0</v>
      </c>
      <c r="ES10" s="14">
        <f t="shared" si="21"/>
        <v>0</v>
      </c>
      <c r="ET10" s="14">
        <f t="shared" si="21"/>
        <v>0</v>
      </c>
      <c r="EU10" s="14">
        <f t="shared" si="21"/>
        <v>0</v>
      </c>
      <c r="EV10" s="14">
        <f t="shared" si="21"/>
        <v>0</v>
      </c>
      <c r="EW10" s="14">
        <f t="shared" si="21"/>
        <v>0</v>
      </c>
      <c r="EX10" s="14">
        <f t="shared" si="22"/>
        <v>1489.2</v>
      </c>
      <c r="EY10" s="14">
        <f t="shared" si="23"/>
        <v>4</v>
      </c>
      <c r="EZ10" s="38">
        <f t="shared" si="24"/>
        <v>44500</v>
      </c>
      <c r="FA10" s="39">
        <v>8.7100000000000011E-2</v>
      </c>
      <c r="FB10" s="24">
        <f>IF(AND($EZ10&gt;0,$EZ10&gt;=FB$5),IF(SUM($F10:F10)&gt;0,SUMIFS($F10:F10,$F10:F10,"&gt;0")*$FA10/12,0),0)</f>
        <v>0</v>
      </c>
      <c r="FC10" s="24">
        <f>IF(AND($EZ10&gt;0,$EZ10&gt;=FC$5),IF(SUM($F10:G10)&gt;0,SUMIFS($F10:G10,$F10:G10,"&gt;0")*$FA10/12,0),0)</f>
        <v>0</v>
      </c>
      <c r="FD10" s="24">
        <f>IF(AND($EZ10&gt;0,$EZ10&gt;=FD$5),IF(SUM($F10:H10)&gt;0,SUMIFS($F10:H10,$F10:H10,"&gt;0")*$FA10/12,0),0)</f>
        <v>0</v>
      </c>
      <c r="FE10" s="24">
        <f>IF(AND($EZ10&gt;0,$EZ10&gt;=FE$5),IF(SUM($F10:I10)&gt;0,SUMIFS($F10:I10,$F10:I10,"&gt;0")*$FA10/12,0),0)</f>
        <v>0</v>
      </c>
      <c r="FF10" s="24">
        <f>IF(AND($EZ10&gt;0,$EZ10&gt;=FF$5),IF(SUM($F10:J10)&gt;0,SUMIFS($F10:J10,$F10:J10,"&gt;0")*$FA10/12,0),0)</f>
        <v>0</v>
      </c>
      <c r="FG10" s="24">
        <f>IF(AND($EZ10&gt;0,$EZ10&gt;=FG$5),IF(SUM($F10:K10)&gt;0,SUMIFS($F10:K10,$F10:K10,"&gt;0")*$FA10/12,0),0)</f>
        <v>0</v>
      </c>
      <c r="FH10" s="24">
        <f>IF(AND($EZ10&gt;0,$EZ10&gt;=FH$5),IF(SUM($F10:L10)&gt;0,SUMIFS($F10:L10,$F10:L10,"&gt;0")*$FA10/12,0),0)</f>
        <v>0</v>
      </c>
      <c r="FI10" s="24">
        <f>IF(AND($EZ10&gt;0,$EZ10&gt;=FI$5),IF(SUM($F10:M10)&gt;0,SUMIFS($F10:M10,$F10:M10,"&gt;0")*$FA10/12,0),0)</f>
        <v>0</v>
      </c>
      <c r="FJ10" s="24">
        <f>IF(AND($EZ10&gt;0,$EZ10&gt;=FJ$5),IF(SUM($F10:N10)&gt;0,SUMIFS($F10:N10,$F10:N10,"&gt;0")*$FA10/12,0),0)</f>
        <v>0</v>
      </c>
      <c r="FK10" s="24">
        <f>IF(AND($EZ10&gt;0,$EZ10&gt;=FK$5),IF(SUM($F10:O10)&gt;0,SUMIFS($F10:O10,$F10:O10,"&gt;0")*$FA10/12,0),0)</f>
        <v>0</v>
      </c>
      <c r="FL10" s="24">
        <f>IF(AND($EZ10&gt;0,$EZ10&gt;=FL$5),IF(SUM($F10:P10)&gt;0,SUMIFS($F10:P10,$F10:P10,"&gt;0")*$FA10/12,0),0)</f>
        <v>0</v>
      </c>
      <c r="FM10" s="24">
        <f>IF(AND($EZ10&gt;0,$EZ10&gt;=FM$5),IF(SUM($F10:Q10)&gt;0,SUMIFS($F10:Q10,$F10:Q10,"&gt;0")*$FA10/12,0),0)</f>
        <v>0</v>
      </c>
      <c r="FN10" s="24">
        <f>IF(AND($EZ10&gt;0,$EZ10&gt;=FN$5),IF(SUM($F10:R10)&gt;0,SUMIFS($F10:R10,$F10:R10,"&gt;0")*$FA10/12,0),0)</f>
        <v>0</v>
      </c>
      <c r="FO10" s="24">
        <f>IF(AND($EZ10&gt;0,$EZ10&gt;=FO$5),IF(SUM($F10:S10)&gt;0,SUMIFS($F10:S10,$F10:S10,"&gt;0")*$FA10/12,0),0)</f>
        <v>0</v>
      </c>
      <c r="FP10" s="24">
        <f>IF(AND($EZ10&gt;0,$EZ10&gt;=FP$5),IF(SUM($F10:T10)&gt;0,SUMIFS($F10:T10,$F10:T10,"&gt;0")*$FA10/12,0),0)</f>
        <v>0</v>
      </c>
      <c r="FQ10" s="24">
        <f>IF(AND($EZ10&gt;0,$EZ10&gt;=FQ$5),IF(SUM($F10:U10)&gt;0,SUMIFS($F10:U10,$F10:U10,"&gt;0")*$FA10/12,0),0)</f>
        <v>0</v>
      </c>
      <c r="FR10" s="24">
        <f>IF(AND($EZ10&gt;0,$EZ10&gt;=FR$5),IF(SUM($F10:V10)&gt;0,SUMIFS($F10:V10,$F10:V10,"&gt;0")*$FA10/12,0),0)</f>
        <v>0</v>
      </c>
      <c r="FS10" s="24">
        <f>IF(AND($EZ10&gt;0,$EZ10&gt;=FS$5),IF(SUM($F10:W10)&gt;0,SUMIFS($F10:W10,$F10:W10,"&gt;0")*$FA10/12,0),0)</f>
        <v>0</v>
      </c>
      <c r="FT10" s="24">
        <f>IF(AND($EZ10&gt;0,$EZ10&gt;=FT$5),IF(SUM($F10:X10)&gt;0,SUMIFS($F10:X10,$F10:X10,"&gt;0")*$FA10/12,0),0)</f>
        <v>0</v>
      </c>
      <c r="FU10" s="24">
        <f>IF(AND($EZ10&gt;0,$EZ10&gt;=FU$5),IF(SUM($F10:Y10)&gt;0,SUMIFS($F10:Y10,$F10:Y10,"&gt;0")*$FA10/12,0),0)</f>
        <v>0</v>
      </c>
      <c r="FV10" s="24">
        <f>IF(AND($EZ10&gt;0,$EZ10&gt;=FV$5),IF(SUM($F10:Z10)&gt;0,SUMIFS($F10:Z10,$F10:Z10,"&gt;0")*$FA10/12,0),0)</f>
        <v>0</v>
      </c>
      <c r="FW10" s="24">
        <f>IF(AND($EZ10&gt;0,$EZ10&gt;=FW$5),IF(SUM($F10:AA10)&gt;0,SUMIFS($F10:AA10,$F10:AA10,"&gt;0")*$FA10/12,0),0)</f>
        <v>0</v>
      </c>
      <c r="FX10" s="24">
        <f>IF(AND($EZ10&gt;0,$EZ10&gt;=FX$5),IF(SUM($F10:AB10)&gt;0,SUMIFS($F10:AB10,$F10:AB10,"&gt;0")*$FA10/12,0),0)</f>
        <v>0</v>
      </c>
      <c r="FY10" s="24">
        <f>IF(AND($EZ10&gt;0,$EZ10&gt;=FY$5),IF(SUM($F10:AC10)&gt;0,SUMIFS($F10:AC10,$F10:AC10,"&gt;0")*$FA10/12,0),0)</f>
        <v>0</v>
      </c>
      <c r="FZ10" s="24">
        <f>IF(AND($EZ10&gt;0,$EZ10&gt;=FZ$5),IF(SUM($F10:AD10)&gt;0,SUMIFS($F10:AD10,$F10:AD10,"&gt;0")*$FA10/12,0),0)</f>
        <v>0</v>
      </c>
      <c r="GA10" s="24">
        <f>IF(AND($EZ10&gt;0,$EZ10&gt;=GA$5),IF(SUM($F10:AE10)&gt;0,SUMIFS($F10:AE10,$F10:AE10,"&gt;0")*$FA10/12,0),0)</f>
        <v>0</v>
      </c>
      <c r="GB10" s="24">
        <f>IF(AND($EZ10&gt;0,$EZ10&gt;=GB$5),IF(SUM($F10:AF10)&gt;0,SUMIFS($F10:AF10,$F10:AF10,"&gt;0")*$FA10/12,0),0)</f>
        <v>0</v>
      </c>
      <c r="GC10" s="24">
        <f>IF(AND($EZ10&gt;0,$EZ10&gt;=GC$5),IF(SUM($F10:AG10)&gt;0,SUMIFS($F10:AG10,$F10:AG10,"&gt;0")*$FA10/12,0),0)</f>
        <v>0</v>
      </c>
      <c r="GD10" s="24">
        <f>IF(AND($EZ10&gt;0,$EZ10&gt;=GD$5),IF(SUM($F10:AH10)&gt;0,SUMIFS($F10:AH10,$F10:AH10,"&gt;0")*$FA10/12,0),0)</f>
        <v>0</v>
      </c>
      <c r="GE10" s="24">
        <f>IF(AND($EZ10&gt;0,$EZ10&gt;=GE$5),IF(SUM($F10:AI10)&gt;0,SUMIFS($F10:AI10,$F10:AI10,"&gt;0")*$FA10/12,0),0)</f>
        <v>0</v>
      </c>
      <c r="GF10" s="24">
        <f>IF(AND($EZ10&gt;0,$EZ10&gt;=GF$5),IF(SUM($F10:AJ10)&gt;0,SUMIFS($F10:AJ10,$F10:AJ10,"&gt;0")*$FA10/12,0),0)</f>
        <v>99.802083333333357</v>
      </c>
      <c r="GG10" s="24">
        <f>IF(AND($EZ10&gt;0,$EZ10&gt;=GG$5),IF(SUM($F10:AK10)&gt;0,SUMIFS($F10:AK10,$F10:AK10,"&gt;0")*$FA10/12,0),0)</f>
        <v>1451.666666666667</v>
      </c>
      <c r="GH10" s="24">
        <f>IF(AND($EZ10&gt;0,$EZ10&gt;=GH$5),IF(SUM($F10:AL10)&gt;0,SUMIFS($F10:AL10,$F10:AL10,"&gt;0")*$FA10/12,0),0)</f>
        <v>2803.5312500000005</v>
      </c>
      <c r="GI10" s="24">
        <f>IF(AND($EZ10&gt;0,$EZ10&gt;=GI$5),IF(SUM($F10:AM10)&gt;0,SUMIFS($F10:AM10,$F10:AM10,"&gt;0")*$FA10/12,0),0)</f>
        <v>2903.3333333333339</v>
      </c>
      <c r="GJ10" s="24">
        <f>IF(AND($EZ10&gt;0,$EZ10&gt;=GJ$5),IF(SUM($F10:AN10)&gt;0,SUMIFS($F10:AN10,$F10:AN10,"&gt;0")*$FA10/12,0),0)</f>
        <v>0</v>
      </c>
      <c r="GK10" s="24">
        <f>IF(AND($EZ10&gt;0,$EZ10&gt;=GK$5),IF(SUM($F10:AO10)&gt;0,SUMIFS($F10:AO10,$F10:AO10,"&gt;0")*$FA10/12,0),0)</f>
        <v>0</v>
      </c>
      <c r="GL10" s="24">
        <f>IF(AND($EZ10&gt;0,$EZ10&gt;=GL$5),IF(SUM($F10:AP10)&gt;0,SUMIFS($F10:AP10,$F10:AP10,"&gt;0")*$FA10/12,0),0)</f>
        <v>0</v>
      </c>
      <c r="GM10" s="24">
        <f>IF(AND($EZ10&gt;0,$EZ10&gt;=GM$5),IF(SUM($F10:AQ10)&gt;0,SUMIFS($F10:AQ10,$F10:AQ10,"&gt;0")*$FA10/12,0),0)</f>
        <v>0</v>
      </c>
      <c r="GN10" s="24">
        <f>IF(AND($EZ10&gt;0,$EZ10&gt;=GN$5),IF(SUM($F10:AR10)&gt;0,SUMIFS($F10:AR10,$F10:AR10,"&gt;0")*$FA10/12,0),0)</f>
        <v>0</v>
      </c>
      <c r="GO10" s="24">
        <f>IF(AND($EZ10&gt;0,$EZ10&gt;=GO$5),IF(SUM($F10:AS10)&gt;0,SUMIFS($F10:AS10,$F10:AS10,"&gt;0")*$FA10/12,0),0)</f>
        <v>0</v>
      </c>
      <c r="GP10" s="24">
        <f>IF(AND($EZ10&gt;0,$EZ10&gt;=GP$5),IF(SUM($F10:AT10)&gt;0,SUMIFS($F10:AT10,$F10:AT10,"&gt;0")*$FA10/12,0),0)</f>
        <v>0</v>
      </c>
      <c r="GQ10" s="24">
        <f>IF(AND($EZ10&gt;0,$EZ10&gt;=GQ$5),IF(SUM($F10:AU10)&gt;0,SUMIFS($F10:AU10,$F10:AU10,"&gt;0")*$FA10/12,0),0)</f>
        <v>0</v>
      </c>
      <c r="GR10" s="24">
        <f>IF(AND($EZ10&gt;0,$EZ10&gt;=GR$5),IF(SUM($F10:AV10)&gt;0,SUMIFS($F10:AV10,$F10:AV10,"&gt;0")*$FA10/12,0),0)</f>
        <v>0</v>
      </c>
      <c r="GS10" s="24">
        <f>IF(AND($EZ10&gt;0,$EZ10&gt;=GS$5),IF(SUM($F10:AW10)&gt;0,SUMIFS($F10:AW10,$F10:AW10,"&gt;0")*$FA10/12,0),0)</f>
        <v>0</v>
      </c>
      <c r="GT10" s="24">
        <f>IF(AND($EZ10&gt;0,$EZ10&gt;=GT$5),IF(SUM($F10:AX10)&gt;0,SUMIFS($F10:AX10,$F10:AX10,"&gt;0")*$FA10/12,0),0)</f>
        <v>0</v>
      </c>
      <c r="GU10" s="24">
        <f>IF(AND($EZ10&gt;0,$EZ10&gt;=GU$5),IF(SUM($F10:AY10)&gt;0,SUMIFS($F10:AY10,$F10:AY10,"&gt;0")*$FA10/12,0),0)</f>
        <v>0</v>
      </c>
      <c r="GV10" s="24">
        <f>IF(AND($EZ10&gt;0,$EZ10&gt;=GV$5),IF(SUM($F10:AZ10)&gt;0,SUMIFS($F10:AZ10,$F10:AZ10,"&gt;0")*$FA10/12,0),0)</f>
        <v>0</v>
      </c>
      <c r="GW10" s="24">
        <f>IF(AND($EZ10&gt;0,$EZ10&gt;=GW$5),IF(SUM($F10:BA10)&gt;0,SUMIFS($F10:BA10,$F10:BA10,"&gt;0")*$FA10/12,0),0)</f>
        <v>0</v>
      </c>
      <c r="GX10" s="24">
        <f>IF(AND($EZ10&gt;0,$EZ10&gt;=GX$5),IF(SUM($F10:BB10)&gt;0,SUMIFS($F10:BB10,$F10:BB10,"&gt;0")*$FA10/12,0),0)</f>
        <v>0</v>
      </c>
      <c r="GY10" s="24">
        <f>IF(AND($EZ10&gt;0,$EZ10&gt;=GY$5),IF(SUM($F10:BC10)&gt;0,SUMIFS($F10:BC10,$F10:BC10,"&gt;0")*$FA10/12,0),0)</f>
        <v>0</v>
      </c>
      <c r="GZ10" s="24">
        <f>IF(AND($EZ10&gt;0,$EZ10&gt;=GZ$5),IF(SUM($F10:BD10)&gt;0,SUMIFS($F10:BD10,$F10:BD10,"&gt;0")*$FA10/12,0),0)</f>
        <v>0</v>
      </c>
      <c r="HA10" s="24">
        <f>IF(AND($EZ10&gt;0,$EZ10&gt;=HA$5),IF(SUM($F10:BE10)&gt;0,SUMIFS($F10:BE10,$F10:BE10,"&gt;0")*$FA10/12,0),0)</f>
        <v>0</v>
      </c>
      <c r="HB10" s="24">
        <f>IF(AND($EZ10&gt;0,$EZ10&gt;=HB$5),IF(SUM($F10:BF10)&gt;0,SUMIFS($F10:BF10,$F10:BF10,"&gt;0")*$FA10/12,0),0)</f>
        <v>0</v>
      </c>
      <c r="HC10" s="24">
        <f>IF(AND($EZ10&gt;0,$EZ10&gt;=HC$5),IF(SUM($F10:BG10)&gt;0,SUMIFS($F10:BG10,$F10:BG10,"&gt;0")*$FA10/12,0),0)</f>
        <v>0</v>
      </c>
      <c r="HD10" s="24">
        <f>IF(AND($EZ10&gt;0,$EZ10&gt;=HD$5),IF(SUM($F10:BH10)&gt;0,SUMIFS($F10:BH10,$F10:BH10,"&gt;0")*$FA10/12,0),0)</f>
        <v>0</v>
      </c>
      <c r="HE10" s="24">
        <f>IF(AND($EZ10&gt;0,$EZ10&gt;=HE$5),IF(SUM($F10:BI10)&gt;0,SUMIFS($F10:BI10,$F10:BI10,"&gt;0")*$FA10/12,0),0)</f>
        <v>0</v>
      </c>
      <c r="HF10" s="24">
        <f>IF(AND($EZ10&gt;0,$EZ10&gt;=HF$5),IF(SUM($F10:BJ10)&gt;0,SUMIFS($F10:BJ10,$F10:BJ10,"&gt;0")*$FA10/12,0),0)</f>
        <v>0</v>
      </c>
      <c r="HG10" s="24">
        <f>IF(AND($EZ10&gt;0,$EZ10&gt;=HG$5),IF(SUM($F10:BK10)&gt;0,SUMIFS($F10:BK10,$F10:BK10,"&gt;0")*$FA10/12,0),0)</f>
        <v>0</v>
      </c>
      <c r="HH10" s="24">
        <f>IF(AND($EZ10&gt;0,$EZ10&gt;=HH$5),IF(SUM($F10:BL10)&gt;0,SUMIFS($F10:BL10,$F10:BL10,"&gt;0")*$FA10/12,0),0)</f>
        <v>0</v>
      </c>
      <c r="HI10" s="24">
        <f>IF(AND($EZ10&gt;0,$EZ10&gt;=HI$5),IF(SUM($F10:BM10)&gt;0,SUMIFS($F10:BM10,$F10:BM10,"&gt;0")*$FA10/12,0),0)</f>
        <v>0</v>
      </c>
      <c r="HJ10" s="24">
        <f>IF(AND($EZ10&gt;0,$EZ10&gt;=HJ$5),IF(SUM($F10:BN10)&gt;0,SUMIFS($F10:BN10,$F10:BN10,"&gt;0")*$FA10/12,0),0)</f>
        <v>0</v>
      </c>
      <c r="HK10" s="24">
        <f>IF(AND($EZ10&gt;0,$EZ10&gt;=HK$5),IF(SUM($F10:BO10)&gt;0,SUMIFS($F10:BO10,$F10:BO10,"&gt;0")*$FA10/12,0),0)</f>
        <v>0</v>
      </c>
      <c r="HL10" s="24">
        <f>IF(AND($EZ10&gt;0,$EZ10&gt;=HL$5),IF(SUM($F10:BP10)&gt;0,SUMIFS($F10:BP10,$F10:BP10,"&gt;0")*$FA10/12,0),0)</f>
        <v>0</v>
      </c>
      <c r="HM10" s="24">
        <f>IF(AND($EZ10&gt;0,$EZ10&gt;=HM$5),IF(SUM($F10:BQ10)&gt;0,SUMIFS($F10:BQ10,$F10:BQ10,"&gt;0")*$FA10/12,0),0)</f>
        <v>0</v>
      </c>
      <c r="HN10" s="24">
        <f>IF(AND($EZ10&gt;0,$EZ10&gt;=HN$5),IF(SUM($F10:BR10)&gt;0,SUMIFS($F10:BR10,$F10:BR10,"&gt;0")*$FA10/12,0),0)</f>
        <v>0</v>
      </c>
      <c r="HO10" s="24">
        <f>IF(AND($EZ10&gt;0,$EZ10&gt;=HO$5),IF(SUM($F10:BS10)&gt;0,SUMIFS($F10:BS10,$F10:BS10,"&gt;0")*$FA10/12,0),0)</f>
        <v>0</v>
      </c>
      <c r="HP10" s="24">
        <f>IF(AND($EZ10&gt;0,$EZ10&gt;=HP$5),IF(SUM($F10:BT10)&gt;0,SUMIFS($F10:BT10,$F10:BT10,"&gt;0")*$FA10/12,0),0)</f>
        <v>0</v>
      </c>
      <c r="HQ10" s="24">
        <f>IF(AND($EZ10&gt;0,$EZ10&gt;=HQ$5),IF(SUM($F10:BU10)&gt;0,SUMIFS($F10:BU10,$F10:BU10,"&gt;0")*$FA10/12,0),0)</f>
        <v>0</v>
      </c>
      <c r="HR10" s="24">
        <f>IF(AND($EZ10&gt;0,$EZ10&gt;=HR$5),IF(SUM($F10:BV10)&gt;0,SUMIFS($F10:BV10,$F10:BV10,"&gt;0")*$FA10/12,0),0)</f>
        <v>0</v>
      </c>
      <c r="HS10" s="24">
        <f>IF(AND($EZ10&gt;0,$EZ10&gt;=HS$5),IF(SUM($F10:BW10)&gt;0,SUMIFS($F10:BW10,$F10:BW10,"&gt;0")*$FA10/12,0),0)</f>
        <v>0</v>
      </c>
      <c r="HT10" s="24">
        <f>IF(AND($EZ10&gt;0,$EZ10&gt;=HT$5),IF(SUM($F10:BX10)&gt;0,SUMIFS($F10:BX10,$F10:BX10,"&gt;0")*$FA10/12,0),0)</f>
        <v>0</v>
      </c>
      <c r="HU10" s="24">
        <f>IF(AND($EZ10&gt;0,$EZ10&gt;=HU$5),IF(SUM($F10:BY10)&gt;0,SUMIFS($F10:BY10,$F10:BY10,"&gt;0")*$FA10/12,0),0)</f>
        <v>0</v>
      </c>
      <c r="HV10" s="24">
        <f t="shared" si="25"/>
        <v>7258.3333333333348</v>
      </c>
      <c r="HW10" s="40">
        <f t="shared" si="26"/>
        <v>1.8145833333333337E-2</v>
      </c>
      <c r="HX10" s="14">
        <f t="shared" si="27"/>
        <v>0</v>
      </c>
      <c r="HY10" s="14">
        <f t="shared" si="27"/>
        <v>0</v>
      </c>
      <c r="HZ10" s="14">
        <f t="shared" si="27"/>
        <v>0</v>
      </c>
      <c r="IA10" s="14">
        <f t="shared" si="27"/>
        <v>0</v>
      </c>
      <c r="IB10" s="14">
        <f t="shared" si="28"/>
        <v>0</v>
      </c>
      <c r="IC10" s="14">
        <f t="shared" si="29"/>
        <v>0</v>
      </c>
      <c r="ID10" s="14">
        <f t="shared" si="29"/>
        <v>0</v>
      </c>
      <c r="IE10" s="14">
        <f t="shared" si="29"/>
        <v>386250</v>
      </c>
      <c r="IF10" s="14">
        <f t="shared" si="29"/>
        <v>13750</v>
      </c>
      <c r="IG10" s="14">
        <f t="shared" si="30"/>
        <v>400000</v>
      </c>
      <c r="IH10" s="14">
        <f t="shared" si="31"/>
        <v>0</v>
      </c>
      <c r="II10" s="14">
        <f t="shared" si="31"/>
        <v>0</v>
      </c>
      <c r="IJ10" s="14">
        <f t="shared" si="31"/>
        <v>0</v>
      </c>
      <c r="IK10" s="14">
        <f t="shared" si="31"/>
        <v>0</v>
      </c>
      <c r="IL10" s="14">
        <f t="shared" si="32"/>
        <v>0</v>
      </c>
      <c r="IM10" s="14">
        <f t="shared" si="33"/>
        <v>0</v>
      </c>
      <c r="IN10" s="14">
        <f t="shared" si="33"/>
        <v>0</v>
      </c>
      <c r="IO10" s="14">
        <f t="shared" si="33"/>
        <v>0</v>
      </c>
      <c r="IP10" s="14">
        <f t="shared" si="33"/>
        <v>0</v>
      </c>
      <c r="IQ10" s="14">
        <f t="shared" si="34"/>
        <v>0</v>
      </c>
      <c r="IR10" s="14">
        <f t="shared" si="35"/>
        <v>0</v>
      </c>
      <c r="IS10" s="14">
        <f t="shared" si="35"/>
        <v>0</v>
      </c>
      <c r="IT10" s="14">
        <f t="shared" si="35"/>
        <v>0</v>
      </c>
      <c r="IU10" s="14">
        <f t="shared" si="35"/>
        <v>0</v>
      </c>
      <c r="IV10" s="14">
        <f t="shared" si="36"/>
        <v>0</v>
      </c>
      <c r="IW10" s="14">
        <f t="shared" si="37"/>
        <v>0</v>
      </c>
      <c r="IX10" s="14">
        <f t="shared" si="37"/>
        <v>0</v>
      </c>
      <c r="IY10" s="14">
        <f t="shared" si="37"/>
        <v>0</v>
      </c>
      <c r="IZ10" s="14">
        <f t="shared" si="37"/>
        <v>0</v>
      </c>
      <c r="JA10" s="14">
        <f t="shared" si="38"/>
        <v>0</v>
      </c>
      <c r="JB10" s="14">
        <f t="shared" si="39"/>
        <v>0</v>
      </c>
      <c r="JC10" s="14">
        <f t="shared" si="39"/>
        <v>0</v>
      </c>
      <c r="JD10" s="14">
        <f t="shared" si="39"/>
        <v>1438.00875</v>
      </c>
      <c r="JE10" s="14">
        <f t="shared" si="39"/>
        <v>51.191249999999997</v>
      </c>
      <c r="JF10" s="14">
        <f t="shared" si="40"/>
        <v>1489.2</v>
      </c>
      <c r="JG10" s="14">
        <f t="shared" si="41"/>
        <v>0</v>
      </c>
      <c r="JH10" s="14">
        <f t="shared" si="41"/>
        <v>0</v>
      </c>
      <c r="JI10" s="14">
        <f t="shared" si="41"/>
        <v>0</v>
      </c>
      <c r="JJ10" s="14">
        <f t="shared" si="41"/>
        <v>0</v>
      </c>
      <c r="JK10" s="14">
        <f t="shared" si="42"/>
        <v>0</v>
      </c>
      <c r="JL10" s="14">
        <f t="shared" si="43"/>
        <v>0</v>
      </c>
      <c r="JM10" s="14">
        <f t="shared" si="43"/>
        <v>0</v>
      </c>
      <c r="JN10" s="14">
        <f t="shared" si="43"/>
        <v>0</v>
      </c>
      <c r="JO10" s="14">
        <f t="shared" si="43"/>
        <v>0</v>
      </c>
      <c r="JP10" s="14">
        <f t="shared" si="44"/>
        <v>0</v>
      </c>
      <c r="JQ10" s="14">
        <f t="shared" si="45"/>
        <v>0</v>
      </c>
      <c r="JR10" s="14">
        <f t="shared" si="45"/>
        <v>0</v>
      </c>
      <c r="JS10" s="14">
        <f t="shared" si="45"/>
        <v>0</v>
      </c>
      <c r="JT10" s="14">
        <f t="shared" si="45"/>
        <v>0</v>
      </c>
      <c r="JU10" s="14">
        <f t="shared" si="46"/>
        <v>0</v>
      </c>
      <c r="JV10" s="14">
        <f t="shared" si="47"/>
        <v>0</v>
      </c>
      <c r="JW10" s="14">
        <f t="shared" si="47"/>
        <v>0</v>
      </c>
      <c r="JX10" s="14">
        <f t="shared" si="47"/>
        <v>0</v>
      </c>
      <c r="JY10" s="14">
        <f t="shared" si="47"/>
        <v>0</v>
      </c>
      <c r="JZ10" s="14">
        <f t="shared" si="48"/>
        <v>0</v>
      </c>
      <c r="KA10" s="14">
        <f t="shared" si="49"/>
        <v>0</v>
      </c>
      <c r="KB10" s="14">
        <f t="shared" si="49"/>
        <v>0</v>
      </c>
      <c r="KC10" s="14">
        <f t="shared" si="49"/>
        <v>4355.0000000000009</v>
      </c>
      <c r="KD10" s="14">
        <f t="shared" si="49"/>
        <v>2903.3333333333339</v>
      </c>
      <c r="KE10" s="14">
        <f t="shared" si="50"/>
        <v>7258.3333333333348</v>
      </c>
      <c r="KF10" s="14">
        <f t="shared" si="51"/>
        <v>0</v>
      </c>
      <c r="KG10" s="14">
        <f t="shared" si="51"/>
        <v>0</v>
      </c>
      <c r="KH10" s="14">
        <f t="shared" si="51"/>
        <v>0</v>
      </c>
      <c r="KI10" s="14">
        <f t="shared" si="51"/>
        <v>0</v>
      </c>
      <c r="KJ10" s="14">
        <f t="shared" si="52"/>
        <v>0</v>
      </c>
      <c r="KK10" s="14">
        <f t="shared" si="53"/>
        <v>0</v>
      </c>
      <c r="KL10" s="14">
        <f t="shared" si="53"/>
        <v>0</v>
      </c>
      <c r="KM10" s="14">
        <f t="shared" si="53"/>
        <v>0</v>
      </c>
      <c r="KN10" s="14">
        <f t="shared" si="53"/>
        <v>0</v>
      </c>
      <c r="KO10" s="14">
        <f t="shared" si="54"/>
        <v>0</v>
      </c>
      <c r="KP10" s="14">
        <f t="shared" si="55"/>
        <v>0</v>
      </c>
      <c r="KQ10" s="14">
        <f t="shared" si="55"/>
        <v>0</v>
      </c>
      <c r="KR10" s="14">
        <f t="shared" si="55"/>
        <v>0</v>
      </c>
      <c r="KS10" s="14">
        <f t="shared" si="55"/>
        <v>0</v>
      </c>
      <c r="KT10" s="14">
        <f t="shared" si="56"/>
        <v>0</v>
      </c>
      <c r="KU10" s="41" t="str">
        <f ca="1">IF(SUM(F10:BY10)&gt;0,IFERROR(VLOOKUP(A10,#REF!,1,FALSE),VLOOKUP(A10,#REF!,1,FALSE)),A10)</f>
        <v>KY12-1</v>
      </c>
    </row>
    <row r="11" spans="1:307" ht="15.75" thickBot="1" x14ac:dyDescent="0.3">
      <c r="A11" s="48" t="s">
        <v>302</v>
      </c>
      <c r="B11" s="37">
        <v>345</v>
      </c>
      <c r="C11" s="37">
        <v>121</v>
      </c>
      <c r="D11" s="49" t="s">
        <v>328</v>
      </c>
      <c r="E11" s="43"/>
      <c r="F11" s="4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5">
        <v>0</v>
      </c>
      <c r="R11" s="44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5">
        <v>0</v>
      </c>
      <c r="AD11" s="44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13750</v>
      </c>
      <c r="AL11" s="42">
        <v>13750</v>
      </c>
      <c r="AM11" s="42">
        <v>198250</v>
      </c>
      <c r="AN11" s="42">
        <v>198250</v>
      </c>
      <c r="AO11" s="45">
        <v>0</v>
      </c>
      <c r="AP11" s="44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5">
        <v>0</v>
      </c>
      <c r="BB11" s="44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5">
        <v>0</v>
      </c>
      <c r="BN11" s="44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5">
        <v>0</v>
      </c>
      <c r="BZ11" s="16">
        <f t="shared" si="15"/>
        <v>424000</v>
      </c>
      <c r="CA11" s="16" t="s">
        <v>17</v>
      </c>
      <c r="CB11" s="16">
        <v>37.229999999999997</v>
      </c>
      <c r="CC11" s="16">
        <f t="shared" si="16"/>
        <v>4504.83</v>
      </c>
      <c r="CD11" s="14">
        <f t="shared" si="17"/>
        <v>0</v>
      </c>
      <c r="CE11" s="14">
        <f t="shared" si="17"/>
        <v>0</v>
      </c>
      <c r="CF11" s="14">
        <f t="shared" si="17"/>
        <v>0</v>
      </c>
      <c r="CG11" s="14">
        <f t="shared" si="17"/>
        <v>0</v>
      </c>
      <c r="CH11" s="14">
        <f t="shared" si="17"/>
        <v>0</v>
      </c>
      <c r="CI11" s="14">
        <f t="shared" si="17"/>
        <v>0</v>
      </c>
      <c r="CJ11" s="14">
        <f t="shared" si="17"/>
        <v>0</v>
      </c>
      <c r="CK11" s="14">
        <f t="shared" si="17"/>
        <v>0</v>
      </c>
      <c r="CL11" s="14">
        <f t="shared" si="17"/>
        <v>0</v>
      </c>
      <c r="CM11" s="14">
        <f t="shared" si="17"/>
        <v>0</v>
      </c>
      <c r="CN11" s="14">
        <f t="shared" si="17"/>
        <v>0</v>
      </c>
      <c r="CO11" s="14">
        <f t="shared" si="17"/>
        <v>0</v>
      </c>
      <c r="CP11" s="14">
        <f t="shared" si="17"/>
        <v>0</v>
      </c>
      <c r="CQ11" s="14">
        <f t="shared" si="17"/>
        <v>0</v>
      </c>
      <c r="CR11" s="14">
        <f t="shared" si="17"/>
        <v>0</v>
      </c>
      <c r="CS11" s="14">
        <f t="shared" si="17"/>
        <v>0</v>
      </c>
      <c r="CT11" s="14">
        <f t="shared" si="18"/>
        <v>0</v>
      </c>
      <c r="CU11" s="14">
        <f t="shared" si="18"/>
        <v>0</v>
      </c>
      <c r="CV11" s="14">
        <f t="shared" si="18"/>
        <v>0</v>
      </c>
      <c r="CW11" s="14">
        <f t="shared" si="18"/>
        <v>0</v>
      </c>
      <c r="CX11" s="14">
        <f t="shared" si="18"/>
        <v>0</v>
      </c>
      <c r="CY11" s="14">
        <f t="shared" si="18"/>
        <v>0</v>
      </c>
      <c r="CZ11" s="14">
        <f t="shared" si="18"/>
        <v>0</v>
      </c>
      <c r="DA11" s="14">
        <f t="shared" si="18"/>
        <v>0</v>
      </c>
      <c r="DB11" s="14">
        <f t="shared" si="18"/>
        <v>0</v>
      </c>
      <c r="DC11" s="14">
        <f t="shared" si="18"/>
        <v>0</v>
      </c>
      <c r="DD11" s="14">
        <f t="shared" si="18"/>
        <v>0</v>
      </c>
      <c r="DE11" s="14">
        <f t="shared" si="18"/>
        <v>0</v>
      </c>
      <c r="DF11" s="14">
        <f t="shared" si="18"/>
        <v>0</v>
      </c>
      <c r="DG11" s="14">
        <f t="shared" si="18"/>
        <v>0</v>
      </c>
      <c r="DH11" s="14">
        <f t="shared" si="18"/>
        <v>0</v>
      </c>
      <c r="DI11" s="14">
        <f t="shared" si="18"/>
        <v>146.08823702830188</v>
      </c>
      <c r="DJ11" s="14">
        <f t="shared" si="19"/>
        <v>146.08823702830188</v>
      </c>
      <c r="DK11" s="14">
        <f t="shared" si="19"/>
        <v>2106.3267629716979</v>
      </c>
      <c r="DL11" s="14">
        <f t="shared" si="19"/>
        <v>2106.3267629716979</v>
      </c>
      <c r="DM11" s="14">
        <f t="shared" si="19"/>
        <v>0</v>
      </c>
      <c r="DN11" s="14">
        <f t="shared" si="19"/>
        <v>0</v>
      </c>
      <c r="DO11" s="14">
        <f t="shared" si="19"/>
        <v>0</v>
      </c>
      <c r="DP11" s="14">
        <f t="shared" si="19"/>
        <v>0</v>
      </c>
      <c r="DQ11" s="14">
        <f t="shared" si="19"/>
        <v>0</v>
      </c>
      <c r="DR11" s="14">
        <f t="shared" si="19"/>
        <v>0</v>
      </c>
      <c r="DS11" s="14">
        <f t="shared" si="19"/>
        <v>0</v>
      </c>
      <c r="DT11" s="14">
        <f t="shared" si="19"/>
        <v>0</v>
      </c>
      <c r="DU11" s="14">
        <f t="shared" si="19"/>
        <v>0</v>
      </c>
      <c r="DV11" s="14">
        <f t="shared" si="19"/>
        <v>0</v>
      </c>
      <c r="DW11" s="14">
        <f t="shared" si="19"/>
        <v>0</v>
      </c>
      <c r="DX11" s="14">
        <f t="shared" si="19"/>
        <v>0</v>
      </c>
      <c r="DY11" s="14">
        <f t="shared" si="19"/>
        <v>0</v>
      </c>
      <c r="DZ11" s="14">
        <f t="shared" si="20"/>
        <v>0</v>
      </c>
      <c r="EA11" s="14">
        <f t="shared" si="20"/>
        <v>0</v>
      </c>
      <c r="EB11" s="14">
        <f t="shared" si="20"/>
        <v>0</v>
      </c>
      <c r="EC11" s="14">
        <f t="shared" si="20"/>
        <v>0</v>
      </c>
      <c r="ED11" s="14">
        <f t="shared" si="20"/>
        <v>0</v>
      </c>
      <c r="EE11" s="14">
        <f t="shared" si="20"/>
        <v>0</v>
      </c>
      <c r="EF11" s="14">
        <f t="shared" si="20"/>
        <v>0</v>
      </c>
      <c r="EG11" s="14">
        <f t="shared" si="20"/>
        <v>0</v>
      </c>
      <c r="EH11" s="14">
        <f t="shared" si="20"/>
        <v>0</v>
      </c>
      <c r="EI11" s="14">
        <f t="shared" si="20"/>
        <v>0</v>
      </c>
      <c r="EJ11" s="14">
        <f t="shared" si="20"/>
        <v>0</v>
      </c>
      <c r="EK11" s="14">
        <f t="shared" si="20"/>
        <v>0</v>
      </c>
      <c r="EL11" s="14">
        <f t="shared" si="21"/>
        <v>0</v>
      </c>
      <c r="EM11" s="14">
        <f t="shared" si="21"/>
        <v>0</v>
      </c>
      <c r="EN11" s="14">
        <f t="shared" si="21"/>
        <v>0</v>
      </c>
      <c r="EO11" s="14">
        <f t="shared" si="21"/>
        <v>0</v>
      </c>
      <c r="EP11" s="14">
        <f t="shared" si="21"/>
        <v>0</v>
      </c>
      <c r="EQ11" s="14">
        <f t="shared" si="21"/>
        <v>0</v>
      </c>
      <c r="ER11" s="14">
        <f t="shared" si="21"/>
        <v>0</v>
      </c>
      <c r="ES11" s="14">
        <f t="shared" si="21"/>
        <v>0</v>
      </c>
      <c r="ET11" s="14">
        <f t="shared" si="21"/>
        <v>0</v>
      </c>
      <c r="EU11" s="14">
        <f t="shared" si="21"/>
        <v>0</v>
      </c>
      <c r="EV11" s="14">
        <f t="shared" si="21"/>
        <v>0</v>
      </c>
      <c r="EW11" s="14">
        <f t="shared" si="21"/>
        <v>0</v>
      </c>
      <c r="EX11" s="14">
        <f t="shared" si="22"/>
        <v>4504.83</v>
      </c>
      <c r="EY11" s="14">
        <f t="shared" si="23"/>
        <v>4</v>
      </c>
      <c r="EZ11" s="38">
        <f t="shared" si="24"/>
        <v>44530</v>
      </c>
      <c r="FA11" s="39">
        <v>8.7100000000000011E-2</v>
      </c>
      <c r="FB11" s="24">
        <f>IF(AND($EZ11&gt;0,$EZ11&gt;=FB$5),IF(SUM($F11:F11)&gt;0,SUMIFS($F11:F11,$F11:F11,"&gt;0")*$FA11/12,0),0)</f>
        <v>0</v>
      </c>
      <c r="FC11" s="24">
        <f>IF(AND($EZ11&gt;0,$EZ11&gt;=FC$5),IF(SUM($F11:G11)&gt;0,SUMIFS($F11:G11,$F11:G11,"&gt;0")*$FA11/12,0),0)</f>
        <v>0</v>
      </c>
      <c r="FD11" s="24">
        <f>IF(AND($EZ11&gt;0,$EZ11&gt;=FD$5),IF(SUM($F11:H11)&gt;0,SUMIFS($F11:H11,$F11:H11,"&gt;0")*$FA11/12,0),0)</f>
        <v>0</v>
      </c>
      <c r="FE11" s="24">
        <f>IF(AND($EZ11&gt;0,$EZ11&gt;=FE$5),IF(SUM($F11:I11)&gt;0,SUMIFS($F11:I11,$F11:I11,"&gt;0")*$FA11/12,0),0)</f>
        <v>0</v>
      </c>
      <c r="FF11" s="24">
        <f>IF(AND($EZ11&gt;0,$EZ11&gt;=FF$5),IF(SUM($F11:J11)&gt;0,SUMIFS($F11:J11,$F11:J11,"&gt;0")*$FA11/12,0),0)</f>
        <v>0</v>
      </c>
      <c r="FG11" s="24">
        <f>IF(AND($EZ11&gt;0,$EZ11&gt;=FG$5),IF(SUM($F11:K11)&gt;0,SUMIFS($F11:K11,$F11:K11,"&gt;0")*$FA11/12,0),0)</f>
        <v>0</v>
      </c>
      <c r="FH11" s="24">
        <f>IF(AND($EZ11&gt;0,$EZ11&gt;=FH$5),IF(SUM($F11:L11)&gt;0,SUMIFS($F11:L11,$F11:L11,"&gt;0")*$FA11/12,0),0)</f>
        <v>0</v>
      </c>
      <c r="FI11" s="24">
        <f>IF(AND($EZ11&gt;0,$EZ11&gt;=FI$5),IF(SUM($F11:M11)&gt;0,SUMIFS($F11:M11,$F11:M11,"&gt;0")*$FA11/12,0),0)</f>
        <v>0</v>
      </c>
      <c r="FJ11" s="24">
        <f>IF(AND($EZ11&gt;0,$EZ11&gt;=FJ$5),IF(SUM($F11:N11)&gt;0,SUMIFS($F11:N11,$F11:N11,"&gt;0")*$FA11/12,0),0)</f>
        <v>0</v>
      </c>
      <c r="FK11" s="24">
        <f>IF(AND($EZ11&gt;0,$EZ11&gt;=FK$5),IF(SUM($F11:O11)&gt;0,SUMIFS($F11:O11,$F11:O11,"&gt;0")*$FA11/12,0),0)</f>
        <v>0</v>
      </c>
      <c r="FL11" s="24">
        <f>IF(AND($EZ11&gt;0,$EZ11&gt;=FL$5),IF(SUM($F11:P11)&gt;0,SUMIFS($F11:P11,$F11:P11,"&gt;0")*$FA11/12,0),0)</f>
        <v>0</v>
      </c>
      <c r="FM11" s="24">
        <f>IF(AND($EZ11&gt;0,$EZ11&gt;=FM$5),IF(SUM($F11:Q11)&gt;0,SUMIFS($F11:Q11,$F11:Q11,"&gt;0")*$FA11/12,0),0)</f>
        <v>0</v>
      </c>
      <c r="FN11" s="24">
        <f>IF(AND($EZ11&gt;0,$EZ11&gt;=FN$5),IF(SUM($F11:R11)&gt;0,SUMIFS($F11:R11,$F11:R11,"&gt;0")*$FA11/12,0),0)</f>
        <v>0</v>
      </c>
      <c r="FO11" s="24">
        <f>IF(AND($EZ11&gt;0,$EZ11&gt;=FO$5),IF(SUM($F11:S11)&gt;0,SUMIFS($F11:S11,$F11:S11,"&gt;0")*$FA11/12,0),0)</f>
        <v>0</v>
      </c>
      <c r="FP11" s="24">
        <f>IF(AND($EZ11&gt;0,$EZ11&gt;=FP$5),IF(SUM($F11:T11)&gt;0,SUMIFS($F11:T11,$F11:T11,"&gt;0")*$FA11/12,0),0)</f>
        <v>0</v>
      </c>
      <c r="FQ11" s="24">
        <f>IF(AND($EZ11&gt;0,$EZ11&gt;=FQ$5),IF(SUM($F11:U11)&gt;0,SUMIFS($F11:U11,$F11:U11,"&gt;0")*$FA11/12,0),0)</f>
        <v>0</v>
      </c>
      <c r="FR11" s="24">
        <f>IF(AND($EZ11&gt;0,$EZ11&gt;=FR$5),IF(SUM($F11:V11)&gt;0,SUMIFS($F11:V11,$F11:V11,"&gt;0")*$FA11/12,0),0)</f>
        <v>0</v>
      </c>
      <c r="FS11" s="24">
        <f>IF(AND($EZ11&gt;0,$EZ11&gt;=FS$5),IF(SUM($F11:W11)&gt;0,SUMIFS($F11:W11,$F11:W11,"&gt;0")*$FA11/12,0),0)</f>
        <v>0</v>
      </c>
      <c r="FT11" s="24">
        <f>IF(AND($EZ11&gt;0,$EZ11&gt;=FT$5),IF(SUM($F11:X11)&gt;0,SUMIFS($F11:X11,$F11:X11,"&gt;0")*$FA11/12,0),0)</f>
        <v>0</v>
      </c>
      <c r="FU11" s="24">
        <f>IF(AND($EZ11&gt;0,$EZ11&gt;=FU$5),IF(SUM($F11:Y11)&gt;0,SUMIFS($F11:Y11,$F11:Y11,"&gt;0")*$FA11/12,0),0)</f>
        <v>0</v>
      </c>
      <c r="FV11" s="24">
        <f>IF(AND($EZ11&gt;0,$EZ11&gt;=FV$5),IF(SUM($F11:Z11)&gt;0,SUMIFS($F11:Z11,$F11:Z11,"&gt;0")*$FA11/12,0),0)</f>
        <v>0</v>
      </c>
      <c r="FW11" s="24">
        <f>IF(AND($EZ11&gt;0,$EZ11&gt;=FW$5),IF(SUM($F11:AA11)&gt;0,SUMIFS($F11:AA11,$F11:AA11,"&gt;0")*$FA11/12,0),0)</f>
        <v>0</v>
      </c>
      <c r="FX11" s="24">
        <f>IF(AND($EZ11&gt;0,$EZ11&gt;=FX$5),IF(SUM($F11:AB11)&gt;0,SUMIFS($F11:AB11,$F11:AB11,"&gt;0")*$FA11/12,0),0)</f>
        <v>0</v>
      </c>
      <c r="FY11" s="24">
        <f>IF(AND($EZ11&gt;0,$EZ11&gt;=FY$5),IF(SUM($F11:AC11)&gt;0,SUMIFS($F11:AC11,$F11:AC11,"&gt;0")*$FA11/12,0),0)</f>
        <v>0</v>
      </c>
      <c r="FZ11" s="24">
        <f>IF(AND($EZ11&gt;0,$EZ11&gt;=FZ$5),IF(SUM($F11:AD11)&gt;0,SUMIFS($F11:AD11,$F11:AD11,"&gt;0")*$FA11/12,0),0)</f>
        <v>0</v>
      </c>
      <c r="GA11" s="24">
        <f>IF(AND($EZ11&gt;0,$EZ11&gt;=GA$5),IF(SUM($F11:AE11)&gt;0,SUMIFS($F11:AE11,$F11:AE11,"&gt;0")*$FA11/12,0),0)</f>
        <v>0</v>
      </c>
      <c r="GB11" s="24">
        <f>IF(AND($EZ11&gt;0,$EZ11&gt;=GB$5),IF(SUM($F11:AF11)&gt;0,SUMIFS($F11:AF11,$F11:AF11,"&gt;0")*$FA11/12,0),0)</f>
        <v>0</v>
      </c>
      <c r="GC11" s="24">
        <f>IF(AND($EZ11&gt;0,$EZ11&gt;=GC$5),IF(SUM($F11:AG11)&gt;0,SUMIFS($F11:AG11,$F11:AG11,"&gt;0")*$FA11/12,0),0)</f>
        <v>0</v>
      </c>
      <c r="GD11" s="24">
        <f>IF(AND($EZ11&gt;0,$EZ11&gt;=GD$5),IF(SUM($F11:AH11)&gt;0,SUMIFS($F11:AH11,$F11:AH11,"&gt;0")*$FA11/12,0),0)</f>
        <v>0</v>
      </c>
      <c r="GE11" s="24">
        <f>IF(AND($EZ11&gt;0,$EZ11&gt;=GE$5),IF(SUM($F11:AI11)&gt;0,SUMIFS($F11:AI11,$F11:AI11,"&gt;0")*$FA11/12,0),0)</f>
        <v>0</v>
      </c>
      <c r="GF11" s="24">
        <f>IF(AND($EZ11&gt;0,$EZ11&gt;=GF$5),IF(SUM($F11:AJ11)&gt;0,SUMIFS($F11:AJ11,$F11:AJ11,"&gt;0")*$FA11/12,0),0)</f>
        <v>0</v>
      </c>
      <c r="GG11" s="24">
        <f>IF(AND($EZ11&gt;0,$EZ11&gt;=GG$5),IF(SUM($F11:AK11)&gt;0,SUMIFS($F11:AK11,$F11:AK11,"&gt;0")*$FA11/12,0),0)</f>
        <v>99.802083333333357</v>
      </c>
      <c r="GH11" s="24">
        <f>IF(AND($EZ11&gt;0,$EZ11&gt;=GH$5),IF(SUM($F11:AL11)&gt;0,SUMIFS($F11:AL11,$F11:AL11,"&gt;0")*$FA11/12,0),0)</f>
        <v>199.60416666666671</v>
      </c>
      <c r="GI11" s="24">
        <f>IF(AND($EZ11&gt;0,$EZ11&gt;=GI$5),IF(SUM($F11:AM11)&gt;0,SUMIFS($F11:AM11,$F11:AM11,"&gt;0")*$FA11/12,0),0)</f>
        <v>1638.5687500000001</v>
      </c>
      <c r="GJ11" s="24">
        <f>IF(AND($EZ11&gt;0,$EZ11&gt;=GJ$5),IF(SUM($F11:AN11)&gt;0,SUMIFS($F11:AN11,$F11:AN11,"&gt;0")*$FA11/12,0),0)</f>
        <v>3077.5333333333333</v>
      </c>
      <c r="GK11" s="24">
        <f>IF(AND($EZ11&gt;0,$EZ11&gt;=GK$5),IF(SUM($F11:AO11)&gt;0,SUMIFS($F11:AO11,$F11:AO11,"&gt;0")*$FA11/12,0),0)</f>
        <v>0</v>
      </c>
      <c r="GL11" s="24">
        <f>IF(AND($EZ11&gt;0,$EZ11&gt;=GL$5),IF(SUM($F11:AP11)&gt;0,SUMIFS($F11:AP11,$F11:AP11,"&gt;0")*$FA11/12,0),0)</f>
        <v>0</v>
      </c>
      <c r="GM11" s="24">
        <f>IF(AND($EZ11&gt;0,$EZ11&gt;=GM$5),IF(SUM($F11:AQ11)&gt;0,SUMIFS($F11:AQ11,$F11:AQ11,"&gt;0")*$FA11/12,0),0)</f>
        <v>0</v>
      </c>
      <c r="GN11" s="24">
        <f>IF(AND($EZ11&gt;0,$EZ11&gt;=GN$5),IF(SUM($F11:AR11)&gt;0,SUMIFS($F11:AR11,$F11:AR11,"&gt;0")*$FA11/12,0),0)</f>
        <v>0</v>
      </c>
      <c r="GO11" s="24">
        <f>IF(AND($EZ11&gt;0,$EZ11&gt;=GO$5),IF(SUM($F11:AS11)&gt;0,SUMIFS($F11:AS11,$F11:AS11,"&gt;0")*$FA11/12,0),0)</f>
        <v>0</v>
      </c>
      <c r="GP11" s="24">
        <f>IF(AND($EZ11&gt;0,$EZ11&gt;=GP$5),IF(SUM($F11:AT11)&gt;0,SUMIFS($F11:AT11,$F11:AT11,"&gt;0")*$FA11/12,0),0)</f>
        <v>0</v>
      </c>
      <c r="GQ11" s="24">
        <f>IF(AND($EZ11&gt;0,$EZ11&gt;=GQ$5),IF(SUM($F11:AU11)&gt;0,SUMIFS($F11:AU11,$F11:AU11,"&gt;0")*$FA11/12,0),0)</f>
        <v>0</v>
      </c>
      <c r="GR11" s="24">
        <f>IF(AND($EZ11&gt;0,$EZ11&gt;=GR$5),IF(SUM($F11:AV11)&gt;0,SUMIFS($F11:AV11,$F11:AV11,"&gt;0")*$FA11/12,0),0)</f>
        <v>0</v>
      </c>
      <c r="GS11" s="24">
        <f>IF(AND($EZ11&gt;0,$EZ11&gt;=GS$5),IF(SUM($F11:AW11)&gt;0,SUMIFS($F11:AW11,$F11:AW11,"&gt;0")*$FA11/12,0),0)</f>
        <v>0</v>
      </c>
      <c r="GT11" s="24">
        <f>IF(AND($EZ11&gt;0,$EZ11&gt;=GT$5),IF(SUM($F11:AX11)&gt;0,SUMIFS($F11:AX11,$F11:AX11,"&gt;0")*$FA11/12,0),0)</f>
        <v>0</v>
      </c>
      <c r="GU11" s="24">
        <f>IF(AND($EZ11&gt;0,$EZ11&gt;=GU$5),IF(SUM($F11:AY11)&gt;0,SUMIFS($F11:AY11,$F11:AY11,"&gt;0")*$FA11/12,0),0)</f>
        <v>0</v>
      </c>
      <c r="GV11" s="24">
        <f>IF(AND($EZ11&gt;0,$EZ11&gt;=GV$5),IF(SUM($F11:AZ11)&gt;0,SUMIFS($F11:AZ11,$F11:AZ11,"&gt;0")*$FA11/12,0),0)</f>
        <v>0</v>
      </c>
      <c r="GW11" s="24">
        <f>IF(AND($EZ11&gt;0,$EZ11&gt;=GW$5),IF(SUM($F11:BA11)&gt;0,SUMIFS($F11:BA11,$F11:BA11,"&gt;0")*$FA11/12,0),0)</f>
        <v>0</v>
      </c>
      <c r="GX11" s="24">
        <f>IF(AND($EZ11&gt;0,$EZ11&gt;=GX$5),IF(SUM($F11:BB11)&gt;0,SUMIFS($F11:BB11,$F11:BB11,"&gt;0")*$FA11/12,0),0)</f>
        <v>0</v>
      </c>
      <c r="GY11" s="24">
        <f>IF(AND($EZ11&gt;0,$EZ11&gt;=GY$5),IF(SUM($F11:BC11)&gt;0,SUMIFS($F11:BC11,$F11:BC11,"&gt;0")*$FA11/12,0),0)</f>
        <v>0</v>
      </c>
      <c r="GZ11" s="24">
        <f>IF(AND($EZ11&gt;0,$EZ11&gt;=GZ$5),IF(SUM($F11:BD11)&gt;0,SUMIFS($F11:BD11,$F11:BD11,"&gt;0")*$FA11/12,0),0)</f>
        <v>0</v>
      </c>
      <c r="HA11" s="24">
        <f>IF(AND($EZ11&gt;0,$EZ11&gt;=HA$5),IF(SUM($F11:BE11)&gt;0,SUMIFS($F11:BE11,$F11:BE11,"&gt;0")*$FA11/12,0),0)</f>
        <v>0</v>
      </c>
      <c r="HB11" s="24">
        <f>IF(AND($EZ11&gt;0,$EZ11&gt;=HB$5),IF(SUM($F11:BF11)&gt;0,SUMIFS($F11:BF11,$F11:BF11,"&gt;0")*$FA11/12,0),0)</f>
        <v>0</v>
      </c>
      <c r="HC11" s="24">
        <f>IF(AND($EZ11&gt;0,$EZ11&gt;=HC$5),IF(SUM($F11:BG11)&gt;0,SUMIFS($F11:BG11,$F11:BG11,"&gt;0")*$FA11/12,0),0)</f>
        <v>0</v>
      </c>
      <c r="HD11" s="24">
        <f>IF(AND($EZ11&gt;0,$EZ11&gt;=HD$5),IF(SUM($F11:BH11)&gt;0,SUMIFS($F11:BH11,$F11:BH11,"&gt;0")*$FA11/12,0),0)</f>
        <v>0</v>
      </c>
      <c r="HE11" s="24">
        <f>IF(AND($EZ11&gt;0,$EZ11&gt;=HE$5),IF(SUM($F11:BI11)&gt;0,SUMIFS($F11:BI11,$F11:BI11,"&gt;0")*$FA11/12,0),0)</f>
        <v>0</v>
      </c>
      <c r="HF11" s="24">
        <f>IF(AND($EZ11&gt;0,$EZ11&gt;=HF$5),IF(SUM($F11:BJ11)&gt;0,SUMIFS($F11:BJ11,$F11:BJ11,"&gt;0")*$FA11/12,0),0)</f>
        <v>0</v>
      </c>
      <c r="HG11" s="24">
        <f>IF(AND($EZ11&gt;0,$EZ11&gt;=HG$5),IF(SUM($F11:BK11)&gt;0,SUMIFS($F11:BK11,$F11:BK11,"&gt;0")*$FA11/12,0),0)</f>
        <v>0</v>
      </c>
      <c r="HH11" s="24">
        <f>IF(AND($EZ11&gt;0,$EZ11&gt;=HH$5),IF(SUM($F11:BL11)&gt;0,SUMIFS($F11:BL11,$F11:BL11,"&gt;0")*$FA11/12,0),0)</f>
        <v>0</v>
      </c>
      <c r="HI11" s="24">
        <f>IF(AND($EZ11&gt;0,$EZ11&gt;=HI$5),IF(SUM($F11:BM11)&gt;0,SUMIFS($F11:BM11,$F11:BM11,"&gt;0")*$FA11/12,0),0)</f>
        <v>0</v>
      </c>
      <c r="HJ11" s="24">
        <f>IF(AND($EZ11&gt;0,$EZ11&gt;=HJ$5),IF(SUM($F11:BN11)&gt;0,SUMIFS($F11:BN11,$F11:BN11,"&gt;0")*$FA11/12,0),0)</f>
        <v>0</v>
      </c>
      <c r="HK11" s="24">
        <f>IF(AND($EZ11&gt;0,$EZ11&gt;=HK$5),IF(SUM($F11:BO11)&gt;0,SUMIFS($F11:BO11,$F11:BO11,"&gt;0")*$FA11/12,0),0)</f>
        <v>0</v>
      </c>
      <c r="HL11" s="24">
        <f>IF(AND($EZ11&gt;0,$EZ11&gt;=HL$5),IF(SUM($F11:BP11)&gt;0,SUMIFS($F11:BP11,$F11:BP11,"&gt;0")*$FA11/12,0),0)</f>
        <v>0</v>
      </c>
      <c r="HM11" s="24">
        <f>IF(AND($EZ11&gt;0,$EZ11&gt;=HM$5),IF(SUM($F11:BQ11)&gt;0,SUMIFS($F11:BQ11,$F11:BQ11,"&gt;0")*$FA11/12,0),0)</f>
        <v>0</v>
      </c>
      <c r="HN11" s="24">
        <f>IF(AND($EZ11&gt;0,$EZ11&gt;=HN$5),IF(SUM($F11:BR11)&gt;0,SUMIFS($F11:BR11,$F11:BR11,"&gt;0")*$FA11/12,0),0)</f>
        <v>0</v>
      </c>
      <c r="HO11" s="24">
        <f>IF(AND($EZ11&gt;0,$EZ11&gt;=HO$5),IF(SUM($F11:BS11)&gt;0,SUMIFS($F11:BS11,$F11:BS11,"&gt;0")*$FA11/12,0),0)</f>
        <v>0</v>
      </c>
      <c r="HP11" s="24">
        <f>IF(AND($EZ11&gt;0,$EZ11&gt;=HP$5),IF(SUM($F11:BT11)&gt;0,SUMIFS($F11:BT11,$F11:BT11,"&gt;0")*$FA11/12,0),0)</f>
        <v>0</v>
      </c>
      <c r="HQ11" s="24">
        <f>IF(AND($EZ11&gt;0,$EZ11&gt;=HQ$5),IF(SUM($F11:BU11)&gt;0,SUMIFS($F11:BU11,$F11:BU11,"&gt;0")*$FA11/12,0),0)</f>
        <v>0</v>
      </c>
      <c r="HR11" s="24">
        <f>IF(AND($EZ11&gt;0,$EZ11&gt;=HR$5),IF(SUM($F11:BV11)&gt;0,SUMIFS($F11:BV11,$F11:BV11,"&gt;0")*$FA11/12,0),0)</f>
        <v>0</v>
      </c>
      <c r="HS11" s="24">
        <f>IF(AND($EZ11&gt;0,$EZ11&gt;=HS$5),IF(SUM($F11:BW11)&gt;0,SUMIFS($F11:BW11,$F11:BW11,"&gt;0")*$FA11/12,0),0)</f>
        <v>0</v>
      </c>
      <c r="HT11" s="24">
        <f>IF(AND($EZ11&gt;0,$EZ11&gt;=HT$5),IF(SUM($F11:BX11)&gt;0,SUMIFS($F11:BX11,$F11:BX11,"&gt;0")*$FA11/12,0),0)</f>
        <v>0</v>
      </c>
      <c r="HU11" s="24">
        <f>IF(AND($EZ11&gt;0,$EZ11&gt;=HU$5),IF(SUM($F11:BY11)&gt;0,SUMIFS($F11:BY11,$F11:BY11,"&gt;0")*$FA11/12,0),0)</f>
        <v>0</v>
      </c>
      <c r="HV11" s="24">
        <f t="shared" si="25"/>
        <v>5015.5083333333332</v>
      </c>
      <c r="HW11" s="40">
        <f t="shared" si="26"/>
        <v>1.1829029088050315E-2</v>
      </c>
      <c r="HX11" s="14">
        <f t="shared" si="27"/>
        <v>0</v>
      </c>
      <c r="HY11" s="14">
        <f t="shared" si="27"/>
        <v>0</v>
      </c>
      <c r="HZ11" s="14">
        <f t="shared" si="27"/>
        <v>0</v>
      </c>
      <c r="IA11" s="14">
        <f t="shared" si="27"/>
        <v>0</v>
      </c>
      <c r="IB11" s="14">
        <f t="shared" si="28"/>
        <v>0</v>
      </c>
      <c r="IC11" s="14">
        <f t="shared" si="29"/>
        <v>0</v>
      </c>
      <c r="ID11" s="14">
        <f t="shared" si="29"/>
        <v>0</v>
      </c>
      <c r="IE11" s="14">
        <f t="shared" si="29"/>
        <v>27500</v>
      </c>
      <c r="IF11" s="14">
        <f t="shared" si="29"/>
        <v>396500</v>
      </c>
      <c r="IG11" s="14">
        <f t="shared" si="30"/>
        <v>424000</v>
      </c>
      <c r="IH11" s="14">
        <f t="shared" si="31"/>
        <v>0</v>
      </c>
      <c r="II11" s="14">
        <f t="shared" si="31"/>
        <v>0</v>
      </c>
      <c r="IJ11" s="14">
        <f t="shared" si="31"/>
        <v>0</v>
      </c>
      <c r="IK11" s="14">
        <f t="shared" si="31"/>
        <v>0</v>
      </c>
      <c r="IL11" s="14">
        <f t="shared" si="32"/>
        <v>0</v>
      </c>
      <c r="IM11" s="14">
        <f t="shared" si="33"/>
        <v>0</v>
      </c>
      <c r="IN11" s="14">
        <f t="shared" si="33"/>
        <v>0</v>
      </c>
      <c r="IO11" s="14">
        <f t="shared" si="33"/>
        <v>0</v>
      </c>
      <c r="IP11" s="14">
        <f t="shared" si="33"/>
        <v>0</v>
      </c>
      <c r="IQ11" s="14">
        <f t="shared" si="34"/>
        <v>0</v>
      </c>
      <c r="IR11" s="14">
        <f t="shared" si="35"/>
        <v>0</v>
      </c>
      <c r="IS11" s="14">
        <f t="shared" si="35"/>
        <v>0</v>
      </c>
      <c r="IT11" s="14">
        <f t="shared" si="35"/>
        <v>0</v>
      </c>
      <c r="IU11" s="14">
        <f t="shared" si="35"/>
        <v>0</v>
      </c>
      <c r="IV11" s="14">
        <f t="shared" si="36"/>
        <v>0</v>
      </c>
      <c r="IW11" s="14">
        <f t="shared" si="37"/>
        <v>0</v>
      </c>
      <c r="IX11" s="14">
        <f t="shared" si="37"/>
        <v>0</v>
      </c>
      <c r="IY11" s="14">
        <f t="shared" si="37"/>
        <v>0</v>
      </c>
      <c r="IZ11" s="14">
        <f t="shared" si="37"/>
        <v>0</v>
      </c>
      <c r="JA11" s="14">
        <f t="shared" si="38"/>
        <v>0</v>
      </c>
      <c r="JB11" s="14">
        <f t="shared" si="39"/>
        <v>0</v>
      </c>
      <c r="JC11" s="14">
        <f t="shared" si="39"/>
        <v>0</v>
      </c>
      <c r="JD11" s="14">
        <f t="shared" si="39"/>
        <v>292.17647405660375</v>
      </c>
      <c r="JE11" s="14">
        <f t="shared" si="39"/>
        <v>4212.6535259433958</v>
      </c>
      <c r="JF11" s="14">
        <f t="shared" si="40"/>
        <v>4504.83</v>
      </c>
      <c r="JG11" s="14">
        <f t="shared" si="41"/>
        <v>0</v>
      </c>
      <c r="JH11" s="14">
        <f t="shared" si="41"/>
        <v>0</v>
      </c>
      <c r="JI11" s="14">
        <f t="shared" si="41"/>
        <v>0</v>
      </c>
      <c r="JJ11" s="14">
        <f t="shared" si="41"/>
        <v>0</v>
      </c>
      <c r="JK11" s="14">
        <f t="shared" si="42"/>
        <v>0</v>
      </c>
      <c r="JL11" s="14">
        <f t="shared" si="43"/>
        <v>0</v>
      </c>
      <c r="JM11" s="14">
        <f t="shared" si="43"/>
        <v>0</v>
      </c>
      <c r="JN11" s="14">
        <f t="shared" si="43"/>
        <v>0</v>
      </c>
      <c r="JO11" s="14">
        <f t="shared" si="43"/>
        <v>0</v>
      </c>
      <c r="JP11" s="14">
        <f t="shared" si="44"/>
        <v>0</v>
      </c>
      <c r="JQ11" s="14">
        <f t="shared" si="45"/>
        <v>0</v>
      </c>
      <c r="JR11" s="14">
        <f t="shared" si="45"/>
        <v>0</v>
      </c>
      <c r="JS11" s="14">
        <f t="shared" si="45"/>
        <v>0</v>
      </c>
      <c r="JT11" s="14">
        <f t="shared" si="45"/>
        <v>0</v>
      </c>
      <c r="JU11" s="14">
        <f t="shared" si="46"/>
        <v>0</v>
      </c>
      <c r="JV11" s="14">
        <f t="shared" si="47"/>
        <v>0</v>
      </c>
      <c r="JW11" s="14">
        <f t="shared" si="47"/>
        <v>0</v>
      </c>
      <c r="JX11" s="14">
        <f t="shared" si="47"/>
        <v>0</v>
      </c>
      <c r="JY11" s="14">
        <f t="shared" si="47"/>
        <v>0</v>
      </c>
      <c r="JZ11" s="14">
        <f t="shared" si="48"/>
        <v>0</v>
      </c>
      <c r="KA11" s="14">
        <f t="shared" si="49"/>
        <v>0</v>
      </c>
      <c r="KB11" s="14">
        <f t="shared" si="49"/>
        <v>0</v>
      </c>
      <c r="KC11" s="14">
        <f t="shared" si="49"/>
        <v>299.40625000000006</v>
      </c>
      <c r="KD11" s="14">
        <f t="shared" si="49"/>
        <v>4716.1020833333332</v>
      </c>
      <c r="KE11" s="14">
        <f t="shared" si="50"/>
        <v>5015.5083333333332</v>
      </c>
      <c r="KF11" s="14">
        <f t="shared" si="51"/>
        <v>0</v>
      </c>
      <c r="KG11" s="14">
        <f t="shared" si="51"/>
        <v>0</v>
      </c>
      <c r="KH11" s="14">
        <f t="shared" si="51"/>
        <v>0</v>
      </c>
      <c r="KI11" s="14">
        <f t="shared" si="51"/>
        <v>0</v>
      </c>
      <c r="KJ11" s="14">
        <f t="shared" si="52"/>
        <v>0</v>
      </c>
      <c r="KK11" s="14">
        <f t="shared" si="53"/>
        <v>0</v>
      </c>
      <c r="KL11" s="14">
        <f t="shared" si="53"/>
        <v>0</v>
      </c>
      <c r="KM11" s="14">
        <f t="shared" si="53"/>
        <v>0</v>
      </c>
      <c r="KN11" s="14">
        <f t="shared" si="53"/>
        <v>0</v>
      </c>
      <c r="KO11" s="14">
        <f t="shared" si="54"/>
        <v>0</v>
      </c>
      <c r="KP11" s="14">
        <f t="shared" si="55"/>
        <v>0</v>
      </c>
      <c r="KQ11" s="14">
        <f t="shared" si="55"/>
        <v>0</v>
      </c>
      <c r="KR11" s="14">
        <f t="shared" si="55"/>
        <v>0</v>
      </c>
      <c r="KS11" s="14">
        <f t="shared" si="55"/>
        <v>0</v>
      </c>
      <c r="KT11" s="14">
        <f t="shared" si="56"/>
        <v>0</v>
      </c>
      <c r="KU11" s="41" t="str">
        <f ca="1">IF(SUM(F11:BY11)&gt;0,IFERROR(VLOOKUP(A11,#REF!,1,FALSE),VLOOKUP(A11,#REF!,1,FALSE)),A11)</f>
        <v>KY12-2</v>
      </c>
    </row>
  </sheetData>
  <autoFilter ref="A5:KU11" xr:uid="{38D28507-ECDD-4923-9F7E-5C752BF5372A}"/>
  <conditionalFormatting sqref="A6:A7 A9">
    <cfRule type="duplicateValues" dxfId="2" priority="14"/>
  </conditionalFormatting>
  <conditionalFormatting sqref="A8">
    <cfRule type="duplicateValues" dxfId="1" priority="19"/>
  </conditionalFormatting>
  <conditionalFormatting sqref="A10:A1048576 A1:A5">
    <cfRule type="duplicateValues" dxfId="0" priority="50"/>
  </conditionalFormatting>
  <hyperlinks>
    <hyperlink ref="A6" location="'2018081'!A1" display="'2018081'!A1" xr:uid="{F1F27B56-4C35-4A96-82E7-39665FF88AFC}"/>
    <hyperlink ref="A8" location="'KY12'!A1" display="KY12" xr:uid="{2D996E78-3D2C-4301-BC71-E9EA51887519}"/>
    <hyperlink ref="A10" location="'KY12-1'!A1" display="KY12-1" xr:uid="{284FB75B-4E1E-4AD0-9F2C-9A727AA9ED61}"/>
    <hyperlink ref="A11" location="'KY12-2'!A1" display="KY12-2" xr:uid="{CCC3CE13-0398-4E0B-8C9D-2B550FE9B1B9}"/>
    <hyperlink ref="A9" location="'KY-TMR'!A1" display="KY-TMR" xr:uid="{AEE53EDB-059D-4400-B3E3-C7E6A7A4752A}"/>
    <hyperlink ref="A7" location="'2019116'!A1" display="'2019116'!A1" xr:uid="{DA0A081E-18A1-4D34-86F8-C79FF354A154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72032-603E-445F-B4DF-22CBBC6F5D0D}"/>
</file>

<file path=customXml/itemProps2.xml><?xml version="1.0" encoding="utf-8"?>
<ds:datastoreItem xmlns:ds="http://schemas.openxmlformats.org/officeDocument/2006/customXml" ds:itemID="{1CA9D717-D435-4CA1-B28F-62A96587BF2E}"/>
</file>

<file path=customXml/itemProps3.xml><?xml version="1.0" encoding="utf-8"?>
<ds:datastoreItem xmlns:ds="http://schemas.openxmlformats.org/officeDocument/2006/customXml" ds:itemID="{E4C09FCF-DDBA-4D32-AC75-F558772FF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Staff DR 1.12</vt:lpstr>
      <vt:lpstr>AUX&gt;&gt;</vt:lpstr>
      <vt:lpstr>2019 Capex</vt:lpstr>
      <vt:lpstr>GL FCST 2020.05.31</vt:lpstr>
      <vt:lpstr>GL CT 2020.05.31</vt:lpstr>
      <vt:lpstr>Gantt FCST</vt:lpstr>
      <vt:lpstr>'2019 Capex'!Capex_Data</vt:lpstr>
      <vt:lpstr>'2019 Capex'!Extract</vt:lpstr>
      <vt:lpstr>'2019 Capex'!GLExtract_Data</vt:lpstr>
      <vt:lpstr>'2019 Capex'!HB_CapExData_CurYr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 Aqil</dc:creator>
  <cp:lastModifiedBy>Robert A. Guttormsen</cp:lastModifiedBy>
  <cp:lastPrinted>2020-07-13T07:19:47Z</cp:lastPrinted>
  <dcterms:created xsi:type="dcterms:W3CDTF">2018-06-29T16:21:13Z</dcterms:created>
  <dcterms:modified xsi:type="dcterms:W3CDTF">2020-07-13T07:20:39Z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