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ickmhq\Documents\0.000 - Environmental Surcharge (ES)\0.06 - 2 Yr @ 07-31-2019\0.00 - CN 2020-00144 (2)\"/>
    </mc:Choice>
  </mc:AlternateContent>
  <bookViews>
    <workbookView xWindow="12108" yWindow="-12" windowWidth="11916" windowHeight="10140"/>
  </bookViews>
  <sheets>
    <sheet name="ES - RORORB" sheetId="1" r:id="rId1"/>
  </sheets>
  <definedNames>
    <definedName name="_xlnm.Print_Area" localSheetId="0">'ES - RORORB'!$A$1:$J$34</definedName>
  </definedNames>
  <calcPr calcId="152511"/>
</workbook>
</file>

<file path=xl/calcChain.xml><?xml version="1.0" encoding="utf-8"?>
<calcChain xmlns="http://schemas.openxmlformats.org/spreadsheetml/2006/main">
  <c r="G22" i="1" l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6" i="1"/>
  <c r="J18" i="1" l="1"/>
  <c r="I18" i="1"/>
  <c r="H18" i="1"/>
  <c r="G18" i="1"/>
  <c r="F18" i="1"/>
  <c r="F16" i="1" l="1"/>
  <c r="G16" i="1"/>
  <c r="H16" i="1"/>
  <c r="I16" i="1"/>
  <c r="J16" i="1"/>
  <c r="E16" i="1"/>
  <c r="H22" i="1" l="1"/>
  <c r="I22" i="1" s="1"/>
  <c r="J22" i="1" s="1"/>
  <c r="J20" i="1" l="1"/>
  <c r="I20" i="1"/>
  <c r="H20" i="1"/>
  <c r="G20" i="1"/>
  <c r="F4" i="1"/>
  <c r="G4" i="1" s="1"/>
  <c r="H4" i="1" s="1"/>
  <c r="I4" i="1" s="1"/>
  <c r="J4" i="1" s="1"/>
  <c r="I26" i="1" l="1"/>
  <c r="I30" i="1" s="1"/>
  <c r="G26" i="1"/>
  <c r="G30" i="1" s="1"/>
  <c r="J26" i="1"/>
  <c r="J30" i="1" s="1"/>
  <c r="H26" i="1"/>
  <c r="H30" i="1" s="1"/>
  <c r="E20" i="1" l="1"/>
  <c r="E26" i="1" s="1"/>
  <c r="E30" i="1" s="1"/>
  <c r="F20" i="1"/>
  <c r="F26" i="1" l="1"/>
  <c r="F30" i="1" s="1"/>
</calcChain>
</file>

<file path=xl/sharedStrings.xml><?xml version="1.0" encoding="utf-8"?>
<sst xmlns="http://schemas.openxmlformats.org/spreadsheetml/2006/main" count="30" uniqueCount="30">
  <si>
    <t>Total Outstanding Long-Term Debt (Beginning of Month)</t>
  </si>
  <si>
    <t>Total Outstanding Long-Term Debt (End of Month)</t>
  </si>
  <si>
    <t xml:space="preserve">    Average Outstanding Long-Term Debt during Month</t>
  </si>
  <si>
    <t>RUS - Series B Note</t>
  </si>
  <si>
    <t>CoBank - Series 2012A Notes</t>
  </si>
  <si>
    <t>CFC - Series 2012B Refinance Note</t>
  </si>
  <si>
    <t>CFC - Series 2012B Equity Note</t>
  </si>
  <si>
    <t>Series 2010A P.C. Bonds</t>
  </si>
  <si>
    <t>Number of Days During Month</t>
  </si>
  <si>
    <t>Number of Days During Year</t>
  </si>
  <si>
    <t>(a)</t>
  </si>
  <si>
    <t>(b)</t>
  </si>
  <si>
    <t>(d)</t>
  </si>
  <si>
    <t>(c)</t>
  </si>
  <si>
    <t>(e)</t>
  </si>
  <si>
    <t>(f)</t>
  </si>
  <si>
    <t>(g)</t>
  </si>
  <si>
    <t>Total Monthly Interest Expense on Long-Term Debt</t>
  </si>
  <si>
    <r>
      <t xml:space="preserve">Average Cost of Debt </t>
    </r>
    <r>
      <rPr>
        <i/>
        <sz val="12"/>
        <color theme="1"/>
        <rFont val="Times New Roman"/>
        <family val="1"/>
      </rPr>
      <t xml:space="preserve">[(a) </t>
    </r>
    <r>
      <rPr>
        <sz val="12"/>
        <color theme="1"/>
        <rFont val="Times New Roman"/>
        <family val="1"/>
      </rPr>
      <t>÷</t>
    </r>
    <r>
      <rPr>
        <i/>
        <sz val="12"/>
        <color theme="1"/>
        <rFont val="Times New Roman"/>
        <family val="1"/>
      </rPr>
      <t xml:space="preserve"> (b)] x [(c) </t>
    </r>
    <r>
      <rPr>
        <sz val="12"/>
        <color theme="1"/>
        <rFont val="Times New Roman"/>
        <family val="1"/>
      </rPr>
      <t>÷</t>
    </r>
    <r>
      <rPr>
        <i/>
        <sz val="12"/>
        <color theme="1"/>
        <rFont val="Times New Roman"/>
        <family val="1"/>
      </rPr>
      <t xml:space="preserve"> (d)]</t>
    </r>
  </si>
  <si>
    <r>
      <t>Rate of Return on Environmental Compliance Rate Base</t>
    </r>
    <r>
      <rPr>
        <b/>
        <i/>
        <sz val="12"/>
        <color theme="1"/>
        <rFont val="Times New Roman"/>
        <family val="1"/>
      </rPr>
      <t xml:space="preserve"> [(e) x (f)]</t>
    </r>
  </si>
  <si>
    <t>CFC - Series 2017B Refinance Note</t>
  </si>
  <si>
    <t>Notes:</t>
  </si>
  <si>
    <t>RUS Guaranteed FFB Loan W8</t>
  </si>
  <si>
    <t>RUS Guaranteed FFB Loan X8</t>
  </si>
  <si>
    <r>
      <t>Applicable TIER</t>
    </r>
    <r>
      <rPr>
        <i/>
        <vertAlign val="superscript"/>
        <sz val="12"/>
        <color theme="1"/>
        <rFont val="Times New Roman"/>
        <family val="1"/>
      </rPr>
      <t xml:space="preserve"> (1)</t>
    </r>
  </si>
  <si>
    <r>
      <t>Monthly Interest Expense on Long-Term Debt (by Obligation)</t>
    </r>
    <r>
      <rPr>
        <b/>
        <sz val="12"/>
        <rFont val="Times New Roman"/>
        <family val="1"/>
      </rPr>
      <t>:</t>
    </r>
  </si>
  <si>
    <t>Expense Month:</t>
  </si>
  <si>
    <t>Calculations of Monthly Rates of Return on Environmental Compliance Rate Base:</t>
  </si>
  <si>
    <t xml:space="preserve">     Commission dated October 1, 2012 (Case No. 2012-00063).</t>
  </si>
  <si>
    <r>
      <rPr>
        <i/>
        <vertAlign val="superscript"/>
        <sz val="12"/>
        <color theme="1"/>
        <rFont val="Times New Roman"/>
        <family val="1"/>
      </rPr>
      <t xml:space="preserve">(1) </t>
    </r>
    <r>
      <rPr>
        <sz val="12"/>
        <color theme="1"/>
        <rFont val="Times New Roman"/>
        <family val="1"/>
      </rPr>
      <t>Applicable Times Interest Earned Ratio ("TIER") for calculating the Rate of Return on Environmental Compliance Rate Base per Big Rivers' Environmental Surcharge Tariff approved by Order of the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</si>
</sst>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vertAlign val="superscript"/>
      <sz val="12"/>
      <color theme="1"/>
      <name val="Times New Roman"/>
      <family val="1"/>
    </font>
    <font>
      <sz val="12"/>
      <color rgb="FF0000CC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1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3" fillId="2" borderId="0" xfId="0" applyFont="1" applyFill="1" applyBorder="1"/>
    <xf numFmtId="44" fontId="3" fillId="2" borderId="0" xfId="2" applyFont="1" applyFill="1"/>
    <xf numFmtId="0" fontId="9" fillId="2" borderId="0" xfId="0" applyFont="1" applyFill="1" applyBorder="1"/>
    <xf numFmtId="0" fontId="3" fillId="2" borderId="0" xfId="0" quotePrefix="1" applyFont="1" applyFill="1" applyBorder="1" applyAlignment="1">
      <alignment horizontal="left"/>
    </xf>
    <xf numFmtId="0" fontId="4" fillId="2" borderId="0" xfId="0" applyFont="1" applyFill="1"/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vertical="top" wrapText="1"/>
    </xf>
    <xf numFmtId="44" fontId="4" fillId="2" borderId="0" xfId="2" applyFont="1" applyFill="1"/>
    <xf numFmtId="0" fontId="3" fillId="2" borderId="1" xfId="0" applyFont="1" applyFill="1" applyBorder="1"/>
    <xf numFmtId="165" fontId="3" fillId="2" borderId="0" xfId="1" applyNumberFormat="1" applyFont="1" applyFill="1"/>
    <xf numFmtId="165" fontId="3" fillId="2" borderId="1" xfId="1" applyNumberFormat="1" applyFont="1" applyFill="1" applyBorder="1"/>
    <xf numFmtId="10" fontId="3" fillId="2" borderId="0" xfId="3" applyNumberFormat="1" applyFont="1" applyFill="1"/>
    <xf numFmtId="43" fontId="3" fillId="2" borderId="0" xfId="1" applyFont="1" applyFill="1" applyBorder="1"/>
    <xf numFmtId="43" fontId="3" fillId="2" borderId="1" xfId="1" applyFont="1" applyFill="1" applyBorder="1"/>
    <xf numFmtId="43" fontId="3" fillId="2" borderId="0" xfId="1" applyFont="1" applyFill="1"/>
    <xf numFmtId="0" fontId="11" fillId="2" borderId="0" xfId="0" applyFont="1" applyFill="1" applyBorder="1" applyAlignment="1">
      <alignment horizontal="right"/>
    </xf>
    <xf numFmtId="10" fontId="4" fillId="2" borderId="0" xfId="3" applyNumberFormat="1" applyFont="1" applyFill="1"/>
    <xf numFmtId="0" fontId="3" fillId="2" borderId="0" xfId="0" applyFont="1" applyFill="1" applyAlignment="1">
      <alignment vertical="top"/>
    </xf>
    <xf numFmtId="0" fontId="10" fillId="2" borderId="0" xfId="0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wrapText="1"/>
    </xf>
    <xf numFmtId="164" fontId="4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44" fontId="3" fillId="2" borderId="0" xfId="2" applyFont="1" applyFill="1" applyBorder="1"/>
    <xf numFmtId="44" fontId="4" fillId="2" borderId="0" xfId="2" applyFont="1" applyFill="1" applyBorder="1"/>
    <xf numFmtId="0" fontId="4" fillId="2" borderId="0" xfId="0" applyFont="1" applyFill="1" applyBorder="1"/>
    <xf numFmtId="165" fontId="3" fillId="2" borderId="0" xfId="1" applyNumberFormat="1" applyFont="1" applyFill="1" applyBorder="1"/>
    <xf numFmtId="10" fontId="3" fillId="2" borderId="0" xfId="3" applyNumberFormat="1" applyFont="1" applyFill="1" applyBorder="1"/>
    <xf numFmtId="10" fontId="4" fillId="2" borderId="0" xfId="3" applyNumberFormat="1" applyFont="1" applyFill="1" applyBorder="1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43" fontId="9" fillId="2" borderId="1" xfId="1" applyFont="1" applyFill="1" applyBorder="1"/>
    <xf numFmtId="43" fontId="9" fillId="2" borderId="0" xfId="1" applyFont="1" applyFill="1"/>
    <xf numFmtId="0" fontId="0" fillId="0" borderId="0" xfId="0" applyAlignment="1">
      <alignment vertical="top"/>
    </xf>
    <xf numFmtId="0" fontId="3" fillId="2" borderId="0" xfId="0" applyFont="1" applyFill="1" applyBorder="1" applyAlignment="1">
      <alignment horizontal="left"/>
    </xf>
    <xf numFmtId="43" fontId="9" fillId="2" borderId="0" xfId="1" applyFont="1" applyFill="1" applyBorder="1"/>
    <xf numFmtId="0" fontId="3" fillId="2" borderId="2" xfId="0" applyFont="1" applyFill="1" applyBorder="1"/>
    <xf numFmtId="0" fontId="11" fillId="2" borderId="0" xfId="0" applyFont="1" applyFill="1" applyBorder="1" applyAlignment="1">
      <alignment horizontal="left"/>
    </xf>
    <xf numFmtId="10" fontId="13" fillId="2" borderId="0" xfId="3" applyNumberFormat="1" applyFont="1" applyFill="1"/>
    <xf numFmtId="44" fontId="9" fillId="2" borderId="0" xfId="2" applyFont="1" applyFill="1"/>
    <xf numFmtId="164" fontId="4" fillId="2" borderId="0" xfId="0" applyNumberFormat="1" applyFont="1" applyFill="1" applyAlignment="1">
      <alignment horizontal="right"/>
    </xf>
    <xf numFmtId="10" fontId="14" fillId="2" borderId="0" xfId="3" applyNumberFormat="1" applyFont="1" applyFill="1"/>
    <xf numFmtId="0" fontId="3" fillId="2" borderId="0" xfId="0" applyFont="1" applyFill="1" applyBorder="1" applyAlignment="1">
      <alignment vertical="top" wrapText="1"/>
    </xf>
  </cellXfs>
  <cellStyles count="8">
    <cellStyle name="Comma" xfId="1" builtinId="3"/>
    <cellStyle name="Comma 2" xfId="5"/>
    <cellStyle name="Currency" xfId="2" builtinId="4"/>
    <cellStyle name="Currency 2" xfId="6"/>
    <cellStyle name="Normal" xfId="0" builtinId="0"/>
    <cellStyle name="Normal 2" xfId="4"/>
    <cellStyle name="Percent" xfId="3" builtinId="5"/>
    <cellStyle name="Percent 2" xfId="7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zoomScaleNormal="100" workbookViewId="0"/>
  </sheetViews>
  <sheetFormatPr defaultColWidth="9.109375" defaultRowHeight="15.6" x14ac:dyDescent="0.3"/>
  <cols>
    <col min="1" max="1" width="3.33203125" style="1" customWidth="1"/>
    <col min="2" max="2" width="5.109375" style="6" customWidth="1"/>
    <col min="3" max="3" width="63.6640625" style="1" customWidth="1"/>
    <col min="4" max="4" width="3.33203125" style="1" customWidth="1"/>
    <col min="5" max="10" width="18.33203125" style="1" customWidth="1"/>
    <col min="11" max="11" width="4.44140625" style="1" customWidth="1"/>
    <col min="12" max="16384" width="9.109375" style="1"/>
  </cols>
  <sheetData>
    <row r="1" spans="1:10" x14ac:dyDescent="0.3">
      <c r="B1" s="37"/>
      <c r="C1" s="38"/>
      <c r="D1" s="38"/>
      <c r="E1" s="38"/>
      <c r="F1" s="38"/>
      <c r="G1" s="38"/>
      <c r="H1" s="38"/>
      <c r="I1" s="38"/>
      <c r="J1" s="38"/>
    </row>
    <row r="2" spans="1:10" x14ac:dyDescent="0.3">
      <c r="A2" s="2" t="s">
        <v>27</v>
      </c>
      <c r="B2" s="1"/>
      <c r="E2" s="49"/>
      <c r="F2" s="49"/>
      <c r="G2" s="49"/>
      <c r="H2" s="49"/>
      <c r="I2" s="49"/>
      <c r="J2" s="49"/>
    </row>
    <row r="3" spans="1:10" x14ac:dyDescent="0.3">
      <c r="A3" s="2"/>
      <c r="B3" s="1"/>
      <c r="E3" s="19"/>
      <c r="F3" s="19"/>
      <c r="G3" s="19"/>
      <c r="H3" s="19"/>
      <c r="I3" s="19"/>
      <c r="J3" s="19"/>
    </row>
    <row r="4" spans="1:10" x14ac:dyDescent="0.3">
      <c r="A4" s="1">
        <v>1</v>
      </c>
      <c r="B4" s="3"/>
      <c r="D4" s="48" t="s">
        <v>26</v>
      </c>
      <c r="E4" s="5">
        <v>43465</v>
      </c>
      <c r="F4" s="5">
        <f>EOMONTH(E4,1)</f>
        <v>43496</v>
      </c>
      <c r="G4" s="5">
        <f>EOMONTH(F4,1)</f>
        <v>43524</v>
      </c>
      <c r="H4" s="5">
        <f>EOMONTH(G4,1)</f>
        <v>43555</v>
      </c>
      <c r="I4" s="5">
        <f>EOMONTH(H4,1)</f>
        <v>43585</v>
      </c>
      <c r="J4" s="5">
        <f>EOMONTH(I4,1)</f>
        <v>43616</v>
      </c>
    </row>
    <row r="5" spans="1:10" x14ac:dyDescent="0.3">
      <c r="A5" s="1">
        <v>2</v>
      </c>
      <c r="B5" s="3"/>
      <c r="C5" s="48"/>
      <c r="D5" s="4"/>
      <c r="E5" s="5"/>
      <c r="F5" s="5"/>
      <c r="G5" s="5"/>
      <c r="H5" s="5"/>
      <c r="I5" s="5"/>
      <c r="J5" s="5"/>
    </row>
    <row r="6" spans="1:10" x14ac:dyDescent="0.3">
      <c r="A6" s="1">
        <f>A5+1</f>
        <v>3</v>
      </c>
      <c r="C6" s="7" t="s">
        <v>25</v>
      </c>
      <c r="D6" s="7"/>
    </row>
    <row r="7" spans="1:10" x14ac:dyDescent="0.3">
      <c r="A7" s="1">
        <f t="shared" ref="A7:A34" si="0">A6+1</f>
        <v>4</v>
      </c>
      <c r="C7" s="8" t="s">
        <v>3</v>
      </c>
      <c r="D7" s="8"/>
      <c r="E7" s="9">
        <v>893689.23</v>
      </c>
      <c r="F7" s="9">
        <v>906751.17</v>
      </c>
      <c r="G7" s="47">
        <v>819001.06</v>
      </c>
      <c r="H7" s="47">
        <v>906751.17</v>
      </c>
      <c r="I7" s="47">
        <v>890047.66</v>
      </c>
      <c r="J7" s="47">
        <v>919715.91</v>
      </c>
    </row>
    <row r="8" spans="1:10" x14ac:dyDescent="0.3">
      <c r="A8" s="1">
        <f t="shared" si="0"/>
        <v>5</v>
      </c>
      <c r="C8" s="10" t="s">
        <v>4</v>
      </c>
      <c r="D8" s="10"/>
      <c r="E8" s="22">
        <v>679477.1</v>
      </c>
      <c r="F8" s="22">
        <v>671206.54</v>
      </c>
      <c r="G8" s="40">
        <v>606251.06999999995</v>
      </c>
      <c r="H8" s="40">
        <v>671206.54</v>
      </c>
      <c r="I8" s="40">
        <v>640904.36</v>
      </c>
      <c r="J8" s="40">
        <v>662267.84</v>
      </c>
    </row>
    <row r="9" spans="1:10" x14ac:dyDescent="0.3">
      <c r="A9" s="1">
        <f t="shared" si="0"/>
        <v>6</v>
      </c>
      <c r="C9" s="10" t="s">
        <v>5</v>
      </c>
      <c r="D9" s="10"/>
      <c r="E9" s="22">
        <v>869515.35</v>
      </c>
      <c r="F9" s="22">
        <v>869515.35000000009</v>
      </c>
      <c r="G9" s="40">
        <v>783083.99</v>
      </c>
      <c r="H9" s="40">
        <v>860251.22</v>
      </c>
      <c r="I9" s="40">
        <v>832803.59</v>
      </c>
      <c r="J9" s="40">
        <v>856234.62000000011</v>
      </c>
    </row>
    <row r="10" spans="1:10" x14ac:dyDescent="0.3">
      <c r="A10" s="1">
        <f t="shared" si="0"/>
        <v>7</v>
      </c>
      <c r="C10" s="10" t="s">
        <v>6</v>
      </c>
      <c r="D10" s="10"/>
      <c r="E10" s="22">
        <v>151574</v>
      </c>
      <c r="F10" s="22">
        <v>151574</v>
      </c>
      <c r="G10" s="40">
        <v>151573.99</v>
      </c>
      <c r="H10" s="40">
        <v>149641.81</v>
      </c>
      <c r="I10" s="40">
        <v>149641.81</v>
      </c>
      <c r="J10" s="40">
        <v>149641.81</v>
      </c>
    </row>
    <row r="11" spans="1:10" x14ac:dyDescent="0.3">
      <c r="A11" s="1">
        <f t="shared" si="0"/>
        <v>8</v>
      </c>
      <c r="C11" s="11" t="s">
        <v>7</v>
      </c>
      <c r="D11" s="11"/>
      <c r="E11" s="20">
        <v>416500</v>
      </c>
      <c r="F11" s="20">
        <v>416500</v>
      </c>
      <c r="G11" s="43">
        <v>416500</v>
      </c>
      <c r="H11" s="43">
        <v>416500</v>
      </c>
      <c r="I11" s="43">
        <v>416500</v>
      </c>
      <c r="J11" s="43">
        <v>416500</v>
      </c>
    </row>
    <row r="12" spans="1:10" x14ac:dyDescent="0.3">
      <c r="A12" s="1">
        <f t="shared" si="0"/>
        <v>9</v>
      </c>
      <c r="C12" s="11" t="s">
        <v>20</v>
      </c>
      <c r="D12" s="11"/>
      <c r="E12" s="20">
        <v>41512.5</v>
      </c>
      <c r="F12" s="20">
        <v>41512.5</v>
      </c>
      <c r="G12" s="43">
        <v>39206.25</v>
      </c>
      <c r="H12" s="43">
        <v>39206.25</v>
      </c>
      <c r="I12" s="43">
        <v>39206.25</v>
      </c>
      <c r="J12" s="43">
        <v>39206.25</v>
      </c>
    </row>
    <row r="13" spans="1:10" ht="15.6" customHeight="1" x14ac:dyDescent="0.3">
      <c r="A13" s="1">
        <f t="shared" si="0"/>
        <v>10</v>
      </c>
      <c r="C13" s="11" t="s">
        <v>22</v>
      </c>
      <c r="D13" s="11"/>
      <c r="E13" s="20">
        <v>61559.75</v>
      </c>
      <c r="F13" s="20">
        <v>61559.75</v>
      </c>
      <c r="G13" s="43">
        <v>55602.35</v>
      </c>
      <c r="H13" s="43">
        <v>61559.75</v>
      </c>
      <c r="I13" s="43">
        <v>59573.950000000004</v>
      </c>
      <c r="J13" s="43">
        <v>61559.75</v>
      </c>
    </row>
    <row r="14" spans="1:10" x14ac:dyDescent="0.3">
      <c r="A14" s="1">
        <f t="shared" si="0"/>
        <v>11</v>
      </c>
      <c r="C14" s="11" t="s">
        <v>23</v>
      </c>
      <c r="D14" s="11"/>
      <c r="E14" s="21">
        <v>44782.05</v>
      </c>
      <c r="F14" s="21">
        <v>44782.07</v>
      </c>
      <c r="G14" s="39">
        <v>40448.32</v>
      </c>
      <c r="H14" s="39">
        <v>44782.07</v>
      </c>
      <c r="I14" s="39">
        <v>43337.49</v>
      </c>
      <c r="J14" s="39">
        <v>44782.07</v>
      </c>
    </row>
    <row r="15" spans="1:10" s="12" customFormat="1" x14ac:dyDescent="0.3">
      <c r="A15" s="1">
        <f t="shared" si="0"/>
        <v>12</v>
      </c>
      <c r="B15" s="6"/>
      <c r="C15" s="44"/>
      <c r="D15" s="8"/>
      <c r="E15" s="9"/>
      <c r="F15" s="9"/>
      <c r="G15" s="9"/>
      <c r="H15" s="9"/>
      <c r="I15" s="9"/>
      <c r="J15" s="9"/>
    </row>
    <row r="16" spans="1:10" ht="17.25" customHeight="1" x14ac:dyDescent="0.3">
      <c r="A16" s="1">
        <f t="shared" si="0"/>
        <v>13</v>
      </c>
      <c r="B16" s="6" t="s">
        <v>10</v>
      </c>
      <c r="C16" s="13" t="s">
        <v>17</v>
      </c>
      <c r="D16" s="14"/>
      <c r="E16" s="15">
        <f t="shared" ref="E16:J16" si="1">SUM(E7:E14)</f>
        <v>3158609.98</v>
      </c>
      <c r="F16" s="15">
        <f t="shared" si="1"/>
        <v>3163401.38</v>
      </c>
      <c r="G16" s="15">
        <f t="shared" si="1"/>
        <v>2911667.0300000003</v>
      </c>
      <c r="H16" s="15">
        <f t="shared" si="1"/>
        <v>3149898.8099999996</v>
      </c>
      <c r="I16" s="15">
        <f t="shared" si="1"/>
        <v>3072015.1100000003</v>
      </c>
      <c r="J16" s="15">
        <f t="shared" si="1"/>
        <v>3149908.25</v>
      </c>
    </row>
    <row r="17" spans="1:10" x14ac:dyDescent="0.3">
      <c r="A17" s="1">
        <f t="shared" si="0"/>
        <v>14</v>
      </c>
      <c r="E17" s="9"/>
      <c r="F17" s="9"/>
      <c r="G17" s="9"/>
      <c r="H17" s="9"/>
      <c r="I17" s="9"/>
      <c r="J17" s="9"/>
    </row>
    <row r="18" spans="1:10" x14ac:dyDescent="0.3">
      <c r="A18" s="1">
        <f t="shared" si="0"/>
        <v>15</v>
      </c>
      <c r="C18" s="1" t="s">
        <v>0</v>
      </c>
      <c r="E18" s="9">
        <v>767092264.15999997</v>
      </c>
      <c r="F18" s="9">
        <f>E19</f>
        <v>767358782.16999996</v>
      </c>
      <c r="G18" s="9">
        <f t="shared" ref="G18:J18" si="2">F19</f>
        <v>767358782.16999996</v>
      </c>
      <c r="H18" s="9">
        <f t="shared" si="2"/>
        <v>762998986.25</v>
      </c>
      <c r="I18" s="9">
        <f t="shared" si="2"/>
        <v>763217437.64999998</v>
      </c>
      <c r="J18" s="9">
        <f t="shared" si="2"/>
        <v>763217437.64999998</v>
      </c>
    </row>
    <row r="19" spans="1:10" s="12" customFormat="1" x14ac:dyDescent="0.3">
      <c r="A19" s="1">
        <f t="shared" si="0"/>
        <v>16</v>
      </c>
      <c r="B19" s="6"/>
      <c r="C19" s="16" t="s">
        <v>1</v>
      </c>
      <c r="D19" s="1"/>
      <c r="E19" s="21">
        <v>767358782.16999996</v>
      </c>
      <c r="F19" s="21">
        <v>767358782.16999996</v>
      </c>
      <c r="G19" s="39">
        <v>762998986.25</v>
      </c>
      <c r="H19" s="39">
        <v>763217437.64999998</v>
      </c>
      <c r="I19" s="39">
        <v>763217437.64999998</v>
      </c>
      <c r="J19" s="39">
        <v>759572066.38</v>
      </c>
    </row>
    <row r="20" spans="1:10" x14ac:dyDescent="0.3">
      <c r="A20" s="1">
        <f t="shared" si="0"/>
        <v>17</v>
      </c>
      <c r="B20" s="6" t="s">
        <v>11</v>
      </c>
      <c r="C20" s="12" t="s">
        <v>2</v>
      </c>
      <c r="D20" s="12"/>
      <c r="E20" s="15">
        <f t="shared" ref="E20:J20" si="3">AVERAGE(E18:E19)</f>
        <v>767225523.16499996</v>
      </c>
      <c r="F20" s="15">
        <f t="shared" si="3"/>
        <v>767358782.16999996</v>
      </c>
      <c r="G20" s="15">
        <f t="shared" si="3"/>
        <v>765178884.21000004</v>
      </c>
      <c r="H20" s="15">
        <f t="shared" si="3"/>
        <v>763108211.95000005</v>
      </c>
      <c r="I20" s="15">
        <f t="shared" si="3"/>
        <v>763217437.64999998</v>
      </c>
      <c r="J20" s="15">
        <f t="shared" si="3"/>
        <v>761394752.01499999</v>
      </c>
    </row>
    <row r="21" spans="1:10" x14ac:dyDescent="0.3">
      <c r="A21" s="1">
        <f t="shared" si="0"/>
        <v>18</v>
      </c>
      <c r="E21" s="9"/>
      <c r="F21" s="9"/>
      <c r="G21" s="9"/>
      <c r="H21" s="9"/>
      <c r="I21" s="9"/>
      <c r="J21" s="9"/>
    </row>
    <row r="22" spans="1:10" x14ac:dyDescent="0.3">
      <c r="A22" s="1">
        <f t="shared" si="0"/>
        <v>19</v>
      </c>
      <c r="B22" s="6" t="s">
        <v>13</v>
      </c>
      <c r="C22" s="1" t="s">
        <v>9</v>
      </c>
      <c r="E22" s="17">
        <v>365</v>
      </c>
      <c r="F22" s="17">
        <v>365</v>
      </c>
      <c r="G22" s="17">
        <f>+F22</f>
        <v>365</v>
      </c>
      <c r="H22" s="17">
        <f t="shared" ref="H22:J22" si="4">+G22</f>
        <v>365</v>
      </c>
      <c r="I22" s="17">
        <f t="shared" si="4"/>
        <v>365</v>
      </c>
      <c r="J22" s="17">
        <f t="shared" si="4"/>
        <v>365</v>
      </c>
    </row>
    <row r="23" spans="1:10" x14ac:dyDescent="0.3">
      <c r="A23" s="1">
        <f t="shared" si="0"/>
        <v>20</v>
      </c>
      <c r="E23" s="9"/>
      <c r="F23" s="9"/>
      <c r="G23" s="9"/>
      <c r="H23" s="9"/>
      <c r="I23" s="9"/>
      <c r="J23" s="9"/>
    </row>
    <row r="24" spans="1:10" x14ac:dyDescent="0.3">
      <c r="A24" s="1">
        <f t="shared" si="0"/>
        <v>21</v>
      </c>
      <c r="B24" s="6" t="s">
        <v>12</v>
      </c>
      <c r="C24" s="1" t="s">
        <v>8</v>
      </c>
      <c r="E24" s="17">
        <v>31</v>
      </c>
      <c r="F24" s="17">
        <v>31</v>
      </c>
      <c r="G24" s="17">
        <v>28</v>
      </c>
      <c r="H24" s="17">
        <v>31</v>
      </c>
      <c r="I24" s="17">
        <v>30</v>
      </c>
      <c r="J24" s="17">
        <v>31</v>
      </c>
    </row>
    <row r="25" spans="1:10" x14ac:dyDescent="0.3">
      <c r="A25" s="1">
        <f t="shared" si="0"/>
        <v>22</v>
      </c>
      <c r="C25" s="16"/>
      <c r="E25" s="18"/>
      <c r="F25" s="18"/>
      <c r="G25" s="18"/>
      <c r="H25" s="18"/>
      <c r="I25" s="18"/>
      <c r="J25" s="18"/>
    </row>
    <row r="26" spans="1:10" x14ac:dyDescent="0.3">
      <c r="A26" s="1">
        <f t="shared" si="0"/>
        <v>23</v>
      </c>
      <c r="B26" s="6" t="s">
        <v>14</v>
      </c>
      <c r="C26" s="1" t="s">
        <v>18</v>
      </c>
      <c r="E26" s="19">
        <f>ROUND((E16/E20)*(E22/E24),4)</f>
        <v>4.8500000000000001E-2</v>
      </c>
      <c r="F26" s="19">
        <f t="shared" ref="F26:J26" si="5">ROUND((F16/F20)*(F22/F24),4)</f>
        <v>4.8500000000000001E-2</v>
      </c>
      <c r="G26" s="19">
        <f t="shared" si="5"/>
        <v>4.9599999999999998E-2</v>
      </c>
      <c r="H26" s="19">
        <f t="shared" si="5"/>
        <v>4.8599999999999997E-2</v>
      </c>
      <c r="I26" s="19">
        <f t="shared" si="5"/>
        <v>4.9000000000000002E-2</v>
      </c>
      <c r="J26" s="19">
        <f t="shared" si="5"/>
        <v>4.87E-2</v>
      </c>
    </row>
    <row r="27" spans="1:10" x14ac:dyDescent="0.3">
      <c r="A27" s="1">
        <f t="shared" si="0"/>
        <v>24</v>
      </c>
      <c r="E27" s="9"/>
      <c r="F27" s="9"/>
      <c r="G27" s="9"/>
      <c r="H27" s="9"/>
      <c r="I27" s="9"/>
      <c r="J27" s="9"/>
    </row>
    <row r="28" spans="1:10" ht="18.600000000000001" x14ac:dyDescent="0.3">
      <c r="A28" s="1">
        <f t="shared" si="0"/>
        <v>25</v>
      </c>
      <c r="B28" s="6" t="s">
        <v>15</v>
      </c>
      <c r="C28" s="8" t="s">
        <v>24</v>
      </c>
      <c r="E28" s="20">
        <v>1.24</v>
      </c>
      <c r="F28" s="20">
        <v>1.24</v>
      </c>
      <c r="G28" s="20">
        <v>1.24</v>
      </c>
      <c r="H28" s="20">
        <v>1.24</v>
      </c>
      <c r="I28" s="20">
        <v>1.24</v>
      </c>
      <c r="J28" s="20">
        <v>1.24</v>
      </c>
    </row>
    <row r="29" spans="1:10" x14ac:dyDescent="0.3">
      <c r="A29" s="1">
        <f t="shared" si="0"/>
        <v>26</v>
      </c>
      <c r="C29" s="16"/>
      <c r="E29" s="21"/>
      <c r="F29" s="21"/>
      <c r="G29" s="21"/>
      <c r="H29" s="21"/>
      <c r="I29" s="21"/>
      <c r="J29" s="21"/>
    </row>
    <row r="30" spans="1:10" ht="16.2" x14ac:dyDescent="0.35">
      <c r="A30" s="1">
        <f t="shared" si="0"/>
        <v>27</v>
      </c>
      <c r="B30" s="23" t="s">
        <v>16</v>
      </c>
      <c r="C30" s="12" t="s">
        <v>19</v>
      </c>
      <c r="D30" s="12"/>
      <c r="E30" s="24">
        <f>ROUND(E26*E28,4)</f>
        <v>6.0100000000000001E-2</v>
      </c>
      <c r="F30" s="24">
        <f t="shared" ref="F30:J30" si="6">ROUND(F26*F28,4)</f>
        <v>6.0100000000000001E-2</v>
      </c>
      <c r="G30" s="24">
        <f t="shared" si="6"/>
        <v>6.1499999999999999E-2</v>
      </c>
      <c r="H30" s="24">
        <f t="shared" si="6"/>
        <v>6.0299999999999999E-2</v>
      </c>
      <c r="I30" s="24">
        <f t="shared" si="6"/>
        <v>6.08E-2</v>
      </c>
      <c r="J30" s="24">
        <f t="shared" si="6"/>
        <v>6.0400000000000002E-2</v>
      </c>
    </row>
    <row r="31" spans="1:10" x14ac:dyDescent="0.3">
      <c r="A31" s="1">
        <f t="shared" si="0"/>
        <v>28</v>
      </c>
      <c r="E31" s="46"/>
      <c r="F31" s="9"/>
      <c r="G31" s="9"/>
      <c r="H31" s="9"/>
      <c r="I31" s="9"/>
      <c r="J31" s="9"/>
    </row>
    <row r="32" spans="1:10" ht="16.2" x14ac:dyDescent="0.35">
      <c r="A32" s="1">
        <f t="shared" si="0"/>
        <v>29</v>
      </c>
      <c r="B32" s="45" t="s">
        <v>21</v>
      </c>
      <c r="E32" s="9"/>
      <c r="F32" s="9"/>
      <c r="G32" s="9"/>
      <c r="H32" s="9"/>
      <c r="I32" s="9"/>
      <c r="J32" s="9"/>
    </row>
    <row r="33" spans="1:10" ht="18.600000000000001" x14ac:dyDescent="0.3">
      <c r="A33" s="1">
        <f t="shared" si="0"/>
        <v>30</v>
      </c>
      <c r="B33" s="25" t="s">
        <v>29</v>
      </c>
      <c r="C33" s="41"/>
      <c r="D33" s="41"/>
      <c r="E33" s="41"/>
      <c r="F33" s="41"/>
      <c r="G33" s="41"/>
      <c r="H33" s="41"/>
      <c r="I33" s="41"/>
      <c r="J33" s="41"/>
    </row>
    <row r="34" spans="1:10" x14ac:dyDescent="0.3">
      <c r="A34" s="1">
        <f t="shared" si="0"/>
        <v>31</v>
      </c>
      <c r="B34" s="42" t="s">
        <v>28</v>
      </c>
    </row>
    <row r="35" spans="1:10" x14ac:dyDescent="0.3">
      <c r="A35" s="2"/>
      <c r="C35" s="8"/>
      <c r="D35" s="8"/>
      <c r="E35" s="8"/>
      <c r="F35" s="8"/>
      <c r="G35" s="8"/>
      <c r="H35" s="8"/>
      <c r="I35" s="8"/>
      <c r="J35" s="8"/>
    </row>
    <row r="36" spans="1:10" x14ac:dyDescent="0.3">
      <c r="A36" s="8"/>
      <c r="B36" s="3"/>
      <c r="C36" s="28"/>
      <c r="D36" s="28"/>
      <c r="E36" s="29"/>
      <c r="F36" s="29"/>
      <c r="G36" s="29"/>
      <c r="H36" s="29"/>
      <c r="I36" s="29"/>
      <c r="J36" s="29"/>
    </row>
    <row r="37" spans="1:10" x14ac:dyDescent="0.3">
      <c r="A37" s="8"/>
      <c r="C37" s="7"/>
      <c r="D37" s="7"/>
      <c r="E37" s="8"/>
      <c r="F37" s="8"/>
      <c r="G37" s="8"/>
      <c r="H37" s="8"/>
      <c r="I37" s="8"/>
      <c r="J37" s="8"/>
    </row>
    <row r="38" spans="1:10" x14ac:dyDescent="0.3">
      <c r="A38" s="8"/>
      <c r="C38" s="8"/>
      <c r="D38" s="8"/>
      <c r="E38" s="30"/>
      <c r="F38" s="30"/>
      <c r="G38" s="30"/>
      <c r="H38" s="30"/>
      <c r="I38" s="30"/>
      <c r="J38" s="30"/>
    </row>
    <row r="39" spans="1:10" x14ac:dyDescent="0.3">
      <c r="A39" s="8"/>
      <c r="C39" s="8"/>
      <c r="D39" s="8"/>
      <c r="E39" s="30"/>
      <c r="F39" s="30"/>
      <c r="G39" s="30"/>
      <c r="H39" s="30"/>
      <c r="I39" s="30"/>
      <c r="J39" s="30"/>
    </row>
    <row r="40" spans="1:10" x14ac:dyDescent="0.3">
      <c r="A40" s="8"/>
      <c r="C40" s="10"/>
      <c r="D40" s="10"/>
      <c r="E40" s="30"/>
      <c r="F40" s="30"/>
      <c r="G40" s="30"/>
      <c r="H40" s="30"/>
      <c r="I40" s="30"/>
      <c r="J40" s="30"/>
    </row>
    <row r="41" spans="1:10" x14ac:dyDescent="0.3">
      <c r="A41" s="8"/>
      <c r="C41" s="10"/>
      <c r="D41" s="10"/>
      <c r="E41" s="30"/>
      <c r="F41" s="30"/>
      <c r="G41" s="30"/>
      <c r="H41" s="30"/>
      <c r="I41" s="30"/>
      <c r="J41" s="30"/>
    </row>
    <row r="42" spans="1:10" x14ac:dyDescent="0.3">
      <c r="A42" s="8"/>
      <c r="C42" s="10"/>
      <c r="D42" s="10"/>
      <c r="E42" s="30"/>
      <c r="F42" s="30"/>
      <c r="G42" s="30"/>
      <c r="H42" s="30"/>
      <c r="I42" s="30"/>
      <c r="J42" s="30"/>
    </row>
    <row r="43" spans="1:10" x14ac:dyDescent="0.3">
      <c r="A43" s="8"/>
      <c r="C43" s="11"/>
      <c r="D43" s="11"/>
      <c r="E43" s="30"/>
      <c r="F43" s="30"/>
      <c r="G43" s="30"/>
      <c r="H43" s="30"/>
      <c r="I43" s="30"/>
      <c r="J43" s="30"/>
    </row>
    <row r="44" spans="1:10" x14ac:dyDescent="0.3">
      <c r="A44" s="8"/>
      <c r="C44" s="8"/>
      <c r="D44" s="8"/>
      <c r="E44" s="30"/>
      <c r="F44" s="30"/>
      <c r="G44" s="30"/>
      <c r="H44" s="30"/>
      <c r="I44" s="30"/>
      <c r="J44" s="30"/>
    </row>
    <row r="45" spans="1:10" x14ac:dyDescent="0.3">
      <c r="A45" s="8"/>
      <c r="C45" s="27"/>
      <c r="D45" s="14"/>
      <c r="E45" s="31"/>
      <c r="F45" s="31"/>
      <c r="G45" s="31"/>
      <c r="H45" s="31"/>
      <c r="I45" s="31"/>
      <c r="J45" s="31"/>
    </row>
    <row r="46" spans="1:10" x14ac:dyDescent="0.3">
      <c r="A46" s="8"/>
      <c r="C46" s="8"/>
      <c r="D46" s="8"/>
      <c r="E46" s="30"/>
      <c r="F46" s="30"/>
      <c r="G46" s="30"/>
      <c r="H46" s="30"/>
      <c r="I46" s="30"/>
      <c r="J46" s="30"/>
    </row>
    <row r="47" spans="1:10" x14ac:dyDescent="0.3">
      <c r="A47" s="8"/>
      <c r="C47" s="8"/>
      <c r="D47" s="8"/>
      <c r="E47" s="30"/>
      <c r="F47" s="30"/>
      <c r="G47" s="30"/>
      <c r="H47" s="30"/>
      <c r="I47" s="30"/>
      <c r="J47" s="30"/>
    </row>
    <row r="48" spans="1:10" x14ac:dyDescent="0.3">
      <c r="A48" s="8"/>
      <c r="C48" s="8"/>
      <c r="D48" s="8"/>
      <c r="E48" s="30"/>
      <c r="F48" s="30"/>
      <c r="G48" s="30"/>
      <c r="H48" s="30"/>
      <c r="I48" s="30"/>
      <c r="J48" s="30"/>
    </row>
    <row r="49" spans="1:10" x14ac:dyDescent="0.3">
      <c r="A49" s="8"/>
      <c r="C49" s="32"/>
      <c r="D49" s="32"/>
      <c r="E49" s="31"/>
      <c r="F49" s="31"/>
      <c r="G49" s="31"/>
      <c r="H49" s="31"/>
      <c r="I49" s="31"/>
      <c r="J49" s="31"/>
    </row>
    <row r="50" spans="1:10" x14ac:dyDescent="0.3">
      <c r="A50" s="8"/>
      <c r="C50" s="8"/>
      <c r="D50" s="8"/>
      <c r="E50" s="30"/>
      <c r="F50" s="30"/>
      <c r="G50" s="30"/>
      <c r="H50" s="30"/>
      <c r="I50" s="30"/>
      <c r="J50" s="30"/>
    </row>
    <row r="51" spans="1:10" x14ac:dyDescent="0.3">
      <c r="A51" s="8"/>
      <c r="C51" s="8"/>
      <c r="D51" s="8"/>
      <c r="E51" s="33"/>
      <c r="F51" s="33"/>
      <c r="G51" s="33"/>
      <c r="H51" s="33"/>
      <c r="I51" s="33"/>
      <c r="J51" s="33"/>
    </row>
    <row r="52" spans="1:10" x14ac:dyDescent="0.3">
      <c r="A52" s="8"/>
      <c r="C52" s="8"/>
      <c r="D52" s="8"/>
      <c r="E52" s="30"/>
      <c r="F52" s="30"/>
      <c r="G52" s="30"/>
      <c r="H52" s="30"/>
      <c r="I52" s="30"/>
      <c r="J52" s="30"/>
    </row>
    <row r="53" spans="1:10" x14ac:dyDescent="0.3">
      <c r="A53" s="8"/>
      <c r="C53" s="8"/>
      <c r="D53" s="8"/>
      <c r="E53" s="33"/>
      <c r="F53" s="33"/>
      <c r="G53" s="33"/>
      <c r="H53" s="33"/>
      <c r="I53" s="33"/>
      <c r="J53" s="33"/>
    </row>
    <row r="54" spans="1:10" x14ac:dyDescent="0.3">
      <c r="A54" s="8"/>
      <c r="C54" s="8"/>
      <c r="D54" s="8"/>
      <c r="E54" s="33"/>
      <c r="F54" s="33"/>
      <c r="G54" s="33"/>
      <c r="H54" s="33"/>
      <c r="I54" s="33"/>
      <c r="J54" s="33"/>
    </row>
    <row r="55" spans="1:10" x14ac:dyDescent="0.3">
      <c r="A55" s="8"/>
      <c r="C55" s="8"/>
      <c r="D55" s="8"/>
      <c r="E55" s="34"/>
      <c r="F55" s="34"/>
      <c r="G55" s="34"/>
      <c r="H55" s="34"/>
      <c r="I55" s="34"/>
      <c r="J55" s="34"/>
    </row>
    <row r="56" spans="1:10" x14ac:dyDescent="0.3">
      <c r="A56" s="8"/>
      <c r="C56" s="8"/>
      <c r="D56" s="8"/>
      <c r="E56" s="30"/>
      <c r="F56" s="30"/>
      <c r="G56" s="30"/>
      <c r="H56" s="30"/>
      <c r="I56" s="30"/>
      <c r="J56" s="30"/>
    </row>
    <row r="57" spans="1:10" x14ac:dyDescent="0.3">
      <c r="A57" s="8"/>
      <c r="C57" s="8"/>
      <c r="D57" s="8"/>
      <c r="E57" s="20"/>
      <c r="F57" s="20"/>
      <c r="G57" s="20"/>
      <c r="H57" s="20"/>
      <c r="I57" s="20"/>
      <c r="J57" s="20"/>
    </row>
    <row r="58" spans="1:10" x14ac:dyDescent="0.3">
      <c r="A58" s="8"/>
      <c r="C58" s="8"/>
      <c r="D58" s="8"/>
      <c r="E58" s="30"/>
      <c r="F58" s="30"/>
      <c r="G58" s="30"/>
      <c r="H58" s="30"/>
      <c r="I58" s="30"/>
      <c r="J58" s="30"/>
    </row>
    <row r="59" spans="1:10" ht="16.2" x14ac:dyDescent="0.35">
      <c r="A59" s="8"/>
      <c r="B59" s="23"/>
      <c r="C59" s="32"/>
      <c r="D59" s="32"/>
      <c r="E59" s="35"/>
      <c r="F59" s="35"/>
      <c r="G59" s="35"/>
      <c r="H59" s="35"/>
      <c r="I59" s="35"/>
      <c r="J59" s="35"/>
    </row>
    <row r="60" spans="1:10" x14ac:dyDescent="0.3">
      <c r="A60" s="8"/>
      <c r="C60" s="8"/>
      <c r="D60" s="8"/>
      <c r="E60" s="30"/>
      <c r="F60" s="30"/>
      <c r="G60" s="30"/>
      <c r="H60" s="30"/>
      <c r="I60" s="30"/>
      <c r="J60" s="30"/>
    </row>
    <row r="61" spans="1:10" x14ac:dyDescent="0.3">
      <c r="A61" s="8"/>
      <c r="C61" s="8"/>
      <c r="D61" s="8"/>
      <c r="E61" s="30"/>
      <c r="F61" s="30"/>
      <c r="G61" s="30"/>
      <c r="H61" s="30"/>
      <c r="I61" s="30"/>
      <c r="J61" s="30"/>
    </row>
    <row r="62" spans="1:10" ht="45" customHeight="1" x14ac:dyDescent="0.3">
      <c r="A62" s="36"/>
      <c r="B62" s="26"/>
      <c r="C62" s="50"/>
      <c r="D62" s="50"/>
      <c r="E62" s="50"/>
      <c r="F62" s="50"/>
    </row>
  </sheetData>
  <mergeCells count="1">
    <mergeCell ref="C62:F62"/>
  </mergeCells>
  <printOptions horizontalCentered="1"/>
  <pageMargins left="0.375" right="0.375" top="1.75" bottom="0.75" header="0.8" footer="0.375"/>
  <pageSetup scale="70" orientation="landscape" r:id="rId1"/>
  <headerFooter>
    <oddHeader>&amp;C&amp;"Century Schoolbook,Bold"&amp;17Big Rivers Electric Corporation
Case No. 2020-00144
Calculations for Rates of Return on Environmental Compliance Rate Base
For the Expense Months: December 2018 through May 2019</oddHeader>
    <oddFooter>&amp;L&amp;"Century Schoolbook,Bold"&amp;15Case No. 2020-00144
Attachment for Response to Staff Item 4
Witness:  Nicholas R. Castlen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 - RORORB</vt:lpstr>
      <vt:lpstr>'ES - RORORB'!Print_Area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R. Castlen</dc:creator>
  <cp:lastModifiedBy>Hickman, Roger</cp:lastModifiedBy>
  <cp:lastPrinted>2020-05-13T15:53:43Z</cp:lastPrinted>
  <dcterms:created xsi:type="dcterms:W3CDTF">2014-04-08T21:21:54Z</dcterms:created>
  <dcterms:modified xsi:type="dcterms:W3CDTF">2020-05-13T18:33:57Z</dcterms:modified>
</cp:coreProperties>
</file>